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5.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38.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0.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1.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2.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3.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44.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6.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7.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8.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49.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0.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1.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5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54.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5.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0" windowHeight="7620" tabRatio="939"/>
  </bookViews>
  <sheets>
    <sheet name="Lisez-moi" sheetId="30" r:id="rId1"/>
    <sheet name="Q1_Tab 1" sheetId="32" r:id="rId2"/>
    <sheet name="Q1_Tab 2" sheetId="31" r:id="rId3"/>
    <sheet name="Q1_Tab 3" sheetId="5" r:id="rId4"/>
    <sheet name="Q2_Tab 4" sheetId="6" r:id="rId5"/>
    <sheet name="Q2_Tab 5" sheetId="101" r:id="rId6"/>
    <sheet name="Q3_Tab 6" sheetId="34" r:id="rId7"/>
    <sheet name="Q3_Tab 7" sheetId="33" r:id="rId8"/>
    <sheet name="Q3_Tab 8" sheetId="7" r:id="rId9"/>
    <sheet name="Q4_Tab 9" sheetId="36" r:id="rId10"/>
    <sheet name="Q4_Tab 10" sheetId="35" r:id="rId11"/>
    <sheet name="Q4_Tab 11" sheetId="8" r:id="rId12"/>
    <sheet name="Q5_Tab 12" sheetId="9" r:id="rId13"/>
    <sheet name="Q5_Tab 13" sheetId="80" r:id="rId14"/>
    <sheet name="Q5_Tab 14" sheetId="81" r:id="rId15"/>
    <sheet name="Q6_Tab 15" sheetId="40" r:id="rId16"/>
    <sheet name="Q6_Tab 16" sheetId="39" r:id="rId17"/>
    <sheet name="Q6_Tab 17" sheetId="11" r:id="rId18"/>
    <sheet name="Q7_Tab 18" sheetId="61" r:id="rId19"/>
    <sheet name="Q7_Tab 19" sheetId="62" r:id="rId20"/>
    <sheet name="Q7_Tab 20" sheetId="63" r:id="rId21"/>
    <sheet name="Q9_Tab 21" sheetId="42" r:id="rId22"/>
    <sheet name="Q9_Tab 22" sheetId="41" r:id="rId23"/>
    <sheet name="Q9_Tab 23" sheetId="12" r:id="rId24"/>
    <sheet name="Q10_Tab 24" sheetId="67" r:id="rId25"/>
    <sheet name="Q10_Tab 25" sheetId="66" r:id="rId26"/>
    <sheet name="Q10_Tab 26" sheetId="65" r:id="rId27"/>
    <sheet name="Q12_Tab 27" sheetId="84" r:id="rId28"/>
    <sheet name="Q12_Tab 28" sheetId="85" r:id="rId29"/>
    <sheet name="Q12_Tab 29" sheetId="83" r:id="rId30"/>
    <sheet name="Q13_Tab 30" sheetId="105" r:id="rId31"/>
    <sheet name="Q14_Tab 30" sheetId="102" r:id="rId32"/>
    <sheet name="Q14_Tab 31" sheetId="103" r:id="rId33"/>
    <sheet name="Q14_Tab 32" sheetId="104" r:id="rId34"/>
    <sheet name="Q15_Tab 33" sheetId="43" r:id="rId35"/>
    <sheet name="Q15_Tab 34-39" sheetId="13" r:id="rId36"/>
    <sheet name="Q15_Tab 40-45" sheetId="22" r:id="rId37"/>
    <sheet name="Q15_Tab 46" sheetId="25" r:id="rId38"/>
    <sheet name="Q15_Tab 47" sheetId="44" r:id="rId39"/>
    <sheet name="Q16_Tab 48" sheetId="86" r:id="rId40"/>
    <sheet name="Q16_Tab 49-55" sheetId="87" r:id="rId41"/>
    <sheet name="Q16_Tab 56-62" sheetId="88" r:id="rId42"/>
    <sheet name="Q17_Tab 63" sheetId="16" r:id="rId43"/>
    <sheet name="Q17_Tab 64" sheetId="60" r:id="rId44"/>
    <sheet name="Q17_Tab 65" sheetId="59" r:id="rId45"/>
    <sheet name="Q18_Tab 66" sheetId="90" r:id="rId46"/>
    <sheet name="Q18_Tab 67" sheetId="91" r:id="rId47"/>
    <sheet name="Q18_Tab 68" sheetId="89" r:id="rId48"/>
    <sheet name="Q19_Tab 69" sheetId="93" r:id="rId49"/>
    <sheet name="Q19_Tab 70" sheetId="94" r:id="rId50"/>
    <sheet name="Q19_Tab 71" sheetId="92" r:id="rId51"/>
    <sheet name="Q20_Tab 72" sheetId="54" r:id="rId52"/>
    <sheet name="Q20_Tab 73" sheetId="55" r:id="rId53"/>
    <sheet name="Q20_Tab 74" sheetId="20" r:id="rId54"/>
    <sheet name="Q21_Tab 75" sheetId="56" r:id="rId55"/>
    <sheet name="Q21_Tab 76" sheetId="21" r:id="rId56"/>
    <sheet name="Q21_Tab 77" sheetId="57" r:id="rId57"/>
    <sheet name="Q22_Tab 78" sheetId="98" r:id="rId58"/>
    <sheet name="Q22_Tab 79-82" sheetId="99" r:id="rId59"/>
    <sheet name="Q22_Tab 83-86" sheetId="100" r:id="rId60"/>
  </sheets>
  <externalReferences>
    <externalReference r:id="rId61"/>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9" i="88" l="1"/>
  <c r="G285" i="88"/>
  <c r="G275" i="88"/>
  <c r="G221" i="88"/>
  <c r="G170" i="88"/>
  <c r="G119" i="88"/>
  <c r="H217" i="22"/>
  <c r="H218" i="22"/>
  <c r="H219" i="22"/>
  <c r="H220" i="22"/>
  <c r="H221" i="22"/>
  <c r="H222" i="22"/>
  <c r="H223" i="22"/>
  <c r="H224" i="22"/>
  <c r="H226" i="22"/>
  <c r="H228" i="22"/>
  <c r="H176" i="22"/>
  <c r="H167" i="22"/>
  <c r="H116" i="22"/>
  <c r="H67" i="22"/>
  <c r="E21" i="104"/>
  <c r="D21" i="104"/>
  <c r="C21" i="104"/>
  <c r="B21" i="104"/>
  <c r="E20" i="104"/>
  <c r="D20" i="104"/>
  <c r="C20" i="104"/>
  <c r="B20" i="104"/>
  <c r="E19" i="104"/>
  <c r="D19" i="104"/>
  <c r="C19" i="104"/>
  <c r="B19" i="104"/>
  <c r="E18" i="104"/>
  <c r="D18" i="104"/>
  <c r="C18" i="104"/>
  <c r="B18" i="104"/>
  <c r="E17" i="104"/>
  <c r="D17" i="104"/>
  <c r="C17" i="104"/>
  <c r="B17" i="104"/>
  <c r="E16" i="104"/>
  <c r="D16" i="104"/>
  <c r="C16" i="104"/>
  <c r="B16" i="104"/>
  <c r="E15" i="104"/>
  <c r="D15" i="104"/>
  <c r="C15" i="104"/>
  <c r="B15" i="104"/>
  <c r="E14" i="104"/>
  <c r="D14" i="104"/>
  <c r="C14" i="104"/>
  <c r="B14" i="104"/>
  <c r="E13" i="104"/>
  <c r="D13" i="104"/>
  <c r="C13" i="104"/>
  <c r="B13" i="104"/>
  <c r="E12" i="104"/>
  <c r="D12" i="104"/>
  <c r="C12" i="104"/>
  <c r="B12" i="104"/>
  <c r="E11" i="104"/>
  <c r="D11" i="104"/>
  <c r="C11" i="104"/>
  <c r="B11" i="104"/>
  <c r="E10" i="104"/>
  <c r="D10" i="104"/>
  <c r="C10" i="104"/>
  <c r="B10" i="104"/>
  <c r="E9" i="104"/>
  <c r="D9" i="104"/>
  <c r="C9" i="104"/>
  <c r="B9" i="104"/>
  <c r="E8" i="104"/>
  <c r="D8" i="104"/>
  <c r="C8" i="104"/>
  <c r="B8" i="104"/>
  <c r="E7" i="104"/>
  <c r="D7" i="104"/>
  <c r="C7" i="104"/>
  <c r="B7" i="104"/>
  <c r="E6" i="104"/>
  <c r="D6" i="104"/>
  <c r="C6" i="104"/>
  <c r="B6" i="104"/>
  <c r="E5" i="104"/>
  <c r="D5" i="104"/>
  <c r="C5" i="104"/>
  <c r="B5" i="104"/>
  <c r="H8" i="103"/>
  <c r="G8" i="103"/>
  <c r="F8" i="103"/>
  <c r="E8" i="103"/>
  <c r="D8" i="103"/>
  <c r="C8" i="103"/>
  <c r="B8" i="103"/>
  <c r="H7" i="103"/>
  <c r="G7" i="103"/>
  <c r="F7" i="103"/>
  <c r="E7" i="103"/>
  <c r="D7" i="103"/>
  <c r="C7" i="103"/>
  <c r="B7" i="103"/>
  <c r="H6" i="103"/>
  <c r="G6" i="103"/>
  <c r="F6" i="103"/>
  <c r="E6" i="103"/>
  <c r="D6" i="103"/>
  <c r="C6" i="103"/>
  <c r="B6" i="103"/>
  <c r="H5" i="103"/>
  <c r="G5" i="103"/>
  <c r="F5" i="103"/>
  <c r="E5" i="103"/>
  <c r="D5" i="103"/>
  <c r="C5" i="103"/>
  <c r="B5" i="103"/>
  <c r="B196" i="13"/>
  <c r="D121" i="13"/>
  <c r="G8" i="12" l="1"/>
  <c r="G17" i="12"/>
  <c r="G16" i="12"/>
  <c r="G15" i="12"/>
  <c r="F22" i="101" l="1"/>
  <c r="F19" i="101"/>
  <c r="F18" i="101"/>
  <c r="F16" i="101"/>
  <c r="F11" i="101"/>
  <c r="F7" i="101"/>
  <c r="F9" i="101"/>
  <c r="G7" i="5" l="1"/>
  <c r="F181" i="100" l="1"/>
  <c r="F124" i="100"/>
  <c r="F8" i="100"/>
  <c r="H9" i="20"/>
  <c r="F8" i="92"/>
  <c r="G8" i="89" l="1"/>
  <c r="G329" i="88" l="1"/>
  <c r="G331" i="88"/>
  <c r="G336" i="88"/>
  <c r="G328" i="88"/>
  <c r="G223" i="88"/>
  <c r="G222" i="88"/>
  <c r="G219" i="88"/>
  <c r="G168" i="88"/>
  <c r="G172" i="88"/>
  <c r="G178" i="88"/>
  <c r="G169" i="88"/>
  <c r="G166" i="88"/>
  <c r="G114" i="88"/>
  <c r="G116" i="88"/>
  <c r="G118" i="88"/>
  <c r="G121" i="88"/>
  <c r="G123" i="88"/>
  <c r="G125" i="88"/>
  <c r="G113" i="88"/>
  <c r="G62" i="88"/>
  <c r="G17" i="88"/>
  <c r="G18" i="88"/>
  <c r="G8" i="88"/>
  <c r="H216" i="22"/>
  <c r="H172" i="22"/>
  <c r="H163" i="22"/>
  <c r="H164" i="22"/>
  <c r="H168" i="22"/>
  <c r="H196" i="13" l="1"/>
  <c r="C196" i="13"/>
  <c r="H121" i="13"/>
  <c r="E121" i="13"/>
  <c r="G7" i="83"/>
  <c r="G8" i="83"/>
  <c r="G6" i="83"/>
  <c r="G13" i="12"/>
  <c r="G7" i="12"/>
  <c r="E8" i="8" l="1"/>
  <c r="G17" i="5" l="1"/>
  <c r="H268" i="22" l="1"/>
  <c r="H110" i="22"/>
  <c r="C121" i="13"/>
  <c r="G19" i="65"/>
  <c r="G8" i="5"/>
  <c r="H114" i="22" l="1"/>
  <c r="H121" i="22"/>
  <c r="H122" i="22"/>
  <c r="H169" i="22"/>
  <c r="H272" i="22"/>
  <c r="H274" i="22"/>
  <c r="H275" i="22"/>
  <c r="H276" i="22"/>
  <c r="H278" i="22"/>
  <c r="H283" i="22"/>
  <c r="H284" i="22"/>
  <c r="H270" i="22"/>
  <c r="H269" i="22"/>
  <c r="H111" i="22"/>
  <c r="H60" i="22"/>
  <c r="H8" i="22"/>
  <c r="G196" i="13"/>
  <c r="F196" i="13"/>
  <c r="E196" i="13"/>
  <c r="D196" i="13"/>
  <c r="F121" i="13"/>
  <c r="G18" i="65"/>
  <c r="G21" i="65"/>
  <c r="G11" i="12"/>
  <c r="D8" i="63"/>
  <c r="F9" i="59" l="1"/>
</calcChain>
</file>

<file path=xl/sharedStrings.xml><?xml version="1.0" encoding="utf-8"?>
<sst xmlns="http://schemas.openxmlformats.org/spreadsheetml/2006/main" count="2038" uniqueCount="337">
  <si>
    <t>Ensemble</t>
  </si>
  <si>
    <t>Elle a été arrêtée</t>
  </si>
  <si>
    <t>Elle a diminué très fortement (de 50 % ou plus)</t>
  </si>
  <si>
    <t>Elle a diminué fortement (de moins de 50 %)</t>
  </si>
  <si>
    <t>Elle est restée inchangée</t>
  </si>
  <si>
    <t>Elle a augmenté</t>
  </si>
  <si>
    <t>Champ  : salariés du privé hors agriculture, particuliers employeurs et activités extraterritoriales ; France (hors Mayotte).</t>
  </si>
  <si>
    <t>Champ : salariés du privé hors agriculture, particuliers employeurs et activités extraterritoriales ; France (hors Mayotte).</t>
  </si>
  <si>
    <t>10 - 19</t>
  </si>
  <si>
    <t>20 - 49</t>
  </si>
  <si>
    <t>50 - 99</t>
  </si>
  <si>
    <t>100 - 249</t>
  </si>
  <si>
    <t>250 - 499</t>
  </si>
  <si>
    <t>500 et +</t>
  </si>
  <si>
    <t>Elle a diminué très fortement
 (de 50 % ou plus)</t>
  </si>
  <si>
    <t>Elle a diminué fortement
 (de moins de 50 %)</t>
  </si>
  <si>
    <t>C1 - Fabrication de denrées alimentaires, de boissons et  de produits a base de tabac</t>
  </si>
  <si>
    <t>C2 - Cokéfaction et raffinage</t>
  </si>
  <si>
    <t>C3 - Fabrication d'equipements electriques, electroniques, informatiques ; fabrication de machines</t>
  </si>
  <si>
    <t>C4 - Fabrication de matériels de transport</t>
  </si>
  <si>
    <t xml:space="preserve">C5 - Fabrication d'autres produits industriels </t>
  </si>
  <si>
    <t>FZ - Construction</t>
  </si>
  <si>
    <t>GZ - Commerce ; réparation d'automobiles et de motocycles</t>
  </si>
  <si>
    <t xml:space="preserve">HZ - Transports et entreposage </t>
  </si>
  <si>
    <t>IZ - Hébergement et restauration</t>
  </si>
  <si>
    <t>JZ - Information et communication</t>
  </si>
  <si>
    <t>KZ - Activités financières et d'assurance</t>
  </si>
  <si>
    <t>LZ - Activités immobilières</t>
  </si>
  <si>
    <t xml:space="preserve">MN - Activités scientifiques et techniques ; services administratifs et de soutien </t>
  </si>
  <si>
    <t>OQ - Enseignement, santé humaine et action sociale</t>
  </si>
  <si>
    <t>RU - Autres activités de services</t>
  </si>
  <si>
    <t>Gestion des questions sanitaires (masques, distance de sécurité, gel hydro alcoolique, etc.)</t>
  </si>
  <si>
    <t>Difficultés financières</t>
  </si>
  <si>
    <t>Difficultés d'approvisionnement (manque de matière première / intrants, etc.)</t>
  </si>
  <si>
    <t>Fermeture administrative</t>
  </si>
  <si>
    <t>Manque de débouchés</t>
  </si>
  <si>
    <t>Manque de personnel</t>
  </si>
  <si>
    <t>Autre(s)</t>
  </si>
  <si>
    <t>Difficultés liées à l'aval (problème de transport, etc.)</t>
  </si>
  <si>
    <t>Total</t>
  </si>
  <si>
    <t>Gestion des questions sanitaires</t>
  </si>
  <si>
    <t>Difficultés d'approvisionnement</t>
  </si>
  <si>
    <t>Difficultés liées à l'aval</t>
  </si>
  <si>
    <t>Vos effectifs ont diminué</t>
  </si>
  <si>
    <t>Vos effectifs sont restés constants</t>
  </si>
  <si>
    <t>Vos effectifs ont augmenté</t>
  </si>
  <si>
    <t>DE - Industries extractives, énergie, eau, gestion des dechets et dépollution</t>
  </si>
  <si>
    <t>Des non renouvellements de CDD</t>
  </si>
  <si>
    <t>L'annulation ou le report d'embauches prévues</t>
  </si>
  <si>
    <t>Des ruptures conventionnelles</t>
  </si>
  <si>
    <t>Des licenciements de CDI</t>
  </si>
  <si>
    <t>Oui</t>
  </si>
  <si>
    <t>Non</t>
  </si>
  <si>
    <t>Réduction des débouchés / commandes</t>
  </si>
  <si>
    <t>Fermeture obligatoire dans le cadre des restrictions de certaines activités</t>
  </si>
  <si>
    <t>Impossibilité à maintenir l'activité en assurant la sécurité des salariés</t>
  </si>
  <si>
    <t>Travail sur site ou sur chantiers</t>
  </si>
  <si>
    <t>Télétravail ou travail à distance</t>
  </si>
  <si>
    <t>Chômage partiel complet</t>
  </si>
  <si>
    <t>Congés</t>
  </si>
  <si>
    <t>Exercice du droit de retrait</t>
  </si>
  <si>
    <t>la plupart des salariés (80 % ou plus)</t>
  </si>
  <si>
    <t>une majorité des salariés (50 % à 79 %)</t>
  </si>
  <si>
    <t>quelques salariés (moins de 10 %)</t>
  </si>
  <si>
    <t>aucun salarié</t>
  </si>
  <si>
    <t>un nombre conséquent de salariés (30 % à 49 %)</t>
  </si>
  <si>
    <t>certains salariés (10 % à 29 %)</t>
  </si>
  <si>
    <t>Ne sais pas</t>
  </si>
  <si>
    <t>L'activité n'a pas été affectée ou est déjà revenue à la normale</t>
  </si>
  <si>
    <t>Aucune difficulté</t>
  </si>
  <si>
    <t>Manque de débouchés pour les activités</t>
  </si>
  <si>
    <t>Difficultés d'approvisionnement en masques, gels, et autres équipements de protection individuelle</t>
  </si>
  <si>
    <t>Difficultés à organiser l'activité de manière à respecter la distanciation sociale</t>
  </si>
  <si>
    <t>Réticences ou refus des collaborateurs</t>
  </si>
  <si>
    <t>Réticences ou refus des instances représentatives</t>
  </si>
  <si>
    <t>Difficultés d'approvisionnement en matériaux ou équipements nécessaires à l'activité</t>
  </si>
  <si>
    <t>Disponibilité limitée de certains salariés (par exemple pour garde d'enfants)</t>
  </si>
  <si>
    <t>Autre(s) difficulté(s)</t>
  </si>
  <si>
    <t>nd</t>
  </si>
  <si>
    <t>Source</t>
  </si>
  <si>
    <t>L’enquête vise à apprécier la façon dont les entreprises ont conjoncturellement adapté leur force de travail du fait de la crise ‘Covid’ en mobilisant les dispositifs mis en place par le ministère du Travail pour les entreprises. L’enquête aborde 3 thèmes : l’évolution des effectifs et de l’activité, l’évolution des conditions d’emploi (chômage partiel, télétravail, autres situations) et les mesures de prévention mises en place.</t>
  </si>
  <si>
    <t>Champ</t>
  </si>
  <si>
    <t>L’enquête couvre les établissements des entreprises de 10 salariés ou plus. Sont exclus du champ des effectifs salariés les intérimaires et les stagiaires.
Tous les secteurs sont couverts, à l’exception des établissements d’activité principale et de catégories juridiques suivantes : l’agriculture (codes APE 01 à 03), les activités des ménages (codes APE 97 et 98), les activités extraterritoriales (code APE 99), et l‘administration publique et les organismes de sécurité sociale (code APE 84 ou catégorie juridique débutant par 7).
L’enquête couvre au final 15 millions de salariés sur les 25 millions de l’ensemble de l’économie en France métropolitaine et les Dom (hors Mayotte), au 31/12/2016.</t>
  </si>
  <si>
    <t>Nomenclature</t>
  </si>
  <si>
    <t>Contenu des onglets</t>
  </si>
  <si>
    <t>Contact</t>
  </si>
  <si>
    <t>Pour tout renseignement concernant ces séries, vous pouvez nous contacter par e-mail à l'adresse suivante :</t>
  </si>
  <si>
    <t>dares.communication@dares.travail.gouv.fr</t>
  </si>
  <si>
    <t>Tableau 4 : cause de la diminution de l'activité (% de salariés)</t>
  </si>
  <si>
    <t>Arrêt maladie</t>
  </si>
  <si>
    <t>Cela n'a pas d'effet sur la productivité du travail ou les coûts</t>
  </si>
  <si>
    <t>Cela réduit la productivité horaire du travail / augmente les coûts horaires modérément (de moins de 10 %)</t>
  </si>
  <si>
    <t>Cela réduit la productivité horaire du travail / augmente les coûts horaires significativement (de 10 % ou plus)</t>
  </si>
  <si>
    <t>Retour au sommaire</t>
  </si>
  <si>
    <t>Salariés en situation de garde d'enfants ou considérés comme fragiles/vulnérables</t>
  </si>
  <si>
    <t>Oui, avec une subvention du FNE-Formation</t>
  </si>
  <si>
    <t>Oui, sans subvention du FNE-Formation</t>
  </si>
  <si>
    <t>Oui, mais je ne sais pas si c'est dans le cadre d'une subvention du FNE-Formation</t>
  </si>
  <si>
    <r>
      <t xml:space="preserve">L'enquête interroge chaque mois environ </t>
    </r>
    <r>
      <rPr>
        <b/>
        <sz val="9"/>
        <color indexed="8"/>
        <rFont val="Arial"/>
        <family val="2"/>
      </rPr>
      <t>38.000 établissements</t>
    </r>
    <r>
      <rPr>
        <sz val="9"/>
        <color indexed="8"/>
        <rFont val="Arial"/>
        <family val="2"/>
      </rPr>
      <t>.</t>
    </r>
  </si>
  <si>
    <t>Question 20 : Dans combien de temps pensez-vous que l’activité économique de votre structure va retrouver son niveau normal ?</t>
  </si>
  <si>
    <t>Réorganisation des locaux (écrans de protection, sens de circulation, etc.)</t>
  </si>
  <si>
    <t>Limitation des présences sur site</t>
  </si>
  <si>
    <t>Réorganisation des transports des équipes</t>
  </si>
  <si>
    <t>Adaptation des horaires, des roulements</t>
  </si>
  <si>
    <t>Augmentation de la fréquence du nettoyage des locaux et des équipements</t>
  </si>
  <si>
    <t>En plus de l'ensemble du champ, les résultats sont établis en nomenclature "NA". Celle-ci est fondée sur la nomenclature d'activité économique NAF rév. 2 qui s'est substituée  au 01/01/2008 à la NAF révisée datant de 2003. Ce changement répond, non seulement à un besoin de renouvellement, mais également à un souci d'harmonisation au plan européen et international.
Les secteurs d'activité retenus pour présenter les séries statistiques suivent des niveaux d'agrégation dits A17, A38 et A88 de la nomenclature agrégée "NA" (pour en savoir plus, voir le site www.insee.fr, rubrique "Définitions et méthodes", puis "Nomenclatures, zonages").
Des séries sur plus longue période (en ancienne nomenclature) peuvent être consultées aux liens suivants :</t>
  </si>
  <si>
    <t>La crise sanitaire a réduit votre activité du fait d'une perte de débouchés</t>
  </si>
  <si>
    <t>La crise sanitaire a réduit votre activité du fait de fermetures administratives</t>
  </si>
  <si>
    <t>La crise sanitaire a réduit votre activité du fait de difficultés d'approvisionnement</t>
  </si>
  <si>
    <t>La crise sanitaire a réduit votre activité en raison d'un manque de personnel pouvant travailler du fait des conditions sanitaires</t>
  </si>
  <si>
    <t>Aucune difficulté rencontrée</t>
  </si>
  <si>
    <t>Non, mais des négociations sont en cours ou prévues</t>
  </si>
  <si>
    <t>Non, mais il est prévu de recourir à l'APLD grâce à un accord de branche étendu</t>
  </si>
  <si>
    <t>Non, il n'est pas prévu de recourir à l'APLD</t>
  </si>
  <si>
    <t>Obligation du port du masque</t>
  </si>
  <si>
    <t>Restriction de la jauge d'accueil des clients ou usagers</t>
  </si>
  <si>
    <t>Pas de difficulté</t>
  </si>
  <si>
    <t>Difficultés non négligeables mais surmontées à faible coût</t>
  </si>
  <si>
    <t>Difficultés importantes, surmontées à coût élevé</t>
  </si>
  <si>
    <t>Mesure non compatible avec notre activité, même à coût élevé</t>
  </si>
  <si>
    <t>Non concerné : mesure non nécessaire dans notre activité</t>
  </si>
  <si>
    <t>Cela n'a pas d'effet sur les coûts</t>
  </si>
  <si>
    <t>Cela augmente uniquement les coûts directs (achat de matériel et de prestations)</t>
  </si>
  <si>
    <t>Cela augmente uniquement les coûts indirects (liés à la réorganisation des locaux ou des déplacements au sein de l'établissement/entreprise, etc.)</t>
  </si>
  <si>
    <t>Cela augmente à la fois les coûts directs et indirects</t>
  </si>
  <si>
    <t>Cela augmente uniquement les coûts indirects (liés à la réorganisation des locaux
ou des déplacements au sein de l'établissement/entreprise, etc.)</t>
  </si>
  <si>
    <t>Cela n'a pas d'effet sur la productivité du travail</t>
  </si>
  <si>
    <t>Cela réduit la productivité horaire du travail modérément (de moins de 10 %)</t>
  </si>
  <si>
    <t>Cela réduit la productivité horaire du travail significativement (de 10 % ou plus)</t>
  </si>
  <si>
    <t>L'activité reviendra très vite à la normale, d’ici un à trois mois</t>
  </si>
  <si>
    <t>L'activité mettra plus de six mois à revenir à la normale</t>
  </si>
  <si>
    <t>L'activité a été affectée de manière plus durable et mettra plus d'un an à revenir à la normale</t>
  </si>
  <si>
    <t>L'activité reviendra à la normale d’ici trois à six mois</t>
  </si>
  <si>
    <t>Aide à l'embauche d'un jeune de moins de 26 ans</t>
  </si>
  <si>
    <t>Aide à l'apprentissage</t>
  </si>
  <si>
    <t>Aide au contrat de professionnalisation</t>
  </si>
  <si>
    <t>Activité partielle de longue durée</t>
  </si>
  <si>
    <t>Question 22 : Avez-vous l'intention de recourir aux mesures suivantes du plan de relance ?</t>
  </si>
  <si>
    <t>Oui, j'ai l'intention d'y recourir ou j'y recours déjà</t>
  </si>
  <si>
    <t>Non, je n'ai pas l'intention d'y recourir</t>
  </si>
  <si>
    <t>Je connais cette mesure mais je ne sais pas si je vais y recourir</t>
  </si>
  <si>
    <t>Je ne connais pas cette mesure</t>
  </si>
  <si>
    <t>Tableau 1 : Évolution de l'activité, au cours du mois de septembre,  par rapport à ce qui était prévu (% de salariés)</t>
  </si>
  <si>
    <t>Tableau 2 : Évolution de l'activité, au cours du mois de septembre, par rapport à ce qui était prévu par taille d'entreprise (% de salariés)</t>
  </si>
  <si>
    <t>Tableau 3 : Évolution de l'activité, au cours du mois de septembre, par rapport à ce qui était prévu par secteur d'activité (% de salariés)</t>
  </si>
  <si>
    <t>Tableau 4 : Cause de la diminution de l'activité (% de salariés)</t>
  </si>
  <si>
    <r>
      <t xml:space="preserve">Résultats de l'enquête Activité et conditions d'emploi de la main d'œuvre - Covid
</t>
    </r>
    <r>
      <rPr>
        <sz val="10"/>
        <rFont val="Arial"/>
        <family val="2"/>
      </rPr>
      <t>Résultats définitifs de novembre 2020</t>
    </r>
  </si>
  <si>
    <t>Question 1 : Au cours du mois d'octobre, comment votre activité a-t-elle été affectée par la crise sanitaire et ses implications, par rapport à ce qui était prévu ?</t>
  </si>
  <si>
    <t>Tableau 1 : évolution de l'activité, au cours du mois d'octobre, par rapport à ce qui était prévu (% de salariés)</t>
  </si>
  <si>
    <t>Note de lecture : au cours du mois d'octobre, 0,5 % des salariés travaillent dans une entreprise où l'activité a été arrêtée</t>
  </si>
  <si>
    <t>Tableau 3 : évolution de l'activité, au cours du mois d'octobre, par rapport à ce qui était prévu par secteur d'activité (% de salariés)</t>
  </si>
  <si>
    <t>Tableau 2 : évolution de l'activité, au cours du mois d'octobre par rapport à ce qui était prévu par taille d'entreprise (% de salariés)</t>
  </si>
  <si>
    <t>Question 2 : Si votre activité a diminué, diriez-vous plutôt que :</t>
  </si>
  <si>
    <t>Note de lecture : au cours du mois d'octobre, 66,9 % des salariés travaillent dans une entreprise où l'activité a diminué du fait d'une perte de débouchés.</t>
  </si>
  <si>
    <t>Tableau 5 : cause de la diminution de l'activité, par secteur d'activité (% de salariés)</t>
  </si>
  <si>
    <t>La crise sanitaire a réduit directement votre activité du fait d'une perte de débouchés</t>
  </si>
  <si>
    <t>La crise sanitaire a réduit directement votre activité du fait de fermetures administratives</t>
  </si>
  <si>
    <t>La crise sanitaire a réduit directement votre activité du fait de difficultés d'approvisionnement</t>
  </si>
  <si>
    <t>La crise sanitaire a réduit votre activité en raison d'un manque de personnel pouvant travailler</t>
  </si>
  <si>
    <t>Question 3 : À la date du 31 octobre, quelles sont vos principales difficultés rencontrées ?</t>
  </si>
  <si>
    <t>Tableau 6 : Principales difficultés rencontrées depuis le début de la crise sanitaire, au 31 octobre (% de salariés)</t>
  </si>
  <si>
    <t>Tableau 5 : Cause de la diminution de l'activité, par secteur d'activité (% de salariés)</t>
  </si>
  <si>
    <t>Tableau 7  : Principales difficultés rencontrées depuis le début de la crise sanitaire, au 31 octobre (% de salariés)</t>
  </si>
  <si>
    <t>Tableau 7 : Principales difficultés rencontrées depuis le début de la crise sanitaire, au 31 octobre par taille d'entreprise (% de salariés)</t>
  </si>
  <si>
    <t>Tableau 8 : Principales difficultés rencontrées depuis le début de la crise sanitaire, au 31 octobre par secteur d'activité (% de salariés)</t>
  </si>
  <si>
    <t>Tableau 9 : Évolution des effectifs du fait de la crise sanitaire (% de salariés)</t>
  </si>
  <si>
    <t>Question 4 : À la date du 31 octobre, comment vos effectifs (hors intérimaires) se comparent-ils à ce qu'ils auraient été sans la crise sanitaire ?</t>
  </si>
  <si>
    <t>Tableau 9  : évolution des effectifs du fait de la crise sanitaire (% de salariés)</t>
  </si>
  <si>
    <t>Tableau 10 : évolution des effectifs du fait de la crise sanitaire par taille d'entreprise (% de salariés)</t>
  </si>
  <si>
    <t>Tableau 10 : Évolution des effectifs du fait de la crise sanitaire par taille d'entreprise (% de salariés)</t>
  </si>
  <si>
    <t>Tableau 11 : évolution des effectifs du fait de la crise sanitaire par secteurs (% de salariés)</t>
  </si>
  <si>
    <t>Tableau 11 : Évolution des effectifs du fait de la crise sanitaire par secteurs (% de salariés)</t>
  </si>
  <si>
    <t>Question 5 : Si vos effectifs ont diminué, avez-vous eu recours à :</t>
  </si>
  <si>
    <t>Tableau 12 : causes de la diminution des effectifs</t>
  </si>
  <si>
    <t>Tableau 12 : Causes de la diminution des effectifs</t>
  </si>
  <si>
    <t>Source : Dares, enquête Acemo Covid, novembre 2020</t>
  </si>
  <si>
    <t>Tableau 13 : causes de la diminution des effectifs, par taille d'entreprise (% de salariés)</t>
  </si>
  <si>
    <t>Tableau 14 : causes de la diminution des effectifs, par secteur d'activité (% de salariés)</t>
  </si>
  <si>
    <t>Question 6 : Au cours du mois d'octobre, avez-vous mis une partie de vos salariés en chômage partiel en réponse à la crise sanitaire ?</t>
  </si>
  <si>
    <t>Tableau 15 : Salariés en chômage partiel</t>
  </si>
  <si>
    <t>Tableau 16 : Salariés en chômage partiel, par taille d'entreprise</t>
  </si>
  <si>
    <t>Tableau 17 : Salariés en chômage partiel, par secteur d'activité</t>
  </si>
  <si>
    <t>Tableau 18 : Salariés en chômage partiel pour garde d'enfants ou fragilité</t>
  </si>
  <si>
    <t>Note de lecture : au 31 novembre 2020, 25,0 % des salariés travaillent dans une entreprise qui rencontre des difficultés dans la gestion des questions sanitaires</t>
  </si>
  <si>
    <t>Question 7 : Au cours du mois d'octobre, est-ce que certains salariés en chômage partiel étaient des salariés en situation de garde d'enfants ou considérés comme fragiles/vulnérables ?</t>
  </si>
  <si>
    <t>Tableau 19 : Salariés en chômage partiel pour garde d'enfants ou fragilité, par taille d'entreprise</t>
  </si>
  <si>
    <t>Tableau 20 : Salariés en chômage partiel pour garde d'enfants ou fragilité, par secteur d'activité</t>
  </si>
  <si>
    <t>Tableau 21 : principale raison du recours du chômage partiel (% de salariés)</t>
  </si>
  <si>
    <t>Note de lecture : au 31 octobre 2020, 45,8 % des salariés travaillent dans une entreprise dont la principale raison du recours au chômage partiel est la réduction de débouchés / commandes</t>
  </si>
  <si>
    <t>Question 9 : Pour quelle raison principale avez-vous eu recours au chômage partiel ?</t>
  </si>
  <si>
    <t>Tableau 22 : principale raison du recours du chômage partiel par taille d'entreprise (% de salariés)</t>
  </si>
  <si>
    <t>Tableau 23 : principale raison du recours du chômage partiel par secteur d'activité (% de salariés)</t>
  </si>
  <si>
    <t>Question 10 : Au cours du mois d'octobre, avez-vous eu recours à la formation pour vos salariés en chômage partiel ?</t>
  </si>
  <si>
    <t>Tableau 24 : recours à la formation pour les salariés en chômage partiel (% de salariés)</t>
  </si>
  <si>
    <t>Note de lecture : au 31 octobre 2020, 6,5 % des salariés travaillent dans une entreprise qui a eu recours à la formation avec une subvention du FNE-Formation pour ses salariés en chômage partiel.</t>
  </si>
  <si>
    <t>Tableau 25 : recours à la formation pour les salariés en chômage partiel, par taille d'entreprise (% de salariés)</t>
  </si>
  <si>
    <t>Tableau 26 : recours à la formation pour les salariés en chômage partiel, par secteur d'activité (% de salariés)</t>
  </si>
  <si>
    <t>Question 12 : À la date du 31 octobre, un accord sur l'activité partielle de longue durée (APLD) est-il en vigueur dans votre établissement/entreprise ?</t>
  </si>
  <si>
    <t>Tableau 27 : accord sur l'APLD (% de salariés)</t>
  </si>
  <si>
    <t>Tableau 28 : accord sur l'APLD, par taille d'entreprise (% de salariés)</t>
  </si>
  <si>
    <t>Tableau 29 : accord sur l'APLD, par secteur d'activité (% de salariés)</t>
  </si>
  <si>
    <t>Question 15 : En moyenne au cours de la semaine du 26 octobre, quelle a été la répartition de vos salariés entre ces différentes situations ?</t>
  </si>
  <si>
    <t>Question 14 : Si des salariés étaient en télétravail au cours du mois d’octobre, quelle était leur répartition entre les pratiques suivantes ?</t>
  </si>
  <si>
    <t>Quelques jours ou demi-journées par mois</t>
  </si>
  <si>
    <t>Un jour par semaine</t>
  </si>
  <si>
    <t>Deux jours par semaine</t>
  </si>
  <si>
    <t>Trois jours par semaine ou plus</t>
  </si>
  <si>
    <t>Tableau 30 : répartition des télétravailleurs selon la fréquence de télétravail (% de salariés)</t>
  </si>
  <si>
    <t>Tableau 31 : répartition des télétravailleurs selon la fréquence de télétravail, par taille d'entreprise (% de salariés)</t>
  </si>
  <si>
    <t>Tableau 33 : Répartition des salariés (% de salariés)</t>
  </si>
  <si>
    <t>Tableau 34 : Répartition des salariés par taille d'entreprise (% de salariés) - Travail sur site ou sur chantiers</t>
  </si>
  <si>
    <t>Tableau 35 : Répartition des salariés par taille d'entreprise (% de salariés) - Télétravail ou travail à distance</t>
  </si>
  <si>
    <t>Tableau 36 : Répartition des salariés par taille d'entreprise (% de salariés) - Chômage partiel complet</t>
  </si>
  <si>
    <t>Tableau 37 : Répartition des salariés par taille d'entreprise (% de salariés) - Arrêt maladie</t>
  </si>
  <si>
    <t>Tableau 38 : Répartition des salariés par taille d'entreprise (% de salariés) - Congés</t>
  </si>
  <si>
    <t>Tableau 39 : Répartition des salariés par taille d'entreprise (% de salariés) - Exercice du droit de retrait</t>
  </si>
  <si>
    <t>Tableau 40 : Répartition des salariés par secteur d'activité (% de salariés) - Travail sur site ou sur chantiers</t>
  </si>
  <si>
    <t>Tableau 41 : Répartition des salariés par secteur d'activité (% de salariés) - Télétravail ou travail à distance</t>
  </si>
  <si>
    <t>Tableau 42 : Répartition des salariés par secteur d'activité (% de salariés) - Chômage partiel complet</t>
  </si>
  <si>
    <t>Tableau 43 : Répartition des salariés par secteur d'activité (% de salariés) - Arrêt maladie</t>
  </si>
  <si>
    <t>Tableau 44 : Répartition des salariés par secteur d'activité (% de salariés) - Congés</t>
  </si>
  <si>
    <t>Tableau 45 : Répartition des salariés par secteur d'activité (% de salariés) - Exercice du droit de retrait</t>
  </si>
  <si>
    <t>Tableau 46 : Répartition des salariés, selon différentes situations, par taille d'entreprise</t>
  </si>
  <si>
    <t>Tableau 47 : Répartition des salariés, selon différentes situations, par secteur d'activité</t>
  </si>
  <si>
    <t>Question 16 : À la date du 31 octobre, pour mettre en place et respecter les mesures sanitaires suivantes, quel niveau de difficulté rencontrez-vous ?</t>
  </si>
  <si>
    <t>Tableau 48 : Niveau de difficulté (% de salariés)</t>
  </si>
  <si>
    <t>Tableau 49 : Niveau de difficulté par taille d'entreprise (% de salariés) - Réorganisation des locaux</t>
  </si>
  <si>
    <t>Tableau 50 : Niveau de difficulté par taille d'entreprise (% de salariés) - Limitation des présences sur site</t>
  </si>
  <si>
    <t>Tableau 51 : Niveau de difficulté par taille d'entreprise (% de salariés) - Obligation du port du masque</t>
  </si>
  <si>
    <t>Tableau 52 : Niveau de difficulté par taille d'entreprise (% de salariés) - Restriction de la jauge d'accueil des clients ou usagers</t>
  </si>
  <si>
    <t>Tableau 53 : Niveau de difficulté par taille d'entreprise (% de salariés) - Réorganisation des transports des équipes</t>
  </si>
  <si>
    <t>Tableau 54 : Niveau de difficulté par taille d'entreprise (% de salariés) - Adaptation des horaires, des roulements</t>
  </si>
  <si>
    <t>Tableau 55 : Niveau de difficulté par taille d'entreprise (% de salariés) - Augmentation de la fréquence du nettoyage des locaux et des équipements</t>
  </si>
  <si>
    <t>Tableau 56 : Niveau de difficulté par secteur d'activité (% de salariés) - Réorganisation des locaux</t>
  </si>
  <si>
    <t>Tableau 57 : Niveau de difficulté par secteur d'activité (% de salariés) - Limitation des présences sur site</t>
  </si>
  <si>
    <t>Tableau 58 : Niveau de difficulté par secteur d'activité (% de salariés) - Obligation de port du masque</t>
  </si>
  <si>
    <t>Tableau 59 : Niveau de difficulté par secteur d'activité (% de salariés) - Restriction de la jauge d'accueil des clients ou usagers</t>
  </si>
  <si>
    <t>Tableau 60 : Niveau de difficulté par secteur d'activité (% de salariés) - Réorganisation des transports des équipes</t>
  </si>
  <si>
    <t>Tableau 61 : Niveau de difficulté par secteur d'activité (% de salariés) - Adaptation des horaires, des roulements</t>
  </si>
  <si>
    <t>Tableau 62 : Niveau de difficulté par secteur d'activité (% de salariés) - Augmentation de la fréquence du nettoyage des locaux et des équipements</t>
  </si>
  <si>
    <t>Tableau 63 : effet des mesures de protection sanitaire (% de salariés)</t>
  </si>
  <si>
    <t>Note de lecture : 26,7 % des salariés travaillent dans une entreprise dans laquelle les mesures de protection sanitaire n'ont pas eu d'effet sur la productivité du travail ou les coûts.</t>
  </si>
  <si>
    <t>Question 17 : Quel est selon vous l’effet des mesures de protection sanitaire ainsi que d’adaptation de l’organisation du travail (distanciation physique, télétravail, etc.) sur la productivité  (niveau de production par salarié) ou sur les coûts de votre établissement/entreprise ?</t>
  </si>
  <si>
    <t>Tableau 64 : effet des mesures de protection sanitaire, par taille d'entreprise (% de salariés)</t>
  </si>
  <si>
    <t>Tableau 65 : effet des mesures de protection sanitaire, par secteur d'activité (% de salariés)</t>
  </si>
  <si>
    <t>Tableau 66 : effet des mesures de protection sanitaire sur les coûts (% de salariés)</t>
  </si>
  <si>
    <t>Question 18 : Plus précisément, quel est selon vous l’effet des mesures de protection sanitaire ainsi que d’adaptation de l’organisation du travail sur vos coûts ?</t>
  </si>
  <si>
    <t>Tableau 67 : effet des mesures de protection sanitaire, par taille d'entreprise (% de salariés)</t>
  </si>
  <si>
    <t>Tableau 68 : effet des mesures de protection sanitaire, par secteur d'activité (% de salariés)</t>
  </si>
  <si>
    <t>Question 19 : Plus précisément, quel est selon vous l’effet des mesures de protection sanitaire ainsi que d’adaptation de l’organisation du travail sur votre productivité ?</t>
  </si>
  <si>
    <t>Tableau 69 : effet des mesures de protection sanitaire (% de salariés)</t>
  </si>
  <si>
    <t>Tableau 70 : effet des mesures de protection sanitaire, par taille d'entreprise (% de salariés)</t>
  </si>
  <si>
    <t>Tableau 71 : effet des mesures de protection sanitaire, par secteur d'activité (% de salariés)</t>
  </si>
  <si>
    <t>Tableau 72 : reprise de l'activité (% de salariés)</t>
  </si>
  <si>
    <t>Tableau 73 : reprise de l'activité par taille d'entreprise (% de salariés)</t>
  </si>
  <si>
    <t>Tableau 74 : reprise de l'activité par secteur d'activité (% de salariés)</t>
  </si>
  <si>
    <t>Question 21 : Quelles sont les principales difficultés que vous anticipez pour la reprise de votre activité ?</t>
  </si>
  <si>
    <t>Tableau 75 : principales difficultés anticipées pour la reprise de l'activité (% de salariés)</t>
  </si>
  <si>
    <t>Tableau 76 : principales difficultés anticipées pour la reprise de l'activité par taille d'entreprise (% de salariés)</t>
  </si>
  <si>
    <t>Tableau 77 : principales difficultés anticipées pour la reprise de l'activité par secteur d'activité (% de salariés)</t>
  </si>
  <si>
    <t>Tableau 78 : Intention de recours (% de salariés)</t>
  </si>
  <si>
    <t>Tableau 79 : Intention de recours par taille d'entreprise (% de salariés) - Aide à l'embauche d'un jeune de moins de 26 ans</t>
  </si>
  <si>
    <t>Tableau 80 : Intention de recours par taille d'entreprise (% de salariés) - Aide à l'apprentissage</t>
  </si>
  <si>
    <t>Tableau 81 : Intention de recours par taille d'entreprise (% de salariés) - Aide au contrat de professionnalisation</t>
  </si>
  <si>
    <t>Tableau 82 : Intention de recours par taille d'entreprise (% de salariés) - Activité partielle de longue durée</t>
  </si>
  <si>
    <t xml:space="preserve">Tableau 83 : Intention de recours par secteur d'activité (% de salariés) - Aide à l'embauche d'un jeune de moins de 26 ans </t>
  </si>
  <si>
    <t>Tableau 84 : Intention de recours par secteur d'activité (% de salariés) - Aide à l'apprentissage</t>
  </si>
  <si>
    <t>Tableau 85 : Intention de recours par secteur d'activité (% de salariés) - Aide au contrat de professionnalisation</t>
  </si>
  <si>
    <t>Tableau 86 : Intention de recours par secteur d'activité (% de salariés) - Activité partielle de longue durée</t>
  </si>
  <si>
    <t>Tableau 13 : Causes de la diminution des effectifs, par taille d'entreprise (% de salariés)</t>
  </si>
  <si>
    <t>Tableau 14 : Causes de la diminution des effectifs, par secteur d'activité (% de salariés)</t>
  </si>
  <si>
    <t>Tableau 15 : Salariés en chômage partiel (% de salariés)</t>
  </si>
  <si>
    <t>Tableau 16 : Salariés en chômage partiel, par taille d'entreprise (% de salariés)</t>
  </si>
  <si>
    <t>Tableau 17 : Salariés en chômage partiel, par secteur d'activité (% de salariés)</t>
  </si>
  <si>
    <t>Tableau 18 : Salariés en chômage partiel pour garde d'enfants ou fragilité (% de salariés)</t>
  </si>
  <si>
    <t>Tableau 19 : Salariés en chômage partiel pour garde d'enfants ou fragilité, par taille d'entreprise (% de salariés)</t>
  </si>
  <si>
    <t>Tableau 20 : Salariés en chômage partiel pour garde d'enfants ou fragilité, par secteur d'activité (% de salariés)</t>
  </si>
  <si>
    <t>Tableau 21 : Principale raison du recours du chômage partiel (% de salariés)</t>
  </si>
  <si>
    <t>Tableau 22 : Principale raison du recours du chômage partiel par taille d'entreprise (% de salariés)</t>
  </si>
  <si>
    <t>Tableau 23 : Principale raison du recours du chômage partiel par secteur d'activité (% de salariés)</t>
  </si>
  <si>
    <t>Tableau 24 : Recours à la formation pour les salariés en chômage partiel (% de salariés)</t>
  </si>
  <si>
    <t>Tableau 25 : Recours à la formation pour les salariés en chômage partiel, par taille d'entreprise (% de salariés)</t>
  </si>
  <si>
    <t>Tableau 26 : Recours à la formation pour les salariés en chômage partiel par secteur d'activité (% de salariés)</t>
  </si>
  <si>
    <t>Tableau 27 : Accord sur l'activité partielle de longue durée (% de salariés)</t>
  </si>
  <si>
    <t>Tableau 28 : Accord sur l'activité partielle de longue durée, par taille d'entreprise (% de salariés)</t>
  </si>
  <si>
    <t>Tableau 29 : Accord sur l'activité partielle de longue durée, par secteur d'activité (% de salariés)</t>
  </si>
  <si>
    <t>Tableau 31 : Répartition des télétravailleurs selon la fréquence de télétravail, par taille d'entreprise (% de salariés)</t>
  </si>
  <si>
    <t>Tableau 30 : Répartition des télétravailleurs selon la fréquence de télétravail (% de salariés)</t>
  </si>
  <si>
    <t>Tableau 32 : Répartition des télétravailleurs selon la fréquence de télétravail, par secteur d'activité (% de salariés)</t>
  </si>
  <si>
    <t>Tableau 49 : Niveau de difficulté, par taille d'entreprise (% de salariés) - Réorganisation des locaux</t>
  </si>
  <si>
    <t>Tableau 50 : Niveau de difficulté, par taille d'entreprise (% de salariés) - Limitation des présences sur site</t>
  </si>
  <si>
    <t>Tableau 51 : Niveau de difficulté, par taille d'entreprise (% de salariés) - Obligation de port du masque</t>
  </si>
  <si>
    <t>Tableau 52 : Niveau de difficulté, par taille d'entreprise (% de salariés)  - Restriction de la jauge d'accueil des clients ou usagers</t>
  </si>
  <si>
    <t>Tableau 53 : Niveau de difficulté, par taille d'entreprise (% de salariés) - Réorganisation des transports des équipes</t>
  </si>
  <si>
    <t>Tableau 54 : Niveau de difficulté, par taille d'entreprise (% de salariés) - Adaptation des horaires, des roulements</t>
  </si>
  <si>
    <t>Tableau 55 : Niveau de difficulté, par taille d'entreprise (% de salariés) - Augmentation de la fréquence du nettoyage des locaux et des équipements</t>
  </si>
  <si>
    <t>Tableau 56 : Niveau de difficulté, par secteur d'activité (% de salariés) - Réorganisation des locaux</t>
  </si>
  <si>
    <t>Tableau 57 : Niveau de difficulté, par secteur d'activité (% de salariés) - Limitation des présences sur site</t>
  </si>
  <si>
    <t>Tableau 58 : Niveau de difficulté, par secteur d'activité (% de salariés) - Obligation de port du masque</t>
  </si>
  <si>
    <t>Tableau 59 : Niveau de difficulté, par secteur d'activité (% de salariés) - Restriction de la jauge d'accueil des clients ou usagers</t>
  </si>
  <si>
    <t>Tableau 60 : Niveau de difficulté, par secteur d'activité (% de salariés) - Réorganisation des transports des équipes</t>
  </si>
  <si>
    <t>Tableau 61 : Niveau de difficulté, par secteur d'activité (% de salariés) - Adaptation des horaires, des roulements</t>
  </si>
  <si>
    <t>Tableau 62 : Niveau de difficulté, par secteur d'activité (% de salariés) - Augmentation de la fréquence du nettoyage des locaux et des équipements</t>
  </si>
  <si>
    <t>Tableau 63 : Effet des mesures de protection sanitaire sur la productivité ou sur les coûts (% de salariés)</t>
  </si>
  <si>
    <t>Tableau 64 : Effet des mesures de protection sanitaire sur la productivité ou sur les coûts, par taille d'entreprise (% de salariés)</t>
  </si>
  <si>
    <t>Tableau 65 : Effet des mesures de protection sanitaire sur la productivité ou sur les coûts, par secteur d'activité (% de salariés)</t>
  </si>
  <si>
    <t>Tableau 66 : Effet des mesures de protection sanitaire sur les coûts (% de salariés)</t>
  </si>
  <si>
    <t>Tableau 67 : Effet des mesures de protection sanitaire sur les coûts, par taille d'entreprise (% de salariés)</t>
  </si>
  <si>
    <t>Tableau 68 : Effet des mesures de protection sanitaire sur les coûts, par secteur d'activité (% de salariés)</t>
  </si>
  <si>
    <t>Tableau 69 : Effet des mesures de protection sanitaire sur la productivité (% de salariés)</t>
  </si>
  <si>
    <t>Tableau 70 : Effet des mesures de protection sanitaire sur la productivité, par taille d'entreprise (% de salariés)</t>
  </si>
  <si>
    <t>Tableau 71 : Effet des mesures de protection sanitaire sur la productivité, par secteur d'activité (% de salariés)</t>
  </si>
  <si>
    <t>Tableau 72 : Reprise de l'activité (% de salariés)</t>
  </si>
  <si>
    <t>Tableau 73 : Reprise de l'activité par taille d'entreprise (% de salariés)</t>
  </si>
  <si>
    <t>Tableau 74 : Reprise de l'activité par secteur d'activité (% de salariés)</t>
  </si>
  <si>
    <t>Tableau 75 : Principales difficultés anticipées pour la reprise de l'activité (% de salariés)</t>
  </si>
  <si>
    <t>Tableau 76 : Principales difficultés anticipées pour la reprise de l'activité par taille d'entreprise (% de salariés)</t>
  </si>
  <si>
    <t>Tableau 77 : Principales difficultés anticipées pour la reprise de l'activité par secteur d'activité (% de salariés)</t>
  </si>
  <si>
    <t>Tableau 78 : Intention de recours au plan de relance (% de salariés)</t>
  </si>
  <si>
    <t>Tableau 79 : Intention de recours au plan de relance par taille d'entreprise (% de salariés) - Aide à l'embauche d'un jeune de moins de 26 ans</t>
  </si>
  <si>
    <t>Tableau 80 : Intention de recours au plan de relance par taille d'entreprise (% de salariés) - Aide à l'apprentissage</t>
  </si>
  <si>
    <t>Tableau 81 : Intention de recours au plan de relance par taille d'entreprise (% de salariés) - Aide au contrat de professionnalisation</t>
  </si>
  <si>
    <t>Tableau 82 : Intention de recours au plan de relance par taille d'entreprise (% de salariés) - Activité partielle de longue durée</t>
  </si>
  <si>
    <t>Tableau 83 : Intention de recours au plan de relance par secteur d'activité (% de salariés) - Aide à l'embauche d'un jeune de moins de 26 ans</t>
  </si>
  <si>
    <t>Tableau 84 : Intention de recours au plan de relance par secteur d'activité (% de salariés) - Aide à l'apprentissage</t>
  </si>
  <si>
    <t>Tableau 85 : Intention de recours au plan de relance par secteur d'activité (% de salariés) - Aide au contrat de professionnalisation</t>
  </si>
  <si>
    <t>Tableau 86 : Intention de recours au plan de relance par secteur d'activité (% de salariés) - Activité partielle de longue durée</t>
  </si>
  <si>
    <t>Note de lecture : au cours du mois d'octobre 2020, 25,7 % des salariés travaillent dans une entreprise qui a mis une partie des salariés en chômage partiel.</t>
  </si>
  <si>
    <t>Note de lecture : 9% des salariés en télétravail au cours du mois d'Octobre ne l'ont été que quelques jours ou demi-journées dans le mois.</t>
  </si>
  <si>
    <t>Tableau 32 : répartition des télétravailleurs selon la fréquence de télétravail, par secteur (% de salariés)</t>
  </si>
  <si>
    <t>C3 - Biens d'équipement</t>
  </si>
  <si>
    <t>C1 - Industrie agro-alimentaire</t>
  </si>
  <si>
    <t>Tableau 30 : proportion de vos salariés qui étaient au moins un jour en télétravail au cours du mois d'octobre, par taille d'entreprise et secteur d'activité</t>
  </si>
  <si>
    <t>Question 13 : Au cours du mois d’octobre, quelle était la proportion de vos salariés qui étaient au moins un jour en télétravail ?</t>
  </si>
  <si>
    <t>Tableau 30 : Proportion de vos salariés qui étaient au moins un jour en télétravail au cours du mois d'octobre, par taille d'entreprise et secteur d'activité</t>
  </si>
  <si>
    <t>Note de lecture : au 31 octobre 2020, 78,3 % des salariés travaillent dans une entreprise où les effectifs sont restés constants malgré la crise sanitaire</t>
  </si>
  <si>
    <t>Note de lecture : au 31 octobre 2020, 11,2 % des salariés travaillent dans une entreprise qui a diminué ses effectifs en recouvrant au licenciement de CDI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</si>
</sst>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0.0%"/>
    <numFmt numFmtId="166" formatCode="#,##0.0"/>
  </numFmts>
  <fonts count="19" x14ac:knownFonts="1">
    <font>
      <sz val="11"/>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sz val="10"/>
      <name val="Arial"/>
      <family val="2"/>
    </font>
    <font>
      <sz val="10"/>
      <name val="Arial"/>
      <family val="2"/>
    </font>
    <font>
      <b/>
      <sz val="10"/>
      <name val="Arial"/>
      <family val="2"/>
    </font>
    <font>
      <sz val="8"/>
      <name val="Arial"/>
      <family val="2"/>
    </font>
    <font>
      <b/>
      <sz val="8"/>
      <name val="Arial"/>
      <family val="2"/>
    </font>
    <font>
      <sz val="9"/>
      <color indexed="8"/>
      <name val="Arial"/>
      <family val="2"/>
    </font>
    <font>
      <b/>
      <sz val="9"/>
      <color indexed="8"/>
      <name val="Arial"/>
      <family val="2"/>
    </font>
    <font>
      <sz val="9"/>
      <name val="Arial"/>
      <family val="2"/>
    </font>
    <font>
      <u/>
      <sz val="10"/>
      <color indexed="12"/>
      <name val="Arial"/>
      <family val="2"/>
    </font>
    <font>
      <u/>
      <sz val="9"/>
      <color indexed="12"/>
      <name val="Arial"/>
      <family val="2"/>
    </font>
    <font>
      <i/>
      <sz val="11"/>
      <color theme="1"/>
      <name val="Calibri"/>
      <family val="2"/>
      <scheme val="minor"/>
    </font>
    <font>
      <i/>
      <sz val="11"/>
      <color rgb="FFFF0000"/>
      <name val="Calibri"/>
      <family val="2"/>
      <scheme val="minor"/>
    </font>
    <font>
      <b/>
      <sz val="11"/>
      <color rgb="FF000000"/>
      <name val="Calibri"/>
      <family val="2"/>
    </font>
    <font>
      <sz val="11"/>
      <color theme="1"/>
      <name val="Calibri"/>
      <family val="2"/>
    </font>
    <font>
      <i/>
      <sz val="9"/>
      <color rgb="FF000000"/>
      <name val="Calibri"/>
      <family val="2"/>
    </font>
  </fonts>
  <fills count="4">
    <fill>
      <patternFill patternType="none"/>
    </fill>
    <fill>
      <patternFill patternType="gray125"/>
    </fill>
    <fill>
      <patternFill patternType="solid">
        <fgColor indexed="44"/>
        <bgColor indexed="64"/>
      </patternFill>
    </fill>
    <fill>
      <patternFill patternType="solid">
        <fgColor indexed="9"/>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0" fontId="4" fillId="0" borderId="0"/>
    <xf numFmtId="0" fontId="5" fillId="0" borderId="0"/>
    <xf numFmtId="0" fontId="12"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80">
    <xf numFmtId="0" fontId="0" fillId="0" borderId="0" xfId="0"/>
    <xf numFmtId="0" fontId="0" fillId="0" borderId="10" xfId="0" applyBorder="1"/>
    <xf numFmtId="0" fontId="2" fillId="0" borderId="0" xfId="0" applyFont="1"/>
    <xf numFmtId="0" fontId="0" fillId="0" borderId="0" xfId="0"/>
    <xf numFmtId="0" fontId="2" fillId="0" borderId="0" xfId="0" applyFont="1"/>
    <xf numFmtId="0" fontId="0" fillId="0" borderId="1" xfId="0" applyBorder="1"/>
    <xf numFmtId="0" fontId="0" fillId="0" borderId="3" xfId="0" applyBorder="1"/>
    <xf numFmtId="0" fontId="0" fillId="0" borderId="5" xfId="0" applyBorder="1"/>
    <xf numFmtId="0" fontId="3" fillId="0" borderId="3" xfId="0" applyFont="1" applyFill="1" applyBorder="1"/>
    <xf numFmtId="164" fontId="0" fillId="0" borderId="2" xfId="1" applyNumberFormat="1" applyFont="1" applyBorder="1"/>
    <xf numFmtId="164" fontId="0" fillId="0" borderId="4" xfId="1" applyNumberFormat="1" applyFont="1" applyBorder="1"/>
    <xf numFmtId="164" fontId="0" fillId="0" borderId="6" xfId="1" applyNumberFormat="1" applyFont="1" applyBorder="1"/>
    <xf numFmtId="164" fontId="0" fillId="0" borderId="2" xfId="0" applyNumberFormat="1" applyBorder="1"/>
    <xf numFmtId="164" fontId="0" fillId="0" borderId="4" xfId="0" applyNumberFormat="1" applyBorder="1"/>
    <xf numFmtId="164" fontId="0" fillId="0" borderId="6" xfId="0" applyNumberFormat="1" applyBorder="1"/>
    <xf numFmtId="0" fontId="0" fillId="0" borderId="1" xfId="0" applyBorder="1" applyAlignment="1">
      <alignment horizontal="left"/>
    </xf>
    <xf numFmtId="164" fontId="0" fillId="0" borderId="7" xfId="0" applyNumberFormat="1" applyBorder="1"/>
    <xf numFmtId="0" fontId="0" fillId="0" borderId="3" xfId="0" applyBorder="1" applyAlignment="1">
      <alignment horizontal="left"/>
    </xf>
    <xf numFmtId="164" fontId="0" fillId="0" borderId="0" xfId="0" applyNumberFormat="1" applyBorder="1"/>
    <xf numFmtId="0" fontId="0" fillId="0" borderId="5" xfId="0" applyBorder="1" applyAlignment="1">
      <alignment horizontal="left"/>
    </xf>
    <xf numFmtId="164" fontId="0" fillId="0" borderId="8" xfId="0" applyNumberFormat="1" applyBorder="1"/>
    <xf numFmtId="164" fontId="0" fillId="0" borderId="1" xfId="0" applyNumberFormat="1" applyBorder="1"/>
    <xf numFmtId="164" fontId="0" fillId="0" borderId="3" xfId="0" applyNumberFormat="1" applyBorder="1"/>
    <xf numFmtId="164" fontId="0" fillId="0" borderId="5" xfId="0" applyNumberFormat="1" applyBorder="1"/>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164" fontId="0" fillId="0" borderId="10" xfId="1" applyNumberFormat="1" applyFont="1" applyBorder="1"/>
    <xf numFmtId="164" fontId="0" fillId="0" borderId="11" xfId="1" applyNumberFormat="1" applyFont="1" applyBorder="1"/>
    <xf numFmtId="164" fontId="0" fillId="0" borderId="12" xfId="1" applyNumberFormat="1" applyFont="1" applyBorder="1"/>
    <xf numFmtId="17" fontId="0" fillId="0" borderId="14" xfId="0" quotePrefix="1" applyNumberFormat="1" applyBorder="1" applyAlignment="1">
      <alignment horizontal="center"/>
    </xf>
    <xf numFmtId="0" fontId="0" fillId="0" borderId="14" xfId="0" quotePrefix="1" applyBorder="1" applyAlignment="1">
      <alignment horizontal="center"/>
    </xf>
    <xf numFmtId="0" fontId="0" fillId="0" borderId="15" xfId="0" quotePrefix="1" applyBorder="1" applyAlignment="1">
      <alignment horizontal="center"/>
    </xf>
    <xf numFmtId="0" fontId="0" fillId="0" borderId="9" xfId="0" applyBorder="1" applyAlignment="1">
      <alignment horizontal="center"/>
    </xf>
    <xf numFmtId="17" fontId="0" fillId="0" borderId="13" xfId="0" quotePrefix="1" applyNumberFormat="1" applyBorder="1" applyAlignment="1">
      <alignment horizontal="center"/>
    </xf>
    <xf numFmtId="164" fontId="0" fillId="0" borderId="10" xfId="0" applyNumberFormat="1" applyBorder="1"/>
    <xf numFmtId="164" fontId="0" fillId="0" borderId="11" xfId="0" applyNumberFormat="1" applyBorder="1"/>
    <xf numFmtId="164" fontId="0" fillId="0" borderId="12" xfId="0" applyNumberFormat="1" applyBorder="1"/>
    <xf numFmtId="0" fontId="0" fillId="0" borderId="10" xfId="0" applyBorder="1" applyAlignment="1">
      <alignment horizontal="center"/>
    </xf>
    <xf numFmtId="0" fontId="0" fillId="0" borderId="1" xfId="0" applyBorder="1" applyAlignment="1">
      <alignment wrapText="1"/>
    </xf>
    <xf numFmtId="0" fontId="0" fillId="0" borderId="5" xfId="0" applyBorder="1" applyAlignment="1">
      <alignment wrapText="1"/>
    </xf>
    <xf numFmtId="0" fontId="0" fillId="0" borderId="15" xfId="0" applyBorder="1"/>
    <xf numFmtId="0" fontId="0" fillId="0" borderId="13" xfId="0" applyBorder="1"/>
    <xf numFmtId="17" fontId="0" fillId="0" borderId="7" xfId="0" quotePrefix="1" applyNumberFormat="1" applyBorder="1" applyAlignment="1">
      <alignment horizontal="center"/>
    </xf>
    <xf numFmtId="0" fontId="0" fillId="0" borderId="7" xfId="0" quotePrefix="1" applyBorder="1" applyAlignment="1">
      <alignment horizontal="center"/>
    </xf>
    <xf numFmtId="0" fontId="0" fillId="0" borderId="2" xfId="0" quotePrefix="1" applyBorder="1" applyAlignment="1">
      <alignment horizontal="center"/>
    </xf>
    <xf numFmtId="0" fontId="0" fillId="0" borderId="11" xfId="0" applyBorder="1"/>
    <xf numFmtId="0" fontId="0" fillId="0" borderId="14" xfId="0" applyFont="1" applyBorder="1" applyAlignment="1">
      <alignment horizontal="center" textRotation="90" wrapText="1"/>
    </xf>
    <xf numFmtId="0" fontId="0" fillId="0" borderId="14" xfId="0" applyFont="1" applyBorder="1" applyAlignment="1">
      <alignment horizontal="center" textRotation="90"/>
    </xf>
    <xf numFmtId="0" fontId="0" fillId="0" borderId="15" xfId="0" applyFont="1" applyBorder="1" applyAlignment="1">
      <alignment horizontal="center" textRotation="90"/>
    </xf>
    <xf numFmtId="0" fontId="0" fillId="0" borderId="15" xfId="0" applyFont="1" applyBorder="1" applyAlignment="1">
      <alignment horizontal="center" textRotation="90" wrapText="1"/>
    </xf>
    <xf numFmtId="0" fontId="0" fillId="0" borderId="13" xfId="0" applyFont="1" applyBorder="1" applyAlignment="1">
      <alignment horizontal="center" textRotation="90" wrapText="1"/>
    </xf>
    <xf numFmtId="0" fontId="0" fillId="0" borderId="12" xfId="0" applyBorder="1"/>
    <xf numFmtId="164" fontId="0" fillId="0" borderId="14" xfId="0" applyNumberFormat="1" applyBorder="1"/>
    <xf numFmtId="164" fontId="0" fillId="0" borderId="15" xfId="0" applyNumberFormat="1" applyBorder="1"/>
    <xf numFmtId="164" fontId="0" fillId="0" borderId="13" xfId="0" applyNumberFormat="1" applyBorder="1"/>
    <xf numFmtId="0" fontId="0" fillId="0" borderId="1" xfId="0" applyFont="1" applyBorder="1" applyAlignment="1">
      <alignment horizontal="center" textRotation="90"/>
    </xf>
    <xf numFmtId="0" fontId="0" fillId="0" borderId="7" xfId="0" applyFont="1" applyBorder="1" applyAlignment="1">
      <alignment horizontal="center" textRotation="90" wrapText="1"/>
    </xf>
    <xf numFmtId="0" fontId="0" fillId="0" borderId="7" xfId="0" applyFont="1" applyBorder="1" applyAlignment="1">
      <alignment horizontal="center" textRotation="90"/>
    </xf>
    <xf numFmtId="0" fontId="0" fillId="0" borderId="2" xfId="0" applyFont="1" applyBorder="1" applyAlignment="1">
      <alignment horizontal="center" textRotation="90"/>
    </xf>
    <xf numFmtId="165" fontId="0" fillId="0" borderId="0" xfId="1" applyNumberFormat="1" applyFont="1"/>
    <xf numFmtId="0" fontId="0" fillId="0" borderId="3" xfId="0" applyBorder="1" applyAlignment="1">
      <alignment wrapText="1"/>
    </xf>
    <xf numFmtId="0" fontId="3" fillId="0" borderId="0" xfId="0" applyFont="1" applyFill="1" applyBorder="1"/>
    <xf numFmtId="0" fontId="0" fillId="0" borderId="2" xfId="0" applyFont="1" applyBorder="1" applyAlignment="1">
      <alignment horizontal="center" textRotation="90" wrapText="1"/>
    </xf>
    <xf numFmtId="164" fontId="0" fillId="0" borderId="8" xfId="0" applyNumberFormat="1" applyFont="1" applyBorder="1"/>
    <xf numFmtId="164" fontId="0" fillId="0" borderId="0" xfId="0" applyNumberFormat="1" applyFont="1" applyBorder="1"/>
    <xf numFmtId="0" fontId="0" fillId="0" borderId="0" xfId="0"/>
    <xf numFmtId="164" fontId="0" fillId="0" borderId="0" xfId="0" applyNumberFormat="1"/>
    <xf numFmtId="0" fontId="0" fillId="0" borderId="0" xfId="0"/>
    <xf numFmtId="0" fontId="0" fillId="0" borderId="0" xfId="0"/>
    <xf numFmtId="0" fontId="7" fillId="0" borderId="0" xfId="3" applyFont="1"/>
    <xf numFmtId="0" fontId="8" fillId="2" borderId="0" xfId="3" applyFont="1" applyFill="1" applyAlignment="1">
      <alignment horizontal="left" wrapText="1"/>
    </xf>
    <xf numFmtId="0" fontId="12" fillId="0" borderId="0" xfId="4" applyAlignment="1" applyProtection="1"/>
    <xf numFmtId="0" fontId="0" fillId="0" borderId="0" xfId="0" applyAlignment="1">
      <alignment horizontal="center" vertical="center"/>
    </xf>
    <xf numFmtId="164" fontId="0" fillId="0" borderId="2" xfId="1" applyNumberFormat="1" applyFont="1" applyBorder="1" applyAlignment="1">
      <alignment horizontal="center" vertical="center"/>
    </xf>
    <xf numFmtId="164" fontId="0" fillId="0" borderId="4" xfId="1" applyNumberFormat="1" applyFont="1" applyBorder="1" applyAlignment="1">
      <alignment horizontal="center" vertical="center"/>
    </xf>
    <xf numFmtId="164" fontId="0" fillId="0" borderId="6" xfId="1" applyNumberFormat="1" applyFont="1" applyBorder="1" applyAlignment="1">
      <alignment horizontal="center" vertical="center"/>
    </xf>
    <xf numFmtId="0" fontId="14" fillId="0" borderId="0" xfId="0" applyFont="1" applyFill="1" applyAlignment="1">
      <alignment horizontal="center" vertical="center"/>
    </xf>
    <xf numFmtId="164" fontId="14" fillId="0" borderId="0" xfId="0" applyNumberFormat="1" applyFont="1" applyFill="1" applyAlignment="1">
      <alignment horizontal="center" vertical="center"/>
    </xf>
    <xf numFmtId="0" fontId="15" fillId="0" borderId="0" xfId="0" applyFont="1" applyFill="1" applyAlignment="1">
      <alignment horizontal="center" vertical="center"/>
    </xf>
    <xf numFmtId="0" fontId="0" fillId="0" borderId="9" xfId="0" applyBorder="1"/>
    <xf numFmtId="0" fontId="0" fillId="0" borderId="9" xfId="0" applyFont="1" applyFill="1" applyBorder="1" applyAlignment="1">
      <alignment horizontal="center" textRotation="90" wrapText="1"/>
    </xf>
    <xf numFmtId="0" fontId="0" fillId="0" borderId="1" xfId="0" applyFont="1" applyBorder="1" applyAlignment="1">
      <alignment horizontal="center" textRotation="90" wrapText="1"/>
    </xf>
    <xf numFmtId="0" fontId="0" fillId="0" borderId="0" xfId="0"/>
    <xf numFmtId="0" fontId="0" fillId="0" borderId="10" xfId="0" applyBorder="1"/>
    <xf numFmtId="0" fontId="2" fillId="0" borderId="0" xfId="0" applyFont="1"/>
    <xf numFmtId="0" fontId="0" fillId="0" borderId="3" xfId="0" applyBorder="1"/>
    <xf numFmtId="0" fontId="0" fillId="0" borderId="5" xfId="0" applyBorder="1"/>
    <xf numFmtId="0" fontId="3" fillId="0" borderId="3" xfId="0" applyFont="1" applyFill="1" applyBorder="1"/>
    <xf numFmtId="164" fontId="0" fillId="0" borderId="2" xfId="0" applyNumberFormat="1" applyBorder="1"/>
    <xf numFmtId="164" fontId="0" fillId="0" borderId="4" xfId="0" applyNumberFormat="1" applyBorder="1"/>
    <xf numFmtId="164" fontId="0" fillId="0" borderId="6" xfId="0" applyNumberFormat="1" applyBorder="1"/>
    <xf numFmtId="164" fontId="0" fillId="0" borderId="7" xfId="0" applyNumberFormat="1" applyBorder="1"/>
    <xf numFmtId="164" fontId="0" fillId="0" borderId="0" xfId="0" applyNumberFormat="1" applyBorder="1"/>
    <xf numFmtId="164" fontId="0" fillId="0" borderId="8" xfId="0" applyNumberFormat="1" applyBorder="1"/>
    <xf numFmtId="164" fontId="0" fillId="0" borderId="3" xfId="0" applyNumberFormat="1" applyBorder="1"/>
    <xf numFmtId="164" fontId="0" fillId="0" borderId="5" xfId="0" applyNumberFormat="1" applyBorder="1"/>
    <xf numFmtId="17" fontId="0" fillId="0" borderId="14" xfId="0" quotePrefix="1" applyNumberFormat="1" applyBorder="1" applyAlignment="1">
      <alignment horizontal="center"/>
    </xf>
    <xf numFmtId="0" fontId="0" fillId="0" borderId="14" xfId="0" quotePrefix="1" applyBorder="1" applyAlignment="1">
      <alignment horizontal="center"/>
    </xf>
    <xf numFmtId="0" fontId="0" fillId="0" borderId="15" xfId="0" quotePrefix="1" applyBorder="1" applyAlignment="1">
      <alignment horizontal="center"/>
    </xf>
    <xf numFmtId="0" fontId="0" fillId="0" borderId="9" xfId="0" applyBorder="1" applyAlignment="1">
      <alignment horizontal="center"/>
    </xf>
    <xf numFmtId="164" fontId="0" fillId="0" borderId="10" xfId="0" applyNumberFormat="1" applyBorder="1"/>
    <xf numFmtId="164" fontId="0" fillId="0" borderId="11" xfId="0" applyNumberFormat="1" applyBorder="1"/>
    <xf numFmtId="164" fontId="0" fillId="0" borderId="12" xfId="0" applyNumberFormat="1" applyBorder="1"/>
    <xf numFmtId="0" fontId="0" fillId="0" borderId="13" xfId="0" applyBorder="1"/>
    <xf numFmtId="0" fontId="0" fillId="0" borderId="11" xfId="0" applyBorder="1"/>
    <xf numFmtId="0" fontId="0" fillId="0" borderId="14" xfId="0" applyFont="1" applyBorder="1" applyAlignment="1">
      <alignment horizontal="center" textRotation="90" wrapText="1"/>
    </xf>
    <xf numFmtId="0" fontId="0" fillId="0" borderId="15" xfId="0" applyFont="1" applyBorder="1" applyAlignment="1">
      <alignment horizontal="center" textRotation="90" wrapText="1"/>
    </xf>
    <xf numFmtId="0" fontId="0" fillId="0" borderId="13" xfId="0" applyFont="1" applyBorder="1" applyAlignment="1">
      <alignment horizontal="center" textRotation="90" wrapText="1"/>
    </xf>
    <xf numFmtId="0" fontId="0" fillId="0" borderId="12" xfId="0" applyBorder="1"/>
    <xf numFmtId="164" fontId="0" fillId="0" borderId="14" xfId="0" applyNumberFormat="1" applyBorder="1"/>
    <xf numFmtId="164" fontId="0" fillId="0" borderId="15" xfId="0" applyNumberFormat="1" applyBorder="1"/>
    <xf numFmtId="164" fontId="0" fillId="0" borderId="13" xfId="0" applyNumberFormat="1" applyBorder="1"/>
    <xf numFmtId="0" fontId="3" fillId="0" borderId="0" xfId="0" applyFont="1" applyFill="1" applyBorder="1"/>
    <xf numFmtId="0" fontId="0" fillId="0" borderId="11" xfId="0" applyBorder="1" applyAlignment="1">
      <alignment wrapText="1"/>
    </xf>
    <xf numFmtId="164" fontId="0" fillId="0" borderId="0" xfId="0" applyNumberFormat="1"/>
    <xf numFmtId="0" fontId="12" fillId="0" borderId="0" xfId="4" applyAlignment="1" applyProtection="1"/>
    <xf numFmtId="1" fontId="0" fillId="0" borderId="3" xfId="0" applyNumberFormat="1" applyBorder="1" applyAlignment="1">
      <alignment horizontal="right"/>
    </xf>
    <xf numFmtId="1" fontId="0" fillId="0" borderId="0" xfId="0" applyNumberFormat="1" applyBorder="1" applyAlignment="1">
      <alignment horizontal="right"/>
    </xf>
    <xf numFmtId="164" fontId="0" fillId="0" borderId="3" xfId="0" applyNumberFormat="1" applyBorder="1" applyAlignment="1">
      <alignment horizontal="right"/>
    </xf>
    <xf numFmtId="164" fontId="0" fillId="0" borderId="4" xfId="0" applyNumberFormat="1" applyBorder="1" applyAlignment="1">
      <alignment horizontal="right"/>
    </xf>
    <xf numFmtId="0" fontId="0" fillId="0" borderId="3" xfId="0" applyFill="1" applyBorder="1"/>
    <xf numFmtId="164" fontId="0" fillId="0" borderId="0" xfId="0" applyNumberFormat="1" applyBorder="1" applyAlignment="1">
      <alignment horizontal="right"/>
    </xf>
    <xf numFmtId="164" fontId="0" fillId="0" borderId="5" xfId="0" applyNumberFormat="1" applyBorder="1" applyAlignment="1">
      <alignment horizontal="right"/>
    </xf>
    <xf numFmtId="164" fontId="0" fillId="0" borderId="8" xfId="0" applyNumberFormat="1" applyBorder="1" applyAlignment="1">
      <alignment horizontal="right"/>
    </xf>
    <xf numFmtId="164" fontId="0" fillId="0" borderId="6" xfId="0" applyNumberFormat="1" applyBorder="1" applyAlignment="1">
      <alignment horizontal="right"/>
    </xf>
    <xf numFmtId="0" fontId="0" fillId="0" borderId="0" xfId="0" applyBorder="1"/>
    <xf numFmtId="164" fontId="0" fillId="0" borderId="9" xfId="0" applyNumberFormat="1" applyBorder="1"/>
    <xf numFmtId="164" fontId="0" fillId="0" borderId="11" xfId="0" applyNumberFormat="1" applyBorder="1" applyAlignment="1">
      <alignment horizontal="right"/>
    </xf>
    <xf numFmtId="164" fontId="0" fillId="0" borderId="12" xfId="0" applyNumberFormat="1" applyBorder="1" applyAlignment="1">
      <alignment horizontal="right"/>
    </xf>
    <xf numFmtId="164" fontId="0" fillId="0" borderId="2" xfId="0" applyNumberFormat="1" applyBorder="1" applyAlignment="1">
      <alignment horizontal="right"/>
    </xf>
    <xf numFmtId="0" fontId="0" fillId="0" borderId="3" xfId="0" applyFont="1" applyBorder="1" applyAlignment="1">
      <alignment horizontal="center" textRotation="90"/>
    </xf>
    <xf numFmtId="0" fontId="7" fillId="0" borderId="0" xfId="3" applyFont="1" applyFill="1"/>
    <xf numFmtId="0" fontId="0" fillId="0" borderId="9" xfId="0" applyBorder="1" applyAlignment="1">
      <alignment horizontal="left"/>
    </xf>
    <xf numFmtId="164" fontId="0" fillId="0" borderId="13" xfId="0" applyNumberFormat="1" applyBorder="1" applyAlignment="1">
      <alignment horizontal="right"/>
    </xf>
    <xf numFmtId="164" fontId="0" fillId="0" borderId="14" xfId="0" applyNumberFormat="1" applyBorder="1" applyAlignment="1">
      <alignment horizontal="right"/>
    </xf>
    <xf numFmtId="164" fontId="0" fillId="0" borderId="15" xfId="0" applyNumberFormat="1" applyBorder="1" applyAlignment="1">
      <alignment horizontal="right"/>
    </xf>
    <xf numFmtId="164" fontId="0" fillId="0" borderId="10" xfId="1" applyNumberFormat="1" applyFont="1" applyBorder="1" applyAlignment="1">
      <alignment horizontal="right"/>
    </xf>
    <xf numFmtId="164" fontId="0" fillId="0" borderId="11" xfId="1" applyNumberFormat="1" applyFont="1" applyBorder="1" applyAlignment="1">
      <alignment horizontal="right"/>
    </xf>
    <xf numFmtId="164" fontId="0" fillId="0" borderId="12" xfId="1" applyNumberFormat="1" applyFont="1" applyBorder="1" applyAlignment="1">
      <alignment horizontal="right"/>
    </xf>
    <xf numFmtId="164" fontId="0" fillId="0" borderId="8" xfId="0" applyNumberFormat="1" applyFont="1" applyBorder="1" applyAlignment="1">
      <alignment horizontal="right"/>
    </xf>
    <xf numFmtId="164" fontId="0" fillId="0" borderId="0" xfId="0" applyNumberFormat="1" applyFont="1" applyBorder="1" applyAlignment="1">
      <alignment horizontal="right"/>
    </xf>
    <xf numFmtId="0" fontId="0" fillId="0" borderId="4" xfId="0" applyBorder="1"/>
    <xf numFmtId="0" fontId="3" fillId="0" borderId="0" xfId="0" applyFont="1"/>
    <xf numFmtId="0" fontId="0" fillId="0" borderId="7" xfId="0" applyBorder="1"/>
    <xf numFmtId="0" fontId="0" fillId="0" borderId="2" xfId="0" applyBorder="1"/>
    <xf numFmtId="0" fontId="0" fillId="0" borderId="8" xfId="0" applyBorder="1"/>
    <xf numFmtId="0" fontId="0" fillId="0" borderId="6" xfId="0" applyBorder="1"/>
    <xf numFmtId="0" fontId="0" fillId="0" borderId="14" xfId="0" applyBorder="1"/>
    <xf numFmtId="164" fontId="0" fillId="0" borderId="3" xfId="0" applyNumberFormat="1" applyFill="1" applyBorder="1" applyAlignment="1">
      <alignment horizontal="right"/>
    </xf>
    <xf numFmtId="164" fontId="0" fillId="0" borderId="0" xfId="0" applyNumberFormat="1" applyFill="1" applyBorder="1" applyAlignment="1">
      <alignment horizontal="right"/>
    </xf>
    <xf numFmtId="164" fontId="0" fillId="0" borderId="4" xfId="0" applyNumberFormat="1" applyFill="1" applyBorder="1" applyAlignment="1">
      <alignment horizontal="right"/>
    </xf>
    <xf numFmtId="0" fontId="0" fillId="0" borderId="15" xfId="0" applyBorder="1" applyAlignment="1">
      <alignment horizontal="center" vertical="center" wrapText="1"/>
    </xf>
    <xf numFmtId="0" fontId="16" fillId="0" borderId="0" xfId="0" applyFont="1" applyFill="1" applyBorder="1"/>
    <xf numFmtId="0" fontId="17" fillId="0" borderId="0" xfId="0" applyFont="1" applyFill="1" applyBorder="1"/>
    <xf numFmtId="0" fontId="17" fillId="0" borderId="1" xfId="0" applyFont="1" applyFill="1" applyBorder="1" applyAlignment="1">
      <alignment horizontal="left"/>
    </xf>
    <xf numFmtId="164" fontId="17" fillId="0" borderId="4" xfId="0" applyNumberFormat="1" applyFont="1" applyFill="1" applyBorder="1"/>
    <xf numFmtId="0" fontId="17" fillId="0" borderId="3" xfId="0" applyFont="1" applyFill="1" applyBorder="1" applyAlignment="1">
      <alignment horizontal="left"/>
    </xf>
    <xf numFmtId="164" fontId="17" fillId="0" borderId="3" xfId="0" applyNumberFormat="1" applyFont="1" applyFill="1" applyBorder="1"/>
    <xf numFmtId="164" fontId="17" fillId="0" borderId="0" xfId="0" applyNumberFormat="1" applyFont="1" applyFill="1" applyBorder="1"/>
    <xf numFmtId="0" fontId="17" fillId="0" borderId="5" xfId="0" applyFont="1" applyFill="1" applyBorder="1" applyAlignment="1">
      <alignment horizontal="left"/>
    </xf>
    <xf numFmtId="164" fontId="17" fillId="0" borderId="5" xfId="0" applyNumberFormat="1" applyFont="1" applyFill="1" applyBorder="1"/>
    <xf numFmtId="164" fontId="17" fillId="0" borderId="8" xfId="0" applyNumberFormat="1" applyFont="1" applyFill="1" applyBorder="1"/>
    <xf numFmtId="164" fontId="17" fillId="0" borderId="6" xfId="0" applyNumberFormat="1" applyFont="1" applyFill="1" applyBorder="1"/>
    <xf numFmtId="0" fontId="18" fillId="0" borderId="3" xfId="0" applyFont="1" applyFill="1" applyBorder="1"/>
    <xf numFmtId="0" fontId="17" fillId="0" borderId="9" xfId="0" applyFont="1" applyFill="1" applyBorder="1" applyAlignment="1">
      <alignment horizontal="center"/>
    </xf>
    <xf numFmtId="17" fontId="17" fillId="0" borderId="14" xfId="0" quotePrefix="1" applyNumberFormat="1" applyFont="1" applyFill="1" applyBorder="1" applyAlignment="1">
      <alignment horizontal="center"/>
    </xf>
    <xf numFmtId="0" fontId="17" fillId="0" borderId="14" xfId="0" quotePrefix="1" applyFont="1" applyFill="1" applyBorder="1" applyAlignment="1">
      <alignment horizontal="center"/>
    </xf>
    <xf numFmtId="0" fontId="17" fillId="0" borderId="15" xfId="0" quotePrefix="1" applyFont="1" applyFill="1" applyBorder="1" applyAlignment="1">
      <alignment horizontal="center"/>
    </xf>
    <xf numFmtId="164" fontId="17" fillId="0" borderId="11" xfId="0" applyNumberFormat="1" applyFont="1" applyFill="1" applyBorder="1"/>
    <xf numFmtId="164" fontId="17" fillId="0" borderId="12" xfId="0" applyNumberFormat="1" applyFont="1" applyFill="1" applyBorder="1"/>
    <xf numFmtId="0" fontId="17" fillId="0" borderId="6" xfId="0" applyFont="1" applyFill="1" applyBorder="1" applyAlignment="1">
      <alignment horizontal="left"/>
    </xf>
    <xf numFmtId="0" fontId="17" fillId="0" borderId="13" xfId="0" applyFont="1" applyFill="1" applyBorder="1" applyAlignment="1">
      <alignment horizontal="center" textRotation="90" wrapText="1"/>
    </xf>
    <xf numFmtId="0" fontId="17" fillId="0" borderId="14" xfId="0" applyFont="1" applyFill="1" applyBorder="1" applyAlignment="1">
      <alignment horizontal="center" textRotation="90" wrapText="1"/>
    </xf>
    <xf numFmtId="0" fontId="17" fillId="0" borderId="15" xfId="0" applyFont="1" applyFill="1" applyBorder="1" applyAlignment="1">
      <alignment horizontal="center" textRotation="90" wrapText="1"/>
    </xf>
    <xf numFmtId="0" fontId="17" fillId="0" borderId="13" xfId="0" applyFont="1" applyFill="1" applyBorder="1"/>
    <xf numFmtId="0" fontId="17" fillId="0" borderId="3" xfId="0" applyFont="1" applyFill="1" applyBorder="1"/>
    <xf numFmtId="164" fontId="17" fillId="0" borderId="3" xfId="0" applyNumberFormat="1" applyFont="1" applyFill="1" applyBorder="1" applyAlignment="1">
      <alignment horizontal="right"/>
    </xf>
    <xf numFmtId="164" fontId="17" fillId="0" borderId="0" xfId="0" applyNumberFormat="1" applyFont="1" applyFill="1" applyBorder="1" applyAlignment="1">
      <alignment horizontal="right"/>
    </xf>
    <xf numFmtId="164" fontId="17" fillId="0" borderId="4" xfId="0" applyNumberFormat="1" applyFont="1" applyFill="1" applyBorder="1" applyAlignment="1">
      <alignment horizontal="right"/>
    </xf>
    <xf numFmtId="0" fontId="17" fillId="0" borderId="5" xfId="0" applyFont="1" applyFill="1" applyBorder="1"/>
    <xf numFmtId="0" fontId="17" fillId="0" borderId="9" xfId="0" applyFont="1" applyFill="1" applyBorder="1" applyAlignment="1">
      <alignment horizontal="center" textRotation="90" wrapText="1"/>
    </xf>
    <xf numFmtId="0" fontId="17" fillId="0" borderId="3" xfId="0" applyFont="1" applyFill="1" applyBorder="1" applyAlignment="1">
      <alignment vertical="center" wrapText="1"/>
    </xf>
    <xf numFmtId="0" fontId="17" fillId="0" borderId="1" xfId="0" applyFont="1" applyFill="1" applyBorder="1" applyAlignment="1">
      <alignment vertical="center" wrapText="1"/>
    </xf>
    <xf numFmtId="164" fontId="17" fillId="0" borderId="10" xfId="0" applyNumberFormat="1" applyFont="1" applyFill="1" applyBorder="1"/>
    <xf numFmtId="0" fontId="17" fillId="0" borderId="5" xfId="0" applyFont="1" applyFill="1" applyBorder="1" applyAlignment="1">
      <alignment vertical="center" wrapText="1"/>
    </xf>
    <xf numFmtId="0" fontId="0" fillId="0" borderId="0" xfId="0"/>
    <xf numFmtId="0" fontId="0" fillId="0" borderId="10" xfId="0" applyBorder="1"/>
    <xf numFmtId="0" fontId="2" fillId="0" borderId="0" xfId="0" applyFont="1"/>
    <xf numFmtId="0" fontId="0" fillId="0" borderId="3" xfId="0" applyBorder="1"/>
    <xf numFmtId="0" fontId="0" fillId="0" borderId="5" xfId="0" applyBorder="1"/>
    <xf numFmtId="164" fontId="0" fillId="0" borderId="4" xfId="0" applyNumberFormat="1" applyBorder="1"/>
    <xf numFmtId="164" fontId="0" fillId="0" borderId="6" xfId="0" applyNumberFormat="1" applyBorder="1"/>
    <xf numFmtId="164" fontId="0" fillId="0" borderId="0" xfId="0" applyNumberFormat="1" applyBorder="1"/>
    <xf numFmtId="164" fontId="0" fillId="0" borderId="8" xfId="0" applyNumberFormat="1" applyBorder="1"/>
    <xf numFmtId="164" fontId="0" fillId="0" borderId="3" xfId="0" applyNumberFormat="1" applyBorder="1"/>
    <xf numFmtId="164" fontId="0" fillId="0" borderId="5" xfId="0" applyNumberFormat="1" applyBorder="1"/>
    <xf numFmtId="164" fontId="0" fillId="0" borderId="10" xfId="0" applyNumberFormat="1" applyBorder="1"/>
    <xf numFmtId="164" fontId="0" fillId="0" borderId="11" xfId="0" applyNumberFormat="1" applyBorder="1"/>
    <xf numFmtId="164" fontId="0" fillId="0" borderId="12" xfId="0" applyNumberFormat="1" applyBorder="1"/>
    <xf numFmtId="0" fontId="0" fillId="0" borderId="14" xfId="0" applyBorder="1"/>
    <xf numFmtId="0" fontId="0" fillId="0" borderId="15" xfId="0" applyBorder="1"/>
    <xf numFmtId="0" fontId="0" fillId="0" borderId="13" xfId="0" applyBorder="1"/>
    <xf numFmtId="0" fontId="0" fillId="0" borderId="11" xfId="0" applyBorder="1"/>
    <xf numFmtId="0" fontId="0" fillId="0" borderId="14" xfId="0" applyFont="1" applyBorder="1" applyAlignment="1">
      <alignment horizontal="center" textRotation="90" wrapText="1"/>
    </xf>
    <xf numFmtId="0" fontId="0" fillId="0" borderId="12" xfId="0" applyBorder="1"/>
    <xf numFmtId="164" fontId="0" fillId="0" borderId="14" xfId="0" applyNumberFormat="1" applyBorder="1"/>
    <xf numFmtId="164" fontId="0" fillId="0" borderId="15" xfId="0" applyNumberFormat="1" applyBorder="1"/>
    <xf numFmtId="164" fontId="0" fillId="0" borderId="13" xfId="0" applyNumberFormat="1" applyBorder="1"/>
    <xf numFmtId="0" fontId="0" fillId="0" borderId="7" xfId="0" applyFont="1" applyBorder="1" applyAlignment="1">
      <alignment horizontal="center" textRotation="90" wrapText="1"/>
    </xf>
    <xf numFmtId="0" fontId="0" fillId="0" borderId="11" xfId="0" applyBorder="1" applyAlignment="1">
      <alignment wrapText="1"/>
    </xf>
    <xf numFmtId="0" fontId="0" fillId="0" borderId="2" xfId="0" applyFont="1" applyBorder="1" applyAlignment="1">
      <alignment horizontal="center" textRotation="90" wrapText="1"/>
    </xf>
    <xf numFmtId="0" fontId="0" fillId="0" borderId="1" xfId="0" applyFont="1" applyBorder="1" applyAlignment="1">
      <alignment horizontal="center" textRotation="90" wrapText="1"/>
    </xf>
    <xf numFmtId="0" fontId="0" fillId="0" borderId="9" xfId="0" applyBorder="1"/>
    <xf numFmtId="164" fontId="0" fillId="0" borderId="3" xfId="0" applyNumberFormat="1" applyFill="1" applyBorder="1"/>
    <xf numFmtId="164" fontId="0" fillId="0" borderId="0" xfId="0" applyNumberFormat="1" applyFill="1" applyBorder="1"/>
    <xf numFmtId="164" fontId="0" fillId="0" borderId="4" xfId="0" applyNumberFormat="1" applyFill="1" applyBorder="1"/>
    <xf numFmtId="0" fontId="0" fillId="0" borderId="3" xfId="0" applyFill="1" applyBorder="1"/>
    <xf numFmtId="0" fontId="8" fillId="2" borderId="0" xfId="3" applyFont="1" applyFill="1" applyAlignment="1">
      <alignment horizontal="left" wrapText="1"/>
    </xf>
    <xf numFmtId="164" fontId="17" fillId="0" borderId="2" xfId="0" applyNumberFormat="1" applyFont="1" applyFill="1" applyBorder="1"/>
    <xf numFmtId="0" fontId="0" fillId="0" borderId="1" xfId="0"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18" fillId="0" borderId="0" xfId="0" applyFont="1" applyFill="1" applyBorder="1"/>
    <xf numFmtId="0" fontId="0" fillId="0" borderId="10" xfId="0" applyFont="1" applyFill="1" applyBorder="1" applyAlignment="1">
      <alignment horizontal="center" textRotation="90" wrapText="1"/>
    </xf>
    <xf numFmtId="164" fontId="0" fillId="0" borderId="1" xfId="0" applyNumberFormat="1" applyBorder="1" applyAlignment="1">
      <alignment horizontal="right"/>
    </xf>
    <xf numFmtId="164" fontId="0" fillId="0" borderId="7" xfId="0" applyNumberFormat="1" applyBorder="1" applyAlignment="1">
      <alignment horizontal="right"/>
    </xf>
    <xf numFmtId="0" fontId="0" fillId="0" borderId="10" xfId="0" applyBorder="1" applyAlignment="1">
      <alignment horizontal="right" vertical="center"/>
    </xf>
    <xf numFmtId="0" fontId="0" fillId="0" borderId="7" xfId="0" applyBorder="1" applyAlignment="1">
      <alignment horizontal="right" vertical="center"/>
    </xf>
    <xf numFmtId="0" fontId="0" fillId="0" borderId="2" xfId="0" applyBorder="1" applyAlignment="1">
      <alignment horizontal="right" vertical="center"/>
    </xf>
    <xf numFmtId="0" fontId="0" fillId="0" borderId="11" xfId="0" applyBorder="1" applyAlignment="1">
      <alignment horizontal="right" vertical="center"/>
    </xf>
    <xf numFmtId="0" fontId="0" fillId="0" borderId="0" xfId="0" applyBorder="1" applyAlignment="1">
      <alignment horizontal="right" vertical="center"/>
    </xf>
    <xf numFmtId="0" fontId="0" fillId="0" borderId="4" xfId="0" applyBorder="1" applyAlignment="1">
      <alignment horizontal="right" vertical="center"/>
    </xf>
    <xf numFmtId="0" fontId="0" fillId="0" borderId="12" xfId="0" applyBorder="1" applyAlignment="1">
      <alignment horizontal="right" vertical="center"/>
    </xf>
    <xf numFmtId="0" fontId="0" fillId="0" borderId="8" xfId="0" applyBorder="1" applyAlignment="1">
      <alignment horizontal="right" vertical="center"/>
    </xf>
    <xf numFmtId="0" fontId="0" fillId="0" borderId="6" xfId="0" applyBorder="1" applyAlignment="1">
      <alignment horizontal="right" vertical="center"/>
    </xf>
    <xf numFmtId="164" fontId="2" fillId="0" borderId="0" xfId="0" applyNumberFormat="1" applyFont="1" applyBorder="1"/>
    <xf numFmtId="164" fontId="2" fillId="0" borderId="3" xfId="0" applyNumberFormat="1" applyFont="1" applyBorder="1"/>
    <xf numFmtId="164" fontId="0" fillId="0" borderId="1" xfId="0" applyNumberFormat="1" applyFont="1" applyBorder="1"/>
    <xf numFmtId="164" fontId="0" fillId="0" borderId="3" xfId="0" applyNumberFormat="1" applyFont="1" applyBorder="1"/>
    <xf numFmtId="164" fontId="0" fillId="0" borderId="5" xfId="0" applyNumberFormat="1" applyFont="1" applyBorder="1"/>
    <xf numFmtId="0" fontId="3" fillId="0" borderId="3" xfId="0" applyFont="1" applyBorder="1" applyAlignment="1"/>
    <xf numFmtId="164" fontId="0" fillId="0" borderId="10" xfId="0" applyNumberFormat="1" applyFont="1" applyBorder="1"/>
    <xf numFmtId="164" fontId="0" fillId="0" borderId="11" xfId="0" applyNumberFormat="1" applyFont="1" applyBorder="1"/>
    <xf numFmtId="164" fontId="0" fillId="0" borderId="12" xfId="0" applyNumberFormat="1" applyFont="1" applyBorder="1"/>
    <xf numFmtId="0" fontId="0" fillId="0" borderId="13" xfId="0" applyFont="1" applyBorder="1"/>
    <xf numFmtId="164" fontId="0" fillId="0" borderId="13" xfId="0" applyNumberFormat="1" applyFont="1" applyBorder="1"/>
    <xf numFmtId="164" fontId="0" fillId="0" borderId="14" xfId="0" applyNumberFormat="1" applyFont="1" applyBorder="1"/>
    <xf numFmtId="164" fontId="0" fillId="0" borderId="15" xfId="0" applyNumberFormat="1" applyFont="1" applyBorder="1"/>
    <xf numFmtId="164" fontId="17" fillId="0" borderId="5" xfId="0" applyNumberFormat="1" applyFont="1" applyFill="1" applyBorder="1" applyAlignment="1">
      <alignment horizontal="right"/>
    </xf>
    <xf numFmtId="164" fontId="17" fillId="0" borderId="8" xfId="0" applyNumberFormat="1" applyFont="1" applyFill="1" applyBorder="1" applyAlignment="1">
      <alignment horizontal="right"/>
    </xf>
    <xf numFmtId="164" fontId="17" fillId="0" borderId="6" xfId="0" applyNumberFormat="1" applyFont="1" applyFill="1" applyBorder="1" applyAlignment="1">
      <alignment horizontal="right"/>
    </xf>
    <xf numFmtId="0" fontId="17" fillId="0" borderId="3" xfId="0" applyFont="1" applyFill="1" applyBorder="1" applyAlignment="1">
      <alignment vertical="center"/>
    </xf>
    <xf numFmtId="0" fontId="0" fillId="0" borderId="3" xfId="0" applyBorder="1" applyAlignment="1">
      <alignment vertical="center"/>
    </xf>
    <xf numFmtId="0" fontId="7" fillId="0" borderId="0" xfId="3" applyFont="1" applyAlignment="1">
      <alignment wrapText="1"/>
    </xf>
    <xf numFmtId="166" fontId="2" fillId="0" borderId="3" xfId="0" applyNumberFormat="1" applyFont="1" applyBorder="1"/>
    <xf numFmtId="166" fontId="2" fillId="0" borderId="5" xfId="0" applyNumberFormat="1" applyFont="1" applyBorder="1"/>
    <xf numFmtId="0" fontId="0" fillId="0" borderId="13" xfId="0" applyFill="1" applyBorder="1"/>
    <xf numFmtId="166" fontId="2" fillId="0" borderId="13" xfId="0" applyNumberFormat="1" applyFont="1" applyBorder="1"/>
    <xf numFmtId="166" fontId="2" fillId="0" borderId="14" xfId="0" applyNumberFormat="1" applyFont="1" applyBorder="1"/>
    <xf numFmtId="166" fontId="2" fillId="0" borderId="15" xfId="0" applyNumberFormat="1" applyFont="1" applyBorder="1"/>
    <xf numFmtId="166" fontId="0" fillId="0" borderId="3" xfId="0" applyNumberFormat="1" applyBorder="1" applyAlignment="1">
      <alignment horizontal="right"/>
    </xf>
    <xf numFmtId="166" fontId="0" fillId="0" borderId="0" xfId="0" quotePrefix="1" applyNumberFormat="1" applyBorder="1" applyAlignment="1">
      <alignment horizontal="right"/>
    </xf>
    <xf numFmtId="166" fontId="0" fillId="0" borderId="4" xfId="0" quotePrefix="1" applyNumberFormat="1" applyBorder="1" applyAlignment="1">
      <alignment horizontal="right"/>
    </xf>
    <xf numFmtId="166" fontId="0" fillId="0" borderId="0" xfId="0" applyNumberFormat="1" applyBorder="1" applyAlignment="1">
      <alignment horizontal="right"/>
    </xf>
    <xf numFmtId="166" fontId="0" fillId="0" borderId="4" xfId="0" applyNumberFormat="1" applyBorder="1" applyAlignment="1">
      <alignment horizontal="right"/>
    </xf>
    <xf numFmtId="0" fontId="12" fillId="0" borderId="0" xfId="4" applyAlignment="1" applyProtection="1">
      <alignment wrapText="1"/>
    </xf>
    <xf numFmtId="0" fontId="7" fillId="0" borderId="0" xfId="3" applyFont="1" applyAlignment="1">
      <alignment wrapText="1"/>
    </xf>
    <xf numFmtId="0" fontId="12" fillId="0" borderId="0" xfId="4" applyAlignment="1" applyProtection="1">
      <alignment horizontal="center" wrapText="1"/>
    </xf>
    <xf numFmtId="0" fontId="9" fillId="3" borderId="0" xfId="3" applyFont="1" applyFill="1" applyAlignment="1">
      <alignment horizontal="left" vertical="center" wrapText="1"/>
    </xf>
    <xf numFmtId="0" fontId="13" fillId="3" borderId="0" xfId="4" applyFont="1" applyFill="1" applyAlignment="1" applyProtection="1">
      <alignment horizontal="left" vertical="center" wrapText="1"/>
    </xf>
    <xf numFmtId="0" fontId="7" fillId="0" borderId="0" xfId="3" applyFont="1" applyAlignment="1">
      <alignment horizontal="center"/>
    </xf>
    <xf numFmtId="0" fontId="12" fillId="0" borderId="0" xfId="4" applyFill="1" applyAlignment="1" applyProtection="1">
      <alignment wrapText="1"/>
    </xf>
    <xf numFmtId="0" fontId="6" fillId="0" borderId="0" xfId="3" applyFont="1" applyAlignment="1">
      <alignment horizontal="center" vertical="center" wrapText="1"/>
    </xf>
    <xf numFmtId="0" fontId="4" fillId="0" borderId="0" xfId="3" applyFont="1" applyAlignment="1">
      <alignment horizontal="center" vertical="center"/>
    </xf>
    <xf numFmtId="0" fontId="9" fillId="3" borderId="0" xfId="3" applyFont="1" applyFill="1" applyAlignment="1">
      <alignment horizontal="left" vertical="top" wrapText="1"/>
    </xf>
    <xf numFmtId="0" fontId="8" fillId="2" borderId="0" xfId="3" applyFont="1" applyFill="1" applyAlignment="1">
      <alignment horizontal="left" vertical="center" wrapText="1"/>
    </xf>
    <xf numFmtId="0" fontId="11" fillId="0" borderId="0" xfId="3" applyFont="1" applyAlignment="1">
      <alignment vertical="top" wrapText="1"/>
    </xf>
    <xf numFmtId="0" fontId="8" fillId="2" borderId="0" xfId="3" applyFont="1" applyFill="1" applyAlignment="1">
      <alignment horizontal="left" wrapText="1"/>
    </xf>
    <xf numFmtId="0" fontId="2" fillId="0" borderId="0" xfId="0" applyFont="1" applyAlignment="1">
      <alignment wrapText="1"/>
    </xf>
  </cellXfs>
  <cellStyles count="8">
    <cellStyle name="Lien hypertexte" xfId="4" builtinId="8"/>
    <cellStyle name="Milliers 2" xfId="6"/>
    <cellStyle name="Milliers 3" xfId="7"/>
    <cellStyle name="Milliers 4" xfId="5"/>
    <cellStyle name="Normal" xfId="0" builtinId="0"/>
    <cellStyle name="Normal 2" xfId="2"/>
    <cellStyle name="Normal 4" xfId="3"/>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'Q1_Tab 2'!$A$5</c:f>
              <c:strCache>
                <c:ptCount val="1"/>
                <c:pt idx="0">
                  <c:v>Elle a été arrêtée</c:v>
                </c:pt>
              </c:strCache>
            </c:strRef>
          </c:tx>
          <c:spPr>
            <a:solidFill>
              <a:schemeClr val="accent1"/>
            </a:solidFill>
            <a:ln>
              <a:noFill/>
            </a:ln>
            <a:effectLst/>
          </c:spPr>
          <c:invertIfNegative val="0"/>
          <c:cat>
            <c:strRef>
              <c:f>'Q1_Tab 2'!$B$4:$H$4</c:f>
              <c:strCache>
                <c:ptCount val="7"/>
                <c:pt idx="0">
                  <c:v>Ensemble</c:v>
                </c:pt>
                <c:pt idx="1">
                  <c:v>10 - 19</c:v>
                </c:pt>
                <c:pt idx="2">
                  <c:v>20 - 49</c:v>
                </c:pt>
                <c:pt idx="3">
                  <c:v>50 - 99</c:v>
                </c:pt>
                <c:pt idx="4">
                  <c:v>100 - 249</c:v>
                </c:pt>
                <c:pt idx="5">
                  <c:v>250 - 499</c:v>
                </c:pt>
                <c:pt idx="6">
                  <c:v>500 et +</c:v>
                </c:pt>
              </c:strCache>
            </c:strRef>
          </c:cat>
          <c:val>
            <c:numRef>
              <c:f>'Q1_Tab 2'!$B$5:$H$5</c:f>
              <c:numCache>
                <c:formatCode>0.0</c:formatCode>
                <c:ptCount val="7"/>
                <c:pt idx="0">
                  <c:v>0.89999999999999991</c:v>
                </c:pt>
                <c:pt idx="1">
                  <c:v>1.9</c:v>
                </c:pt>
                <c:pt idx="2">
                  <c:v>1.7000000000000002</c:v>
                </c:pt>
                <c:pt idx="3">
                  <c:v>1</c:v>
                </c:pt>
                <c:pt idx="4">
                  <c:v>0.89999999999999991</c:v>
                </c:pt>
                <c:pt idx="5">
                  <c:v>0.89999999999999991</c:v>
                </c:pt>
                <c:pt idx="6">
                  <c:v>0.2</c:v>
                </c:pt>
              </c:numCache>
            </c:numRef>
          </c:val>
          <c:extLst>
            <c:ext xmlns:c16="http://schemas.microsoft.com/office/drawing/2014/chart" uri="{C3380CC4-5D6E-409C-BE32-E72D297353CC}">
              <c16:uniqueId val="{00000000-42BA-4C06-AFD8-478604B2E739}"/>
            </c:ext>
          </c:extLst>
        </c:ser>
        <c:ser>
          <c:idx val="1"/>
          <c:order val="1"/>
          <c:tx>
            <c:strRef>
              <c:f>'Q1_Tab 2'!$A$6</c:f>
              <c:strCache>
                <c:ptCount val="1"/>
                <c:pt idx="0">
                  <c:v>Elle a diminué très fortement (de 50 % ou plus)</c:v>
                </c:pt>
              </c:strCache>
            </c:strRef>
          </c:tx>
          <c:spPr>
            <a:solidFill>
              <a:schemeClr val="accent2"/>
            </a:solidFill>
            <a:ln>
              <a:noFill/>
            </a:ln>
            <a:effectLst/>
          </c:spPr>
          <c:invertIfNegative val="0"/>
          <c:cat>
            <c:strRef>
              <c:f>'Q1_Tab 2'!$B$4:$H$4</c:f>
              <c:strCache>
                <c:ptCount val="7"/>
                <c:pt idx="0">
                  <c:v>Ensemble</c:v>
                </c:pt>
                <c:pt idx="1">
                  <c:v>10 - 19</c:v>
                </c:pt>
                <c:pt idx="2">
                  <c:v>20 - 49</c:v>
                </c:pt>
                <c:pt idx="3">
                  <c:v>50 - 99</c:v>
                </c:pt>
                <c:pt idx="4">
                  <c:v>100 - 249</c:v>
                </c:pt>
                <c:pt idx="5">
                  <c:v>250 - 499</c:v>
                </c:pt>
                <c:pt idx="6">
                  <c:v>500 et +</c:v>
                </c:pt>
              </c:strCache>
            </c:strRef>
          </c:cat>
          <c:val>
            <c:numRef>
              <c:f>'Q1_Tab 2'!$B$6:$H$6</c:f>
              <c:numCache>
                <c:formatCode>0.0</c:formatCode>
                <c:ptCount val="7"/>
                <c:pt idx="0">
                  <c:v>5.4</c:v>
                </c:pt>
                <c:pt idx="1">
                  <c:v>7.1999999999999993</c:v>
                </c:pt>
                <c:pt idx="2">
                  <c:v>6.4</c:v>
                </c:pt>
                <c:pt idx="3">
                  <c:v>5.2</c:v>
                </c:pt>
                <c:pt idx="4">
                  <c:v>4.5</c:v>
                </c:pt>
                <c:pt idx="5">
                  <c:v>4.3</c:v>
                </c:pt>
                <c:pt idx="6">
                  <c:v>5.0999999999999996</c:v>
                </c:pt>
              </c:numCache>
            </c:numRef>
          </c:val>
          <c:extLst>
            <c:ext xmlns:c16="http://schemas.microsoft.com/office/drawing/2014/chart" uri="{C3380CC4-5D6E-409C-BE32-E72D297353CC}">
              <c16:uniqueId val="{00000001-42BA-4C06-AFD8-478604B2E739}"/>
            </c:ext>
          </c:extLst>
        </c:ser>
        <c:ser>
          <c:idx val="2"/>
          <c:order val="2"/>
          <c:tx>
            <c:strRef>
              <c:f>'Q1_Tab 2'!$A$7</c:f>
              <c:strCache>
                <c:ptCount val="1"/>
                <c:pt idx="0">
                  <c:v>Elle a diminué fortement (de moins de 50 %)</c:v>
                </c:pt>
              </c:strCache>
            </c:strRef>
          </c:tx>
          <c:spPr>
            <a:solidFill>
              <a:schemeClr val="accent3"/>
            </a:solidFill>
            <a:ln>
              <a:noFill/>
            </a:ln>
            <a:effectLst/>
          </c:spPr>
          <c:invertIfNegative val="0"/>
          <c:cat>
            <c:strRef>
              <c:f>'Q1_Tab 2'!$B$4:$H$4</c:f>
              <c:strCache>
                <c:ptCount val="7"/>
                <c:pt idx="0">
                  <c:v>Ensemble</c:v>
                </c:pt>
                <c:pt idx="1">
                  <c:v>10 - 19</c:v>
                </c:pt>
                <c:pt idx="2">
                  <c:v>20 - 49</c:v>
                </c:pt>
                <c:pt idx="3">
                  <c:v>50 - 99</c:v>
                </c:pt>
                <c:pt idx="4">
                  <c:v>100 - 249</c:v>
                </c:pt>
                <c:pt idx="5">
                  <c:v>250 - 499</c:v>
                </c:pt>
                <c:pt idx="6">
                  <c:v>500 et +</c:v>
                </c:pt>
              </c:strCache>
            </c:strRef>
          </c:cat>
          <c:val>
            <c:numRef>
              <c:f>'Q1_Tab 2'!$B$7:$H$7</c:f>
              <c:numCache>
                <c:formatCode>0.0</c:formatCode>
                <c:ptCount val="7"/>
                <c:pt idx="0">
                  <c:v>26.1</c:v>
                </c:pt>
                <c:pt idx="1">
                  <c:v>24.4</c:v>
                </c:pt>
                <c:pt idx="2">
                  <c:v>21.8</c:v>
                </c:pt>
                <c:pt idx="3">
                  <c:v>22.900000000000002</c:v>
                </c:pt>
                <c:pt idx="4">
                  <c:v>22.400000000000002</c:v>
                </c:pt>
                <c:pt idx="5">
                  <c:v>22</c:v>
                </c:pt>
                <c:pt idx="6">
                  <c:v>31.4</c:v>
                </c:pt>
              </c:numCache>
            </c:numRef>
          </c:val>
          <c:extLst>
            <c:ext xmlns:c16="http://schemas.microsoft.com/office/drawing/2014/chart" uri="{C3380CC4-5D6E-409C-BE32-E72D297353CC}">
              <c16:uniqueId val="{00000002-42BA-4C06-AFD8-478604B2E739}"/>
            </c:ext>
          </c:extLst>
        </c:ser>
        <c:ser>
          <c:idx val="3"/>
          <c:order val="3"/>
          <c:tx>
            <c:strRef>
              <c:f>'Q1_Tab 2'!$A$8</c:f>
              <c:strCache>
                <c:ptCount val="1"/>
                <c:pt idx="0">
                  <c:v>Elle est restée inchangée</c:v>
                </c:pt>
              </c:strCache>
            </c:strRef>
          </c:tx>
          <c:spPr>
            <a:solidFill>
              <a:schemeClr val="accent4"/>
            </a:solidFill>
            <a:ln>
              <a:noFill/>
            </a:ln>
            <a:effectLst/>
          </c:spPr>
          <c:invertIfNegative val="0"/>
          <c:cat>
            <c:strRef>
              <c:f>'Q1_Tab 2'!$B$4:$H$4</c:f>
              <c:strCache>
                <c:ptCount val="7"/>
                <c:pt idx="0">
                  <c:v>Ensemble</c:v>
                </c:pt>
                <c:pt idx="1">
                  <c:v>10 - 19</c:v>
                </c:pt>
                <c:pt idx="2">
                  <c:v>20 - 49</c:v>
                </c:pt>
                <c:pt idx="3">
                  <c:v>50 - 99</c:v>
                </c:pt>
                <c:pt idx="4">
                  <c:v>100 - 249</c:v>
                </c:pt>
                <c:pt idx="5">
                  <c:v>250 - 499</c:v>
                </c:pt>
                <c:pt idx="6">
                  <c:v>500 et +</c:v>
                </c:pt>
              </c:strCache>
            </c:strRef>
          </c:cat>
          <c:val>
            <c:numRef>
              <c:f>'Q1_Tab 2'!$B$8:$H$8</c:f>
              <c:numCache>
                <c:formatCode>0.0</c:formatCode>
                <c:ptCount val="7"/>
                <c:pt idx="0">
                  <c:v>61.4</c:v>
                </c:pt>
                <c:pt idx="1">
                  <c:v>61.8</c:v>
                </c:pt>
                <c:pt idx="2">
                  <c:v>64.8</c:v>
                </c:pt>
                <c:pt idx="3">
                  <c:v>64.3</c:v>
                </c:pt>
                <c:pt idx="4">
                  <c:v>64.7</c:v>
                </c:pt>
                <c:pt idx="5">
                  <c:v>65.900000000000006</c:v>
                </c:pt>
                <c:pt idx="6">
                  <c:v>56.899999999999991</c:v>
                </c:pt>
              </c:numCache>
            </c:numRef>
          </c:val>
          <c:extLst>
            <c:ext xmlns:c16="http://schemas.microsoft.com/office/drawing/2014/chart" uri="{C3380CC4-5D6E-409C-BE32-E72D297353CC}">
              <c16:uniqueId val="{00000003-42BA-4C06-AFD8-478604B2E739}"/>
            </c:ext>
          </c:extLst>
        </c:ser>
        <c:ser>
          <c:idx val="4"/>
          <c:order val="4"/>
          <c:tx>
            <c:strRef>
              <c:f>'Q1_Tab 2'!$A$9</c:f>
              <c:strCache>
                <c:ptCount val="1"/>
                <c:pt idx="0">
                  <c:v>Elle a augmenté</c:v>
                </c:pt>
              </c:strCache>
            </c:strRef>
          </c:tx>
          <c:spPr>
            <a:solidFill>
              <a:schemeClr val="accent5"/>
            </a:solidFill>
            <a:ln>
              <a:noFill/>
            </a:ln>
            <a:effectLst/>
          </c:spPr>
          <c:invertIfNegative val="0"/>
          <c:cat>
            <c:strRef>
              <c:f>'Q1_Tab 2'!$B$4:$H$4</c:f>
              <c:strCache>
                <c:ptCount val="7"/>
                <c:pt idx="0">
                  <c:v>Ensemble</c:v>
                </c:pt>
                <c:pt idx="1">
                  <c:v>10 - 19</c:v>
                </c:pt>
                <c:pt idx="2">
                  <c:v>20 - 49</c:v>
                </c:pt>
                <c:pt idx="3">
                  <c:v>50 - 99</c:v>
                </c:pt>
                <c:pt idx="4">
                  <c:v>100 - 249</c:v>
                </c:pt>
                <c:pt idx="5">
                  <c:v>250 - 499</c:v>
                </c:pt>
                <c:pt idx="6">
                  <c:v>500 et +</c:v>
                </c:pt>
              </c:strCache>
            </c:strRef>
          </c:cat>
          <c:val>
            <c:numRef>
              <c:f>'Q1_Tab 2'!$B$9:$H$9</c:f>
              <c:numCache>
                <c:formatCode>0.0</c:formatCode>
                <c:ptCount val="7"/>
                <c:pt idx="0">
                  <c:v>6.3</c:v>
                </c:pt>
                <c:pt idx="1">
                  <c:v>4.5999999999999996</c:v>
                </c:pt>
                <c:pt idx="2">
                  <c:v>5.3</c:v>
                </c:pt>
                <c:pt idx="3">
                  <c:v>6.6000000000000005</c:v>
                </c:pt>
                <c:pt idx="4">
                  <c:v>7.5</c:v>
                </c:pt>
                <c:pt idx="5">
                  <c:v>6.9</c:v>
                </c:pt>
                <c:pt idx="6">
                  <c:v>6.5</c:v>
                </c:pt>
              </c:numCache>
            </c:numRef>
          </c:val>
          <c:extLst>
            <c:ext xmlns:c16="http://schemas.microsoft.com/office/drawing/2014/chart" uri="{C3380CC4-5D6E-409C-BE32-E72D297353CC}">
              <c16:uniqueId val="{00000004-42BA-4C06-AFD8-478604B2E739}"/>
            </c:ext>
          </c:extLst>
        </c:ser>
        <c:dLbls>
          <c:showLegendKey val="0"/>
          <c:showVal val="0"/>
          <c:showCatName val="0"/>
          <c:showSerName val="0"/>
          <c:showPercent val="0"/>
          <c:showBubbleSize val="0"/>
        </c:dLbls>
        <c:gapWidth val="219"/>
        <c:overlap val="100"/>
        <c:axId val="503198904"/>
        <c:axId val="503190376"/>
      </c:barChart>
      <c:catAx>
        <c:axId val="50319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3190376"/>
        <c:crosses val="autoZero"/>
        <c:auto val="1"/>
        <c:lblAlgn val="ctr"/>
        <c:lblOffset val="100"/>
        <c:noMultiLvlLbl val="0"/>
      </c:catAx>
      <c:valAx>
        <c:axId val="5031903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3198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évolution des effectifs du fait de la crise sanitaire par secteurs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'Q4_Tab 11'!$B$4</c:f>
              <c:strCache>
                <c:ptCount val="1"/>
                <c:pt idx="0">
                  <c:v>Vos effectifs ont diminué</c:v>
                </c:pt>
              </c:strCache>
            </c:strRef>
          </c:tx>
          <c:spPr>
            <a:solidFill>
              <a:schemeClr val="accent1"/>
            </a:solidFill>
            <a:ln>
              <a:noFill/>
            </a:ln>
            <a:effectLst/>
          </c:spPr>
          <c:invertIfNegative val="0"/>
          <c:cat>
            <c:strRef>
              <c:f>'Q4_Tab 11'!$A$5:$A$21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'Q4_Tab 11'!$B$5:$B$21</c:f>
              <c:numCache>
                <c:formatCode>0.0</c:formatCode>
                <c:ptCount val="17"/>
                <c:pt idx="0">
                  <c:v>15.6</c:v>
                </c:pt>
                <c:pt idx="1">
                  <c:v>2.9000000000000004</c:v>
                </c:pt>
                <c:pt idx="2">
                  <c:v>8.6999999999999993</c:v>
                </c:pt>
                <c:pt idx="3">
                  <c:v>0</c:v>
                </c:pt>
                <c:pt idx="4">
                  <c:v>18.7</c:v>
                </c:pt>
                <c:pt idx="5">
                  <c:v>19.3</c:v>
                </c:pt>
                <c:pt idx="6">
                  <c:v>16.600000000000001</c:v>
                </c:pt>
                <c:pt idx="7">
                  <c:v>9.7000000000000011</c:v>
                </c:pt>
                <c:pt idx="8">
                  <c:v>12.3</c:v>
                </c:pt>
                <c:pt idx="9">
                  <c:v>26.900000000000002</c:v>
                </c:pt>
                <c:pt idx="10">
                  <c:v>38</c:v>
                </c:pt>
                <c:pt idx="11">
                  <c:v>24.9</c:v>
                </c:pt>
                <c:pt idx="12">
                  <c:v>9.8000000000000007</c:v>
                </c:pt>
                <c:pt idx="13">
                  <c:v>2.4</c:v>
                </c:pt>
                <c:pt idx="14">
                  <c:v>17.5</c:v>
                </c:pt>
                <c:pt idx="15">
                  <c:v>8.2000000000000011</c:v>
                </c:pt>
                <c:pt idx="16">
                  <c:v>17.399999999999999</c:v>
                </c:pt>
              </c:numCache>
            </c:numRef>
          </c:val>
          <c:extLst>
            <c:ext xmlns:c16="http://schemas.microsoft.com/office/drawing/2014/chart" uri="{C3380CC4-5D6E-409C-BE32-E72D297353CC}">
              <c16:uniqueId val="{00000000-CAAF-4A09-8CD6-5737A875F285}"/>
            </c:ext>
          </c:extLst>
        </c:ser>
        <c:ser>
          <c:idx val="1"/>
          <c:order val="1"/>
          <c:tx>
            <c:strRef>
              <c:f>'Q4_Tab 11'!$C$4</c:f>
              <c:strCache>
                <c:ptCount val="1"/>
                <c:pt idx="0">
                  <c:v>Vos effectifs sont restés constants</c:v>
                </c:pt>
              </c:strCache>
            </c:strRef>
          </c:tx>
          <c:spPr>
            <a:solidFill>
              <a:schemeClr val="accent2"/>
            </a:solidFill>
            <a:ln>
              <a:noFill/>
            </a:ln>
            <a:effectLst/>
          </c:spPr>
          <c:invertIfNegative val="0"/>
          <c:cat>
            <c:strRef>
              <c:f>'Q4_Tab 11'!$A$5:$A$21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'Q4_Tab 11'!$C$5:$C$21</c:f>
              <c:numCache>
                <c:formatCode>0.0</c:formatCode>
                <c:ptCount val="17"/>
                <c:pt idx="0">
                  <c:v>78.3</c:v>
                </c:pt>
                <c:pt idx="1">
                  <c:v>96.6</c:v>
                </c:pt>
                <c:pt idx="2">
                  <c:v>85.3</c:v>
                </c:pt>
                <c:pt idx="3">
                  <c:v>45.5</c:v>
                </c:pt>
                <c:pt idx="4">
                  <c:v>78</c:v>
                </c:pt>
                <c:pt idx="5">
                  <c:v>78.7</c:v>
                </c:pt>
                <c:pt idx="6">
                  <c:v>78.100000000000009</c:v>
                </c:pt>
                <c:pt idx="7">
                  <c:v>83.8</c:v>
                </c:pt>
                <c:pt idx="8">
                  <c:v>81</c:v>
                </c:pt>
                <c:pt idx="9">
                  <c:v>67.300000000000011</c:v>
                </c:pt>
                <c:pt idx="10">
                  <c:v>60.4</c:v>
                </c:pt>
                <c:pt idx="11">
                  <c:v>68.300000000000011</c:v>
                </c:pt>
                <c:pt idx="12">
                  <c:v>88.2</c:v>
                </c:pt>
                <c:pt idx="13">
                  <c:v>93.2</c:v>
                </c:pt>
                <c:pt idx="14">
                  <c:v>75.2</c:v>
                </c:pt>
                <c:pt idx="15">
                  <c:v>82.6</c:v>
                </c:pt>
                <c:pt idx="16">
                  <c:v>79</c:v>
                </c:pt>
              </c:numCache>
            </c:numRef>
          </c:val>
          <c:extLst>
            <c:ext xmlns:c16="http://schemas.microsoft.com/office/drawing/2014/chart" uri="{C3380CC4-5D6E-409C-BE32-E72D297353CC}">
              <c16:uniqueId val="{00000001-CAAF-4A09-8CD6-5737A875F285}"/>
            </c:ext>
          </c:extLst>
        </c:ser>
        <c:ser>
          <c:idx val="2"/>
          <c:order val="2"/>
          <c:tx>
            <c:strRef>
              <c:f>'Q4_Tab 11'!$D$4</c:f>
              <c:strCache>
                <c:ptCount val="1"/>
                <c:pt idx="0">
                  <c:v>Vos effectifs ont augmenté</c:v>
                </c:pt>
              </c:strCache>
            </c:strRef>
          </c:tx>
          <c:spPr>
            <a:solidFill>
              <a:schemeClr val="accent3"/>
            </a:solidFill>
            <a:ln>
              <a:noFill/>
            </a:ln>
            <a:effectLst/>
          </c:spPr>
          <c:invertIfNegative val="0"/>
          <c:cat>
            <c:strRef>
              <c:f>'Q4_Tab 11'!$A$5:$A$21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'Q4_Tab 11'!$D$5:$D$21</c:f>
              <c:numCache>
                <c:formatCode>0.0</c:formatCode>
                <c:ptCount val="17"/>
                <c:pt idx="0">
                  <c:v>6.1</c:v>
                </c:pt>
                <c:pt idx="1">
                  <c:v>0.5</c:v>
                </c:pt>
                <c:pt idx="2">
                  <c:v>6.1</c:v>
                </c:pt>
                <c:pt idx="3">
                  <c:v>0</c:v>
                </c:pt>
                <c:pt idx="4">
                  <c:v>3.3000000000000003</c:v>
                </c:pt>
                <c:pt idx="5">
                  <c:v>2</c:v>
                </c:pt>
                <c:pt idx="6">
                  <c:v>5.3</c:v>
                </c:pt>
                <c:pt idx="7">
                  <c:v>6.4</c:v>
                </c:pt>
                <c:pt idx="8">
                  <c:v>6.7</c:v>
                </c:pt>
                <c:pt idx="9">
                  <c:v>5.8000000000000007</c:v>
                </c:pt>
                <c:pt idx="10">
                  <c:v>1.6</c:v>
                </c:pt>
                <c:pt idx="11">
                  <c:v>6.8000000000000007</c:v>
                </c:pt>
                <c:pt idx="12">
                  <c:v>2</c:v>
                </c:pt>
                <c:pt idx="13">
                  <c:v>4.3999999999999995</c:v>
                </c:pt>
                <c:pt idx="14">
                  <c:v>7.3</c:v>
                </c:pt>
                <c:pt idx="15">
                  <c:v>9.3000000000000007</c:v>
                </c:pt>
                <c:pt idx="16">
                  <c:v>3.5999999999999996</c:v>
                </c:pt>
              </c:numCache>
            </c:numRef>
          </c:val>
          <c:extLst>
            <c:ext xmlns:c16="http://schemas.microsoft.com/office/drawing/2014/chart" uri="{C3380CC4-5D6E-409C-BE32-E72D297353CC}">
              <c16:uniqueId val="{00000002-CAAF-4A09-8CD6-5737A875F285}"/>
            </c:ext>
          </c:extLst>
        </c:ser>
        <c:ser>
          <c:idx val="3"/>
          <c:order val="3"/>
          <c:tx>
            <c:strRef>
              <c:f>'Q4_Tab 11'!$E$4</c:f>
              <c:strCache>
                <c:ptCount val="1"/>
                <c:pt idx="0">
                  <c:v>nd</c:v>
                </c:pt>
              </c:strCache>
            </c:strRef>
          </c:tx>
          <c:spPr>
            <a:solidFill>
              <a:schemeClr val="accent6">
                <a:lumMod val="75000"/>
              </a:schemeClr>
            </a:solidFill>
            <a:ln>
              <a:noFill/>
            </a:ln>
            <a:effectLst/>
          </c:spPr>
          <c:invertIfNegative val="0"/>
          <c:cat>
            <c:strRef>
              <c:f>'Q4_Tab 11'!$A$5:$A$21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'Q4_Tab 11'!$E$5:$E$21</c:f>
              <c:numCache>
                <c:formatCode>General</c:formatCode>
                <c:ptCount val="17"/>
                <c:pt idx="3" formatCode="0.0">
                  <c:v>54.5</c:v>
                </c:pt>
              </c:numCache>
            </c:numRef>
          </c:val>
          <c:extLst>
            <c:ext xmlns:c16="http://schemas.microsoft.com/office/drawing/2014/chart" uri="{C3380CC4-5D6E-409C-BE32-E72D297353CC}">
              <c16:uniqueId val="{00000000-FD75-4EE4-B307-EFD5722EE6DA}"/>
            </c:ext>
          </c:extLst>
        </c:ser>
        <c:dLbls>
          <c:showLegendKey val="0"/>
          <c:showVal val="0"/>
          <c:showCatName val="0"/>
          <c:showSerName val="0"/>
          <c:showPercent val="0"/>
          <c:showBubbleSize val="0"/>
        </c:dLbls>
        <c:gapWidth val="150"/>
        <c:overlap val="100"/>
        <c:axId val="731204624"/>
        <c:axId val="731211840"/>
      </c:barChart>
      <c:catAx>
        <c:axId val="731204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31211840"/>
        <c:crosses val="autoZero"/>
        <c:auto val="1"/>
        <c:lblAlgn val="ctr"/>
        <c:lblOffset val="100"/>
        <c:noMultiLvlLbl val="0"/>
      </c:catAx>
      <c:valAx>
        <c:axId val="73121184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12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Causes de la diminution des effectifs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strRef>
              <c:f>'Q5_Tab 12'!$A$5:$A$9</c:f>
              <c:strCache>
                <c:ptCount val="5"/>
                <c:pt idx="0">
                  <c:v>Des licenciements de CDI</c:v>
                </c:pt>
                <c:pt idx="1">
                  <c:v>Des non renouvellements de CDD</c:v>
                </c:pt>
                <c:pt idx="2">
                  <c:v>Des ruptures conventionnelles</c:v>
                </c:pt>
                <c:pt idx="3">
                  <c:v>L'annulation ou le report d'embauches prévues</c:v>
                </c:pt>
                <c:pt idx="4">
                  <c:v>Autre(s)</c:v>
                </c:pt>
              </c:strCache>
            </c:strRef>
          </c:cat>
          <c:val>
            <c:numRef>
              <c:f>'Q5_Tab 12'!$B$5:$B$9</c:f>
              <c:numCache>
                <c:formatCode>0.0</c:formatCode>
                <c:ptCount val="5"/>
                <c:pt idx="0">
                  <c:v>11.200000000000001</c:v>
                </c:pt>
                <c:pt idx="1">
                  <c:v>50</c:v>
                </c:pt>
                <c:pt idx="2">
                  <c:v>24.3</c:v>
                </c:pt>
                <c:pt idx="3">
                  <c:v>56.599999999999994</c:v>
                </c:pt>
                <c:pt idx="4">
                  <c:v>24.3</c:v>
                </c:pt>
              </c:numCache>
            </c:numRef>
          </c:val>
          <c:extLst>
            <c:ext xmlns:c16="http://schemas.microsoft.com/office/drawing/2014/chart" uri="{C3380CC4-5D6E-409C-BE32-E72D297353CC}">
              <c16:uniqueId val="{00000000-A29A-4212-9F78-C00FD6FC4DEA}"/>
            </c:ext>
          </c:extLst>
        </c:ser>
        <c:dLbls>
          <c:showLegendKey val="0"/>
          <c:showVal val="0"/>
          <c:showCatName val="0"/>
          <c:showSerName val="0"/>
          <c:showPercent val="0"/>
          <c:showBubbleSize val="0"/>
        </c:dLbls>
        <c:gapWidth val="219"/>
        <c:overlap val="-27"/>
        <c:axId val="653864216"/>
        <c:axId val="653870448"/>
      </c:barChart>
      <c:catAx>
        <c:axId val="653864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870448"/>
        <c:crosses val="autoZero"/>
        <c:auto val="1"/>
        <c:lblAlgn val="ctr"/>
        <c:lblOffset val="100"/>
        <c:noMultiLvlLbl val="0"/>
      </c:catAx>
      <c:valAx>
        <c:axId val="653870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864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Causes de la diminution des effectifs, par taille d'entreprise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'Q5_Tab 13'!$A$5</c:f>
              <c:strCache>
                <c:ptCount val="1"/>
                <c:pt idx="0">
                  <c:v>Des non renouvellements de CDD</c:v>
                </c:pt>
              </c:strCache>
            </c:strRef>
          </c:tx>
          <c:spPr>
            <a:solidFill>
              <a:schemeClr val="accent1"/>
            </a:solidFill>
            <a:ln>
              <a:noFill/>
            </a:ln>
            <a:effectLst/>
          </c:spPr>
          <c:invertIfNegative val="0"/>
          <c:cat>
            <c:strRef>
              <c:f>'Q5_Tab 13'!$C$4:$H$4</c:f>
              <c:strCache>
                <c:ptCount val="6"/>
                <c:pt idx="0">
                  <c:v>10 - 19</c:v>
                </c:pt>
                <c:pt idx="1">
                  <c:v>20 - 49</c:v>
                </c:pt>
                <c:pt idx="2">
                  <c:v>50 - 99</c:v>
                </c:pt>
                <c:pt idx="3">
                  <c:v>100 - 249</c:v>
                </c:pt>
                <c:pt idx="4">
                  <c:v>250 - 499</c:v>
                </c:pt>
                <c:pt idx="5">
                  <c:v>500 et +</c:v>
                </c:pt>
              </c:strCache>
            </c:strRef>
          </c:cat>
          <c:val>
            <c:numRef>
              <c:f>'Q5_Tab 13'!$C$5:$H$5</c:f>
              <c:numCache>
                <c:formatCode>0.0</c:formatCode>
                <c:ptCount val="6"/>
                <c:pt idx="0">
                  <c:v>32</c:v>
                </c:pt>
                <c:pt idx="1">
                  <c:v>30.5</c:v>
                </c:pt>
                <c:pt idx="2">
                  <c:v>29.4</c:v>
                </c:pt>
                <c:pt idx="3">
                  <c:v>44.1</c:v>
                </c:pt>
                <c:pt idx="4">
                  <c:v>47.599999999999994</c:v>
                </c:pt>
                <c:pt idx="5">
                  <c:v>64.600000000000009</c:v>
                </c:pt>
              </c:numCache>
            </c:numRef>
          </c:val>
          <c:extLst>
            <c:ext xmlns:c16="http://schemas.microsoft.com/office/drawing/2014/chart" uri="{C3380CC4-5D6E-409C-BE32-E72D297353CC}">
              <c16:uniqueId val="{00000000-9D8D-464E-ABD7-875D0F8773DF}"/>
            </c:ext>
          </c:extLst>
        </c:ser>
        <c:ser>
          <c:idx val="1"/>
          <c:order val="1"/>
          <c:tx>
            <c:strRef>
              <c:f>'Q5_Tab 13'!$A$6</c:f>
              <c:strCache>
                <c:ptCount val="1"/>
                <c:pt idx="0">
                  <c:v>L'annulation ou le report d'embauches prévues</c:v>
                </c:pt>
              </c:strCache>
            </c:strRef>
          </c:tx>
          <c:spPr>
            <a:solidFill>
              <a:schemeClr val="accent2"/>
            </a:solidFill>
            <a:ln>
              <a:noFill/>
            </a:ln>
            <a:effectLst/>
          </c:spPr>
          <c:invertIfNegative val="0"/>
          <c:cat>
            <c:strRef>
              <c:f>'Q5_Tab 13'!$C$4:$H$4</c:f>
              <c:strCache>
                <c:ptCount val="6"/>
                <c:pt idx="0">
                  <c:v>10 - 19</c:v>
                </c:pt>
                <c:pt idx="1">
                  <c:v>20 - 49</c:v>
                </c:pt>
                <c:pt idx="2">
                  <c:v>50 - 99</c:v>
                </c:pt>
                <c:pt idx="3">
                  <c:v>100 - 249</c:v>
                </c:pt>
                <c:pt idx="4">
                  <c:v>250 - 499</c:v>
                </c:pt>
                <c:pt idx="5">
                  <c:v>500 et +</c:v>
                </c:pt>
              </c:strCache>
            </c:strRef>
          </c:cat>
          <c:val>
            <c:numRef>
              <c:f>'Q5_Tab 13'!$C$6:$H$6</c:f>
              <c:numCache>
                <c:formatCode>0.0</c:formatCode>
                <c:ptCount val="6"/>
                <c:pt idx="0">
                  <c:v>47.699999999999996</c:v>
                </c:pt>
                <c:pt idx="1">
                  <c:v>39.1</c:v>
                </c:pt>
                <c:pt idx="2">
                  <c:v>50</c:v>
                </c:pt>
                <c:pt idx="3">
                  <c:v>46.9</c:v>
                </c:pt>
                <c:pt idx="4">
                  <c:v>57.099999999999994</c:v>
                </c:pt>
                <c:pt idx="5">
                  <c:v>66.900000000000006</c:v>
                </c:pt>
              </c:numCache>
            </c:numRef>
          </c:val>
          <c:extLst>
            <c:ext xmlns:c16="http://schemas.microsoft.com/office/drawing/2014/chart" uri="{C3380CC4-5D6E-409C-BE32-E72D297353CC}">
              <c16:uniqueId val="{00000001-9D8D-464E-ABD7-875D0F8773DF}"/>
            </c:ext>
          </c:extLst>
        </c:ser>
        <c:ser>
          <c:idx val="2"/>
          <c:order val="2"/>
          <c:tx>
            <c:strRef>
              <c:f>'Q5_Tab 13'!$A$7</c:f>
              <c:strCache>
                <c:ptCount val="1"/>
                <c:pt idx="0">
                  <c:v>Autre(s)</c:v>
                </c:pt>
              </c:strCache>
            </c:strRef>
          </c:tx>
          <c:spPr>
            <a:solidFill>
              <a:schemeClr val="accent3"/>
            </a:solidFill>
            <a:ln>
              <a:noFill/>
            </a:ln>
            <a:effectLst/>
          </c:spPr>
          <c:invertIfNegative val="0"/>
          <c:cat>
            <c:strRef>
              <c:f>'Q5_Tab 13'!$C$4:$H$4</c:f>
              <c:strCache>
                <c:ptCount val="6"/>
                <c:pt idx="0">
                  <c:v>10 - 19</c:v>
                </c:pt>
                <c:pt idx="1">
                  <c:v>20 - 49</c:v>
                </c:pt>
                <c:pt idx="2">
                  <c:v>50 - 99</c:v>
                </c:pt>
                <c:pt idx="3">
                  <c:v>100 - 249</c:v>
                </c:pt>
                <c:pt idx="4">
                  <c:v>250 - 499</c:v>
                </c:pt>
                <c:pt idx="5">
                  <c:v>500 et +</c:v>
                </c:pt>
              </c:strCache>
            </c:strRef>
          </c:cat>
          <c:val>
            <c:numRef>
              <c:f>'Q5_Tab 13'!$C$7:$H$7</c:f>
              <c:numCache>
                <c:formatCode>0.0</c:formatCode>
                <c:ptCount val="6"/>
                <c:pt idx="0">
                  <c:v>26.6</c:v>
                </c:pt>
                <c:pt idx="1">
                  <c:v>36.700000000000003</c:v>
                </c:pt>
                <c:pt idx="2">
                  <c:v>31.6</c:v>
                </c:pt>
                <c:pt idx="3">
                  <c:v>25.900000000000002</c:v>
                </c:pt>
                <c:pt idx="4">
                  <c:v>27.200000000000003</c:v>
                </c:pt>
                <c:pt idx="5">
                  <c:v>18</c:v>
                </c:pt>
              </c:numCache>
            </c:numRef>
          </c:val>
          <c:extLst>
            <c:ext xmlns:c16="http://schemas.microsoft.com/office/drawing/2014/chart" uri="{C3380CC4-5D6E-409C-BE32-E72D297353CC}">
              <c16:uniqueId val="{00000002-9D8D-464E-ABD7-875D0F8773DF}"/>
            </c:ext>
          </c:extLst>
        </c:ser>
        <c:ser>
          <c:idx val="3"/>
          <c:order val="3"/>
          <c:tx>
            <c:strRef>
              <c:f>'Q5_Tab 13'!$A$8</c:f>
              <c:strCache>
                <c:ptCount val="1"/>
                <c:pt idx="0">
                  <c:v>Des licenciements de CDI</c:v>
                </c:pt>
              </c:strCache>
            </c:strRef>
          </c:tx>
          <c:spPr>
            <a:solidFill>
              <a:schemeClr val="accent4"/>
            </a:solidFill>
            <a:ln>
              <a:noFill/>
            </a:ln>
            <a:effectLst/>
          </c:spPr>
          <c:invertIfNegative val="0"/>
          <c:cat>
            <c:strRef>
              <c:f>'Q5_Tab 13'!$C$4:$H$4</c:f>
              <c:strCache>
                <c:ptCount val="6"/>
                <c:pt idx="0">
                  <c:v>10 - 19</c:v>
                </c:pt>
                <c:pt idx="1">
                  <c:v>20 - 49</c:v>
                </c:pt>
                <c:pt idx="2">
                  <c:v>50 - 99</c:v>
                </c:pt>
                <c:pt idx="3">
                  <c:v>100 - 249</c:v>
                </c:pt>
                <c:pt idx="4">
                  <c:v>250 - 499</c:v>
                </c:pt>
                <c:pt idx="5">
                  <c:v>500 et +</c:v>
                </c:pt>
              </c:strCache>
            </c:strRef>
          </c:cat>
          <c:val>
            <c:numRef>
              <c:f>'Q5_Tab 13'!$C$8:$H$8</c:f>
              <c:numCache>
                <c:formatCode>0.0</c:formatCode>
                <c:ptCount val="6"/>
                <c:pt idx="0">
                  <c:v>5.5</c:v>
                </c:pt>
                <c:pt idx="1">
                  <c:v>10.199999999999999</c:v>
                </c:pt>
                <c:pt idx="2">
                  <c:v>11.799999999999999</c:v>
                </c:pt>
                <c:pt idx="3">
                  <c:v>14.7</c:v>
                </c:pt>
                <c:pt idx="4">
                  <c:v>10.9</c:v>
                </c:pt>
                <c:pt idx="5">
                  <c:v>11.200000000000001</c:v>
                </c:pt>
              </c:numCache>
            </c:numRef>
          </c:val>
          <c:extLst>
            <c:ext xmlns:c16="http://schemas.microsoft.com/office/drawing/2014/chart" uri="{C3380CC4-5D6E-409C-BE32-E72D297353CC}">
              <c16:uniqueId val="{00000003-9D8D-464E-ABD7-875D0F8773DF}"/>
            </c:ext>
          </c:extLst>
        </c:ser>
        <c:ser>
          <c:idx val="4"/>
          <c:order val="4"/>
          <c:tx>
            <c:strRef>
              <c:f>'Q5_Tab 13'!$A$9</c:f>
              <c:strCache>
                <c:ptCount val="1"/>
                <c:pt idx="0">
                  <c:v>Des ruptures conventionnelles</c:v>
                </c:pt>
              </c:strCache>
            </c:strRef>
          </c:tx>
          <c:spPr>
            <a:solidFill>
              <a:schemeClr val="accent5"/>
            </a:solidFill>
            <a:ln>
              <a:noFill/>
            </a:ln>
            <a:effectLst/>
          </c:spPr>
          <c:invertIfNegative val="0"/>
          <c:cat>
            <c:strRef>
              <c:f>'Q5_Tab 13'!$C$4:$H$4</c:f>
              <c:strCache>
                <c:ptCount val="6"/>
                <c:pt idx="0">
                  <c:v>10 - 19</c:v>
                </c:pt>
                <c:pt idx="1">
                  <c:v>20 - 49</c:v>
                </c:pt>
                <c:pt idx="2">
                  <c:v>50 - 99</c:v>
                </c:pt>
                <c:pt idx="3">
                  <c:v>100 - 249</c:v>
                </c:pt>
                <c:pt idx="4">
                  <c:v>250 - 499</c:v>
                </c:pt>
                <c:pt idx="5">
                  <c:v>500 et +</c:v>
                </c:pt>
              </c:strCache>
            </c:strRef>
          </c:cat>
          <c:val>
            <c:numRef>
              <c:f>'Q5_Tab 13'!$C$9:$H$9</c:f>
              <c:numCache>
                <c:formatCode>0.0</c:formatCode>
                <c:ptCount val="6"/>
                <c:pt idx="0">
                  <c:v>16.400000000000002</c:v>
                </c:pt>
                <c:pt idx="1">
                  <c:v>24.2</c:v>
                </c:pt>
                <c:pt idx="2">
                  <c:v>22.1</c:v>
                </c:pt>
                <c:pt idx="3">
                  <c:v>27.3</c:v>
                </c:pt>
                <c:pt idx="4">
                  <c:v>27.200000000000003</c:v>
                </c:pt>
                <c:pt idx="5">
                  <c:v>25.3</c:v>
                </c:pt>
              </c:numCache>
            </c:numRef>
          </c:val>
          <c:extLst>
            <c:ext xmlns:c16="http://schemas.microsoft.com/office/drawing/2014/chart" uri="{C3380CC4-5D6E-409C-BE32-E72D297353CC}">
              <c16:uniqueId val="{00000004-9D8D-464E-ABD7-875D0F8773DF}"/>
            </c:ext>
          </c:extLst>
        </c:ser>
        <c:dLbls>
          <c:showLegendKey val="0"/>
          <c:showVal val="0"/>
          <c:showCatName val="0"/>
          <c:showSerName val="0"/>
          <c:showPercent val="0"/>
          <c:showBubbleSize val="0"/>
        </c:dLbls>
        <c:gapWidth val="219"/>
        <c:overlap val="-27"/>
        <c:axId val="653864216"/>
        <c:axId val="653870448"/>
      </c:barChart>
      <c:catAx>
        <c:axId val="653864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870448"/>
        <c:crosses val="autoZero"/>
        <c:auto val="1"/>
        <c:lblAlgn val="ctr"/>
        <c:lblOffset val="100"/>
        <c:noMultiLvlLbl val="0"/>
      </c:catAx>
      <c:valAx>
        <c:axId val="653870448"/>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864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'Q5_Tab 14'!$B$4</c:f>
              <c:strCache>
                <c:ptCount val="1"/>
                <c:pt idx="0">
                  <c:v>Des non renouvellements de CDD</c:v>
                </c:pt>
              </c:strCache>
            </c:strRef>
          </c:tx>
          <c:spPr>
            <a:solidFill>
              <a:schemeClr val="accent1"/>
            </a:solidFill>
            <a:ln>
              <a:noFill/>
            </a:ln>
            <a:effectLst/>
          </c:spPr>
          <c:invertIfNegative val="0"/>
          <c:cat>
            <c:strRef>
              <c:extLst>
                <c:ext xmlns:c15="http://schemas.microsoft.com/office/drawing/2012/chart" uri="{02D57815-91ED-43cb-92C2-25804820EDAC}">
                  <c15:fullRef>
                    <c15:sqref>'Q5_Tab 14'!$A$5:$A$21</c15:sqref>
                  </c15:fullRef>
                </c:ext>
              </c:extLst>
              <c:f>('Q5_Tab 14'!$A$5:$A$7,'Q5_Tab 14'!$A$9:$A$21)</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'Q5_Tab 14'!$B$5:$B$21</c15:sqref>
                  </c15:fullRef>
                </c:ext>
              </c:extLst>
              <c:f>('Q5_Tab 14'!$B$5:$B$7,'Q5_Tab 14'!$B$9:$B$21)</c:f>
              <c:numCache>
                <c:formatCode>0.0</c:formatCode>
                <c:ptCount val="16"/>
                <c:pt idx="0">
                  <c:v>50</c:v>
                </c:pt>
                <c:pt idx="1">
                  <c:v>0</c:v>
                </c:pt>
                <c:pt idx="2">
                  <c:v>36.799999999999997</c:v>
                </c:pt>
                <c:pt idx="3">
                  <c:v>37.5</c:v>
                </c:pt>
                <c:pt idx="4">
                  <c:v>76.7</c:v>
                </c:pt>
                <c:pt idx="5">
                  <c:v>36.6</c:v>
                </c:pt>
                <c:pt idx="6">
                  <c:v>36.199999999999996</c:v>
                </c:pt>
                <c:pt idx="7">
                  <c:v>61.3</c:v>
                </c:pt>
                <c:pt idx="8">
                  <c:v>56.599999999999994</c:v>
                </c:pt>
                <c:pt idx="9">
                  <c:v>60.199999999999996</c:v>
                </c:pt>
                <c:pt idx="10">
                  <c:v>51.2</c:v>
                </c:pt>
                <c:pt idx="11">
                  <c:v>20.8</c:v>
                </c:pt>
                <c:pt idx="12">
                  <c:v>0</c:v>
                </c:pt>
                <c:pt idx="13">
                  <c:v>48</c:v>
                </c:pt>
                <c:pt idx="14">
                  <c:v>36.4</c:v>
                </c:pt>
                <c:pt idx="15">
                  <c:v>56.100000000000009</c:v>
                </c:pt>
              </c:numCache>
            </c:numRef>
          </c:val>
          <c:extLst>
            <c:ext xmlns:c16="http://schemas.microsoft.com/office/drawing/2014/chart" uri="{C3380CC4-5D6E-409C-BE32-E72D297353CC}">
              <c16:uniqueId val="{00000000-5FF9-4CE9-9050-FF58AD94A262}"/>
            </c:ext>
          </c:extLst>
        </c:ser>
        <c:ser>
          <c:idx val="1"/>
          <c:order val="1"/>
          <c:tx>
            <c:strRef>
              <c:f>'Q5_Tab 14'!$C$4</c:f>
              <c:strCache>
                <c:ptCount val="1"/>
                <c:pt idx="0">
                  <c:v>L'annulation ou le report d'embauches prévues</c:v>
                </c:pt>
              </c:strCache>
            </c:strRef>
          </c:tx>
          <c:spPr>
            <a:solidFill>
              <a:schemeClr val="accent2"/>
            </a:solidFill>
            <a:ln>
              <a:noFill/>
            </a:ln>
            <a:effectLst/>
          </c:spPr>
          <c:invertIfNegative val="0"/>
          <c:cat>
            <c:strRef>
              <c:extLst>
                <c:ext xmlns:c15="http://schemas.microsoft.com/office/drawing/2012/chart" uri="{02D57815-91ED-43cb-92C2-25804820EDAC}">
                  <c15:fullRef>
                    <c15:sqref>'Q5_Tab 14'!$A$5:$A$21</c15:sqref>
                  </c15:fullRef>
                </c:ext>
              </c:extLst>
              <c:f>('Q5_Tab 14'!$A$5:$A$7,'Q5_Tab 14'!$A$9:$A$21)</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'Q5_Tab 14'!$C$5:$C$21</c15:sqref>
                  </c15:fullRef>
                </c:ext>
              </c:extLst>
              <c:f>('Q5_Tab 14'!$C$5:$C$7,'Q5_Tab 14'!$C$9:$C$21)</c:f>
              <c:numCache>
                <c:formatCode>0.0</c:formatCode>
                <c:ptCount val="16"/>
                <c:pt idx="0">
                  <c:v>56.599999999999994</c:v>
                </c:pt>
                <c:pt idx="1">
                  <c:v>21.4</c:v>
                </c:pt>
                <c:pt idx="2">
                  <c:v>55.2</c:v>
                </c:pt>
                <c:pt idx="3">
                  <c:v>69.599999999999994</c:v>
                </c:pt>
                <c:pt idx="4">
                  <c:v>77.2</c:v>
                </c:pt>
                <c:pt idx="5">
                  <c:v>45.1</c:v>
                </c:pt>
                <c:pt idx="6">
                  <c:v>33</c:v>
                </c:pt>
                <c:pt idx="7">
                  <c:v>59.699999999999996</c:v>
                </c:pt>
                <c:pt idx="8">
                  <c:v>81.100000000000009</c:v>
                </c:pt>
                <c:pt idx="9">
                  <c:v>53.1</c:v>
                </c:pt>
                <c:pt idx="10">
                  <c:v>72.5</c:v>
                </c:pt>
                <c:pt idx="11">
                  <c:v>87.5</c:v>
                </c:pt>
                <c:pt idx="12">
                  <c:v>59.099999999999994</c:v>
                </c:pt>
                <c:pt idx="13">
                  <c:v>37</c:v>
                </c:pt>
                <c:pt idx="14">
                  <c:v>37.700000000000003</c:v>
                </c:pt>
                <c:pt idx="15">
                  <c:v>56.699999999999996</c:v>
                </c:pt>
              </c:numCache>
            </c:numRef>
          </c:val>
          <c:extLst>
            <c:ext xmlns:c16="http://schemas.microsoft.com/office/drawing/2014/chart" uri="{C3380CC4-5D6E-409C-BE32-E72D297353CC}">
              <c16:uniqueId val="{00000001-5FF9-4CE9-9050-FF58AD94A262}"/>
            </c:ext>
          </c:extLst>
        </c:ser>
        <c:ser>
          <c:idx val="2"/>
          <c:order val="2"/>
          <c:tx>
            <c:strRef>
              <c:f>'Q5_Tab 14'!$D$4</c:f>
              <c:strCache>
                <c:ptCount val="1"/>
                <c:pt idx="0">
                  <c:v>Autre(s)</c:v>
                </c:pt>
              </c:strCache>
            </c:strRef>
          </c:tx>
          <c:spPr>
            <a:solidFill>
              <a:schemeClr val="accent3"/>
            </a:solidFill>
            <a:ln>
              <a:noFill/>
            </a:ln>
            <a:effectLst/>
          </c:spPr>
          <c:invertIfNegative val="0"/>
          <c:cat>
            <c:strRef>
              <c:extLst>
                <c:ext xmlns:c15="http://schemas.microsoft.com/office/drawing/2012/chart" uri="{02D57815-91ED-43cb-92C2-25804820EDAC}">
                  <c15:fullRef>
                    <c15:sqref>'Q5_Tab 14'!$A$5:$A$21</c15:sqref>
                  </c15:fullRef>
                </c:ext>
              </c:extLst>
              <c:f>('Q5_Tab 14'!$A$5:$A$7,'Q5_Tab 14'!$A$9:$A$21)</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'Q5_Tab 14'!$D$5:$D$21</c15:sqref>
                  </c15:fullRef>
                </c:ext>
              </c:extLst>
              <c:f>('Q5_Tab 14'!$D$5:$D$7,'Q5_Tab 14'!$D$9:$D$21)</c:f>
              <c:numCache>
                <c:formatCode>0.0</c:formatCode>
                <c:ptCount val="16"/>
                <c:pt idx="0">
                  <c:v>24.3</c:v>
                </c:pt>
                <c:pt idx="1">
                  <c:v>57.099999999999994</c:v>
                </c:pt>
                <c:pt idx="2">
                  <c:v>31</c:v>
                </c:pt>
                <c:pt idx="3">
                  <c:v>23.400000000000002</c:v>
                </c:pt>
                <c:pt idx="4">
                  <c:v>4.7</c:v>
                </c:pt>
                <c:pt idx="5">
                  <c:v>38.4</c:v>
                </c:pt>
                <c:pt idx="6">
                  <c:v>46.800000000000004</c:v>
                </c:pt>
                <c:pt idx="7">
                  <c:v>13.4</c:v>
                </c:pt>
                <c:pt idx="8">
                  <c:v>12.1</c:v>
                </c:pt>
                <c:pt idx="9">
                  <c:v>15</c:v>
                </c:pt>
                <c:pt idx="10">
                  <c:v>33.200000000000003</c:v>
                </c:pt>
                <c:pt idx="11">
                  <c:v>7.3</c:v>
                </c:pt>
                <c:pt idx="12">
                  <c:v>0</c:v>
                </c:pt>
                <c:pt idx="13">
                  <c:v>30.099999999999998</c:v>
                </c:pt>
                <c:pt idx="14">
                  <c:v>41.6</c:v>
                </c:pt>
                <c:pt idx="15">
                  <c:v>22</c:v>
                </c:pt>
              </c:numCache>
            </c:numRef>
          </c:val>
          <c:extLst>
            <c:ext xmlns:c16="http://schemas.microsoft.com/office/drawing/2014/chart" uri="{C3380CC4-5D6E-409C-BE32-E72D297353CC}">
              <c16:uniqueId val="{00000002-5FF9-4CE9-9050-FF58AD94A262}"/>
            </c:ext>
          </c:extLst>
        </c:ser>
        <c:ser>
          <c:idx val="3"/>
          <c:order val="3"/>
          <c:tx>
            <c:strRef>
              <c:f>'Q5_Tab 14'!$E$4</c:f>
              <c:strCache>
                <c:ptCount val="1"/>
                <c:pt idx="0">
                  <c:v>Des licenciements de CDI</c:v>
                </c:pt>
              </c:strCache>
            </c:strRef>
          </c:tx>
          <c:spPr>
            <a:solidFill>
              <a:schemeClr val="accent4"/>
            </a:solidFill>
            <a:ln>
              <a:noFill/>
            </a:ln>
            <a:effectLst/>
          </c:spPr>
          <c:invertIfNegative val="0"/>
          <c:cat>
            <c:strRef>
              <c:extLst>
                <c:ext xmlns:c15="http://schemas.microsoft.com/office/drawing/2012/chart" uri="{02D57815-91ED-43cb-92C2-25804820EDAC}">
                  <c15:fullRef>
                    <c15:sqref>'Q5_Tab 14'!$A$5:$A$21</c15:sqref>
                  </c15:fullRef>
                </c:ext>
              </c:extLst>
              <c:f>('Q5_Tab 14'!$A$5:$A$7,'Q5_Tab 14'!$A$9:$A$21)</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'Q5_Tab 14'!$E$5:$E$21</c15:sqref>
                  </c15:fullRef>
                </c:ext>
              </c:extLst>
              <c:f>('Q5_Tab 14'!$E$5:$E$7,'Q5_Tab 14'!$E$9:$E$21)</c:f>
              <c:numCache>
                <c:formatCode>0.0</c:formatCode>
                <c:ptCount val="16"/>
                <c:pt idx="0">
                  <c:v>11.200000000000001</c:v>
                </c:pt>
                <c:pt idx="1">
                  <c:v>50</c:v>
                </c:pt>
                <c:pt idx="2">
                  <c:v>13.8</c:v>
                </c:pt>
                <c:pt idx="3">
                  <c:v>9.1999999999999993</c:v>
                </c:pt>
                <c:pt idx="4">
                  <c:v>17.599999999999998</c:v>
                </c:pt>
                <c:pt idx="5">
                  <c:v>17.100000000000001</c:v>
                </c:pt>
                <c:pt idx="6">
                  <c:v>29.799999999999997</c:v>
                </c:pt>
                <c:pt idx="7">
                  <c:v>16.8</c:v>
                </c:pt>
                <c:pt idx="8">
                  <c:v>4.5</c:v>
                </c:pt>
                <c:pt idx="9">
                  <c:v>1.9</c:v>
                </c:pt>
                <c:pt idx="10">
                  <c:v>16.8</c:v>
                </c:pt>
                <c:pt idx="11">
                  <c:v>2.1</c:v>
                </c:pt>
                <c:pt idx="12">
                  <c:v>0</c:v>
                </c:pt>
                <c:pt idx="13">
                  <c:v>12.7</c:v>
                </c:pt>
                <c:pt idx="14">
                  <c:v>2.6</c:v>
                </c:pt>
                <c:pt idx="15">
                  <c:v>2.4</c:v>
                </c:pt>
              </c:numCache>
            </c:numRef>
          </c:val>
          <c:extLst>
            <c:ext xmlns:c16="http://schemas.microsoft.com/office/drawing/2014/chart" uri="{C3380CC4-5D6E-409C-BE32-E72D297353CC}">
              <c16:uniqueId val="{00000003-5FF9-4CE9-9050-FF58AD94A262}"/>
            </c:ext>
          </c:extLst>
        </c:ser>
        <c:ser>
          <c:idx val="4"/>
          <c:order val="4"/>
          <c:tx>
            <c:strRef>
              <c:f>'Q5_Tab 14'!$F$4</c:f>
              <c:strCache>
                <c:ptCount val="1"/>
                <c:pt idx="0">
                  <c:v>Des ruptures conventionnelles</c:v>
                </c:pt>
              </c:strCache>
            </c:strRef>
          </c:tx>
          <c:spPr>
            <a:solidFill>
              <a:schemeClr val="accent5"/>
            </a:solidFill>
            <a:ln>
              <a:noFill/>
            </a:ln>
            <a:effectLst/>
          </c:spPr>
          <c:invertIfNegative val="0"/>
          <c:cat>
            <c:strRef>
              <c:extLst>
                <c:ext xmlns:c15="http://schemas.microsoft.com/office/drawing/2012/chart" uri="{02D57815-91ED-43cb-92C2-25804820EDAC}">
                  <c15:fullRef>
                    <c15:sqref>'Q5_Tab 14'!$A$5:$A$21</c15:sqref>
                  </c15:fullRef>
                </c:ext>
              </c:extLst>
              <c:f>('Q5_Tab 14'!$A$5:$A$7,'Q5_Tab 14'!$A$9:$A$21)</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'Q5_Tab 14'!$F$5:$F$21</c15:sqref>
                  </c15:fullRef>
                </c:ext>
              </c:extLst>
              <c:f>('Q5_Tab 14'!$F$5:$F$7,'Q5_Tab 14'!$F$9:$F$21)</c:f>
              <c:numCache>
                <c:formatCode>0.0</c:formatCode>
                <c:ptCount val="16"/>
                <c:pt idx="0">
                  <c:v>24.3</c:v>
                </c:pt>
                <c:pt idx="1">
                  <c:v>0</c:v>
                </c:pt>
                <c:pt idx="2">
                  <c:v>18.399999999999999</c:v>
                </c:pt>
                <c:pt idx="3">
                  <c:v>26.6</c:v>
                </c:pt>
                <c:pt idx="4">
                  <c:v>20.200000000000003</c:v>
                </c:pt>
                <c:pt idx="5">
                  <c:v>24.4</c:v>
                </c:pt>
                <c:pt idx="6">
                  <c:v>42.6</c:v>
                </c:pt>
                <c:pt idx="7">
                  <c:v>25.2</c:v>
                </c:pt>
                <c:pt idx="8">
                  <c:v>29.4</c:v>
                </c:pt>
                <c:pt idx="9">
                  <c:v>27</c:v>
                </c:pt>
                <c:pt idx="10">
                  <c:v>32.4</c:v>
                </c:pt>
                <c:pt idx="11">
                  <c:v>6.3</c:v>
                </c:pt>
                <c:pt idx="12">
                  <c:v>0</c:v>
                </c:pt>
                <c:pt idx="13">
                  <c:v>26</c:v>
                </c:pt>
                <c:pt idx="14">
                  <c:v>7.8</c:v>
                </c:pt>
                <c:pt idx="15">
                  <c:v>9.1</c:v>
                </c:pt>
              </c:numCache>
            </c:numRef>
          </c:val>
          <c:extLst>
            <c:ext xmlns:c16="http://schemas.microsoft.com/office/drawing/2014/chart" uri="{C3380CC4-5D6E-409C-BE32-E72D297353CC}">
              <c16:uniqueId val="{00000004-5FF9-4CE9-9050-FF58AD94A262}"/>
            </c:ext>
          </c:extLst>
        </c:ser>
        <c:dLbls>
          <c:showLegendKey val="0"/>
          <c:showVal val="0"/>
          <c:showCatName val="0"/>
          <c:showSerName val="0"/>
          <c:showPercent val="0"/>
          <c:showBubbleSize val="0"/>
        </c:dLbls>
        <c:gapWidth val="150"/>
        <c:overlap val="100"/>
        <c:axId val="555410736"/>
        <c:axId val="555409096"/>
      </c:barChart>
      <c:catAx>
        <c:axId val="555410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5409096"/>
        <c:crosses val="autoZero"/>
        <c:auto val="1"/>
        <c:lblAlgn val="ctr"/>
        <c:lblOffset val="100"/>
        <c:noMultiLvlLbl val="0"/>
      </c:catAx>
      <c:valAx>
        <c:axId val="555409096"/>
        <c:scaling>
          <c:orientation val="minMax"/>
          <c:max val="2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541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Salariés en chômage partiel, par taille d'entreprise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'Q6_Tab 16'!$A$5</c:f>
              <c:strCache>
                <c:ptCount val="1"/>
                <c:pt idx="0">
                  <c:v>Oui</c:v>
                </c:pt>
              </c:strCache>
            </c:strRef>
          </c:tx>
          <c:spPr>
            <a:solidFill>
              <a:schemeClr val="accent1"/>
            </a:solidFill>
            <a:ln>
              <a:noFill/>
            </a:ln>
            <a:effectLst/>
          </c:spPr>
          <c:invertIfNegative val="0"/>
          <c:cat>
            <c:strRef>
              <c:f>'Q6_Tab 16'!$B$4:$H$4</c:f>
              <c:strCache>
                <c:ptCount val="7"/>
                <c:pt idx="0">
                  <c:v>Total</c:v>
                </c:pt>
                <c:pt idx="1">
                  <c:v>10 - 19</c:v>
                </c:pt>
                <c:pt idx="2">
                  <c:v>20 - 49</c:v>
                </c:pt>
                <c:pt idx="3">
                  <c:v>50 - 99</c:v>
                </c:pt>
                <c:pt idx="4">
                  <c:v>100 - 249</c:v>
                </c:pt>
                <c:pt idx="5">
                  <c:v>250 - 499</c:v>
                </c:pt>
                <c:pt idx="6">
                  <c:v>500 et +</c:v>
                </c:pt>
              </c:strCache>
            </c:strRef>
          </c:cat>
          <c:val>
            <c:numRef>
              <c:f>'Q6_Tab 16'!$B$5:$H$5</c:f>
              <c:numCache>
                <c:formatCode>0.0</c:formatCode>
                <c:ptCount val="7"/>
                <c:pt idx="0">
                  <c:v>25.7</c:v>
                </c:pt>
                <c:pt idx="1">
                  <c:v>19.2</c:v>
                </c:pt>
                <c:pt idx="2">
                  <c:v>19.900000000000002</c:v>
                </c:pt>
                <c:pt idx="3">
                  <c:v>19.7</c:v>
                </c:pt>
                <c:pt idx="4">
                  <c:v>22.2</c:v>
                </c:pt>
                <c:pt idx="5">
                  <c:v>26.3</c:v>
                </c:pt>
                <c:pt idx="6">
                  <c:v>32.4</c:v>
                </c:pt>
              </c:numCache>
            </c:numRef>
          </c:val>
          <c:extLst>
            <c:ext xmlns:c16="http://schemas.microsoft.com/office/drawing/2014/chart" uri="{C3380CC4-5D6E-409C-BE32-E72D297353CC}">
              <c16:uniqueId val="{00000000-2DC9-4BE4-9269-C2C3B1326C55}"/>
            </c:ext>
          </c:extLst>
        </c:ser>
        <c:ser>
          <c:idx val="1"/>
          <c:order val="1"/>
          <c:tx>
            <c:strRef>
              <c:f>'Q6_Tab 16'!$A$6</c:f>
              <c:strCache>
                <c:ptCount val="1"/>
                <c:pt idx="0">
                  <c:v>Non</c:v>
                </c:pt>
              </c:strCache>
            </c:strRef>
          </c:tx>
          <c:spPr>
            <a:solidFill>
              <a:schemeClr val="accent2"/>
            </a:solidFill>
            <a:ln>
              <a:noFill/>
            </a:ln>
            <a:effectLst/>
          </c:spPr>
          <c:invertIfNegative val="0"/>
          <c:cat>
            <c:strRef>
              <c:f>'Q6_Tab 16'!$B$4:$H$4</c:f>
              <c:strCache>
                <c:ptCount val="7"/>
                <c:pt idx="0">
                  <c:v>Total</c:v>
                </c:pt>
                <c:pt idx="1">
                  <c:v>10 - 19</c:v>
                </c:pt>
                <c:pt idx="2">
                  <c:v>20 - 49</c:v>
                </c:pt>
                <c:pt idx="3">
                  <c:v>50 - 99</c:v>
                </c:pt>
                <c:pt idx="4">
                  <c:v>100 - 249</c:v>
                </c:pt>
                <c:pt idx="5">
                  <c:v>250 - 499</c:v>
                </c:pt>
                <c:pt idx="6">
                  <c:v>500 et +</c:v>
                </c:pt>
              </c:strCache>
            </c:strRef>
          </c:cat>
          <c:val>
            <c:numRef>
              <c:f>'Q6_Tab 16'!$B$6:$H$6</c:f>
              <c:numCache>
                <c:formatCode>0.0</c:formatCode>
                <c:ptCount val="7"/>
                <c:pt idx="0">
                  <c:v>74.3</c:v>
                </c:pt>
                <c:pt idx="1">
                  <c:v>80.800000000000011</c:v>
                </c:pt>
                <c:pt idx="2">
                  <c:v>80.100000000000009</c:v>
                </c:pt>
                <c:pt idx="3">
                  <c:v>80.300000000000011</c:v>
                </c:pt>
                <c:pt idx="4">
                  <c:v>77.8</c:v>
                </c:pt>
                <c:pt idx="5">
                  <c:v>73.7</c:v>
                </c:pt>
                <c:pt idx="6">
                  <c:v>67.600000000000009</c:v>
                </c:pt>
              </c:numCache>
            </c:numRef>
          </c:val>
          <c:extLst>
            <c:ext xmlns:c16="http://schemas.microsoft.com/office/drawing/2014/chart" uri="{C3380CC4-5D6E-409C-BE32-E72D297353CC}">
              <c16:uniqueId val="{00000001-2DC9-4BE4-9269-C2C3B1326C55}"/>
            </c:ext>
          </c:extLst>
        </c:ser>
        <c:dLbls>
          <c:showLegendKey val="0"/>
          <c:showVal val="0"/>
          <c:showCatName val="0"/>
          <c:showSerName val="0"/>
          <c:showPercent val="0"/>
          <c:showBubbleSize val="0"/>
        </c:dLbls>
        <c:gapWidth val="150"/>
        <c:overlap val="100"/>
        <c:axId val="739440152"/>
        <c:axId val="739442448"/>
      </c:barChart>
      <c:catAx>
        <c:axId val="739440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9442448"/>
        <c:crosses val="autoZero"/>
        <c:auto val="1"/>
        <c:lblAlgn val="ctr"/>
        <c:lblOffset val="100"/>
        <c:noMultiLvlLbl val="0"/>
      </c:catAx>
      <c:valAx>
        <c:axId val="739442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9440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Salariés en chômage partiel, par secteur d'activité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'Q6_Tab 17'!$B$4</c:f>
              <c:strCache>
                <c:ptCount val="1"/>
                <c:pt idx="0">
                  <c:v>Oui</c:v>
                </c:pt>
              </c:strCache>
            </c:strRef>
          </c:tx>
          <c:spPr>
            <a:solidFill>
              <a:schemeClr val="accent1"/>
            </a:solidFill>
            <a:ln>
              <a:noFill/>
            </a:ln>
            <a:effectLst/>
          </c:spPr>
          <c:invertIfNegative val="0"/>
          <c:cat>
            <c:strRef>
              <c:f>'Q6_Tab 17'!$A$5:$A$21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'Q6_Tab 17'!$B$5:$B$21</c:f>
              <c:numCache>
                <c:formatCode>0.0</c:formatCode>
                <c:ptCount val="17"/>
                <c:pt idx="0">
                  <c:v>25.7</c:v>
                </c:pt>
                <c:pt idx="1">
                  <c:v>12.2</c:v>
                </c:pt>
                <c:pt idx="2">
                  <c:v>12.5</c:v>
                </c:pt>
                <c:pt idx="3">
                  <c:v>0</c:v>
                </c:pt>
                <c:pt idx="4">
                  <c:v>39.300000000000004</c:v>
                </c:pt>
                <c:pt idx="5">
                  <c:v>38.299999999999997</c:v>
                </c:pt>
                <c:pt idx="6">
                  <c:v>27.6</c:v>
                </c:pt>
                <c:pt idx="7">
                  <c:v>11.5</c:v>
                </c:pt>
                <c:pt idx="8">
                  <c:v>26.700000000000003</c:v>
                </c:pt>
                <c:pt idx="9">
                  <c:v>39.6</c:v>
                </c:pt>
                <c:pt idx="10">
                  <c:v>72.2</c:v>
                </c:pt>
                <c:pt idx="11">
                  <c:v>20.5</c:v>
                </c:pt>
                <c:pt idx="12">
                  <c:v>6</c:v>
                </c:pt>
                <c:pt idx="13">
                  <c:v>8.1</c:v>
                </c:pt>
                <c:pt idx="14">
                  <c:v>32.1</c:v>
                </c:pt>
                <c:pt idx="15">
                  <c:v>11.4</c:v>
                </c:pt>
                <c:pt idx="16">
                  <c:v>27.1</c:v>
                </c:pt>
              </c:numCache>
            </c:numRef>
          </c:val>
          <c:extLst>
            <c:ext xmlns:c16="http://schemas.microsoft.com/office/drawing/2014/chart" uri="{C3380CC4-5D6E-409C-BE32-E72D297353CC}">
              <c16:uniqueId val="{00000000-D37F-4499-92DF-129E41FB556B}"/>
            </c:ext>
          </c:extLst>
        </c:ser>
        <c:ser>
          <c:idx val="1"/>
          <c:order val="1"/>
          <c:tx>
            <c:strRef>
              <c:f>'Q6_Tab 17'!$C$4</c:f>
              <c:strCache>
                <c:ptCount val="1"/>
                <c:pt idx="0">
                  <c:v>Non</c:v>
                </c:pt>
              </c:strCache>
            </c:strRef>
          </c:tx>
          <c:spPr>
            <a:solidFill>
              <a:schemeClr val="accent2"/>
            </a:solidFill>
            <a:ln>
              <a:noFill/>
            </a:ln>
            <a:effectLst/>
          </c:spPr>
          <c:invertIfNegative val="0"/>
          <c:cat>
            <c:strRef>
              <c:f>'Q6_Tab 17'!$A$5:$A$21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'Q6_Tab 17'!$C$5:$C$21</c:f>
              <c:numCache>
                <c:formatCode>0.0</c:formatCode>
                <c:ptCount val="17"/>
                <c:pt idx="0">
                  <c:v>74.3</c:v>
                </c:pt>
                <c:pt idx="1">
                  <c:v>87.8</c:v>
                </c:pt>
                <c:pt idx="2">
                  <c:v>87.5</c:v>
                </c:pt>
                <c:pt idx="3">
                  <c:v>100</c:v>
                </c:pt>
                <c:pt idx="4">
                  <c:v>60.699999999999996</c:v>
                </c:pt>
                <c:pt idx="5">
                  <c:v>61.7</c:v>
                </c:pt>
                <c:pt idx="6">
                  <c:v>72.399999999999991</c:v>
                </c:pt>
                <c:pt idx="7">
                  <c:v>88.5</c:v>
                </c:pt>
                <c:pt idx="8">
                  <c:v>73.3</c:v>
                </c:pt>
                <c:pt idx="9">
                  <c:v>60.4</c:v>
                </c:pt>
                <c:pt idx="10">
                  <c:v>27.800000000000004</c:v>
                </c:pt>
                <c:pt idx="11">
                  <c:v>79.5</c:v>
                </c:pt>
                <c:pt idx="12">
                  <c:v>94</c:v>
                </c:pt>
                <c:pt idx="13">
                  <c:v>91.9</c:v>
                </c:pt>
                <c:pt idx="14">
                  <c:v>67.900000000000006</c:v>
                </c:pt>
                <c:pt idx="15">
                  <c:v>88.6</c:v>
                </c:pt>
                <c:pt idx="16">
                  <c:v>72.899999999999991</c:v>
                </c:pt>
              </c:numCache>
            </c:numRef>
          </c:val>
          <c:extLst>
            <c:ext xmlns:c16="http://schemas.microsoft.com/office/drawing/2014/chart" uri="{C3380CC4-5D6E-409C-BE32-E72D297353CC}">
              <c16:uniqueId val="{00000001-D37F-4499-92DF-129E41FB556B}"/>
            </c:ext>
          </c:extLst>
        </c:ser>
        <c:ser>
          <c:idx val="2"/>
          <c:order val="2"/>
          <c:tx>
            <c:strRef>
              <c:f>'Q6_Tab 17'!$D$4</c:f>
              <c:strCache>
                <c:ptCount val="1"/>
                <c:pt idx="0">
                  <c:v>nd</c:v>
                </c:pt>
              </c:strCache>
            </c:strRef>
          </c:tx>
          <c:spPr>
            <a:solidFill>
              <a:schemeClr val="accent3"/>
            </a:solidFill>
            <a:ln>
              <a:noFill/>
            </a:ln>
            <a:effectLst/>
          </c:spPr>
          <c:invertIfNegative val="0"/>
          <c:cat>
            <c:strRef>
              <c:f>'Q6_Tab 17'!$A$5:$A$21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'Q6_Tab 17'!$D$5:$D$21</c:f>
              <c:numCache>
                <c:formatCode>0.0</c:formatCode>
                <c:ptCount val="17"/>
              </c:numCache>
            </c:numRef>
          </c:val>
          <c:extLst>
            <c:ext xmlns:c16="http://schemas.microsoft.com/office/drawing/2014/chart" uri="{C3380CC4-5D6E-409C-BE32-E72D297353CC}">
              <c16:uniqueId val="{00000000-8668-423F-BC24-E93D91BA9219}"/>
            </c:ext>
          </c:extLst>
        </c:ser>
        <c:dLbls>
          <c:showLegendKey val="0"/>
          <c:showVal val="0"/>
          <c:showCatName val="0"/>
          <c:showSerName val="0"/>
          <c:showPercent val="0"/>
          <c:showBubbleSize val="0"/>
        </c:dLbls>
        <c:gapWidth val="150"/>
        <c:overlap val="100"/>
        <c:axId val="732413928"/>
        <c:axId val="732422784"/>
      </c:barChart>
      <c:catAx>
        <c:axId val="732413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32422784"/>
        <c:crosses val="autoZero"/>
        <c:auto val="1"/>
        <c:lblAlgn val="ctr"/>
        <c:lblOffset val="100"/>
        <c:noMultiLvlLbl val="0"/>
      </c:catAx>
      <c:valAx>
        <c:axId val="7324227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241392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Salariés en chômage partiel pour garde d'enfants ou fragilité, par taille d'entreprise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'Q7_Tab 19'!$A$6</c:f>
              <c:strCache>
                <c:ptCount val="1"/>
                <c:pt idx="0">
                  <c:v>Oui</c:v>
                </c:pt>
              </c:strCache>
            </c:strRef>
          </c:tx>
          <c:spPr>
            <a:solidFill>
              <a:schemeClr val="accent1"/>
            </a:solidFill>
            <a:ln>
              <a:noFill/>
            </a:ln>
            <a:effectLst/>
          </c:spPr>
          <c:invertIfNegative val="0"/>
          <c:cat>
            <c:strRef>
              <c:f>'Q7_Tab 19'!$B$5:$H$5</c:f>
              <c:strCache>
                <c:ptCount val="7"/>
                <c:pt idx="0">
                  <c:v>Total</c:v>
                </c:pt>
                <c:pt idx="1">
                  <c:v>10 - 19</c:v>
                </c:pt>
                <c:pt idx="2">
                  <c:v>20 - 49</c:v>
                </c:pt>
                <c:pt idx="3">
                  <c:v>50 - 99</c:v>
                </c:pt>
                <c:pt idx="4">
                  <c:v>100 - 249</c:v>
                </c:pt>
                <c:pt idx="5">
                  <c:v>250 - 499</c:v>
                </c:pt>
                <c:pt idx="6">
                  <c:v>500 et +</c:v>
                </c:pt>
              </c:strCache>
            </c:strRef>
          </c:cat>
          <c:val>
            <c:numRef>
              <c:f>'Q7_Tab 19'!$B$6:$H$6</c:f>
              <c:numCache>
                <c:formatCode>0.0</c:formatCode>
                <c:ptCount val="7"/>
                <c:pt idx="0">
                  <c:v>43</c:v>
                </c:pt>
                <c:pt idx="1">
                  <c:v>6.3</c:v>
                </c:pt>
                <c:pt idx="2">
                  <c:v>13.600000000000001</c:v>
                </c:pt>
                <c:pt idx="3">
                  <c:v>19.7</c:v>
                </c:pt>
                <c:pt idx="4">
                  <c:v>28.000000000000004</c:v>
                </c:pt>
                <c:pt idx="5">
                  <c:v>44.7</c:v>
                </c:pt>
                <c:pt idx="6">
                  <c:v>62.9</c:v>
                </c:pt>
              </c:numCache>
            </c:numRef>
          </c:val>
          <c:extLst>
            <c:ext xmlns:c16="http://schemas.microsoft.com/office/drawing/2014/chart" uri="{C3380CC4-5D6E-409C-BE32-E72D297353CC}">
              <c16:uniqueId val="{00000000-FB9E-44BA-99B5-1420E9E04950}"/>
            </c:ext>
          </c:extLst>
        </c:ser>
        <c:ser>
          <c:idx val="1"/>
          <c:order val="1"/>
          <c:tx>
            <c:strRef>
              <c:f>'Q7_Tab 19'!$A$7</c:f>
              <c:strCache>
                <c:ptCount val="1"/>
                <c:pt idx="0">
                  <c:v>Non</c:v>
                </c:pt>
              </c:strCache>
            </c:strRef>
          </c:tx>
          <c:spPr>
            <a:solidFill>
              <a:schemeClr val="accent2"/>
            </a:solidFill>
            <a:ln>
              <a:noFill/>
            </a:ln>
            <a:effectLst/>
          </c:spPr>
          <c:invertIfNegative val="0"/>
          <c:cat>
            <c:strRef>
              <c:f>'Q7_Tab 19'!$B$5:$H$5</c:f>
              <c:strCache>
                <c:ptCount val="7"/>
                <c:pt idx="0">
                  <c:v>Total</c:v>
                </c:pt>
                <c:pt idx="1">
                  <c:v>10 - 19</c:v>
                </c:pt>
                <c:pt idx="2">
                  <c:v>20 - 49</c:v>
                </c:pt>
                <c:pt idx="3">
                  <c:v>50 - 99</c:v>
                </c:pt>
                <c:pt idx="4">
                  <c:v>100 - 249</c:v>
                </c:pt>
                <c:pt idx="5">
                  <c:v>250 - 499</c:v>
                </c:pt>
                <c:pt idx="6">
                  <c:v>500 et +</c:v>
                </c:pt>
              </c:strCache>
            </c:strRef>
          </c:cat>
          <c:val>
            <c:numRef>
              <c:f>'Q7_Tab 19'!$B$7:$H$7</c:f>
              <c:numCache>
                <c:formatCode>0.0</c:formatCode>
                <c:ptCount val="7"/>
                <c:pt idx="0">
                  <c:v>56.999999999999993</c:v>
                </c:pt>
                <c:pt idx="1">
                  <c:v>93.8</c:v>
                </c:pt>
                <c:pt idx="2">
                  <c:v>86.4</c:v>
                </c:pt>
                <c:pt idx="3">
                  <c:v>80.300000000000011</c:v>
                </c:pt>
                <c:pt idx="4">
                  <c:v>72</c:v>
                </c:pt>
                <c:pt idx="5">
                  <c:v>55.300000000000004</c:v>
                </c:pt>
                <c:pt idx="6">
                  <c:v>37.1</c:v>
                </c:pt>
              </c:numCache>
            </c:numRef>
          </c:val>
          <c:extLst>
            <c:ext xmlns:c16="http://schemas.microsoft.com/office/drawing/2014/chart" uri="{C3380CC4-5D6E-409C-BE32-E72D297353CC}">
              <c16:uniqueId val="{00000001-FB9E-44BA-99B5-1420E9E04950}"/>
            </c:ext>
          </c:extLst>
        </c:ser>
        <c:dLbls>
          <c:showLegendKey val="0"/>
          <c:showVal val="0"/>
          <c:showCatName val="0"/>
          <c:showSerName val="0"/>
          <c:showPercent val="0"/>
          <c:showBubbleSize val="0"/>
        </c:dLbls>
        <c:gapWidth val="150"/>
        <c:overlap val="100"/>
        <c:axId val="739440152"/>
        <c:axId val="739442448"/>
      </c:barChart>
      <c:catAx>
        <c:axId val="739440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9442448"/>
        <c:crosses val="autoZero"/>
        <c:auto val="1"/>
        <c:lblAlgn val="ctr"/>
        <c:lblOffset val="100"/>
        <c:noMultiLvlLbl val="0"/>
      </c:catAx>
      <c:valAx>
        <c:axId val="739442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9440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Salariés en chômage partiel pour garde d'enfants ou fragilité, par secteur d'activité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'Q7_Tab 20'!$B$4</c:f>
              <c:strCache>
                <c:ptCount val="1"/>
                <c:pt idx="0">
                  <c:v>Oui</c:v>
                </c:pt>
              </c:strCache>
            </c:strRef>
          </c:tx>
          <c:spPr>
            <a:solidFill>
              <a:schemeClr val="accent1"/>
            </a:solidFill>
            <a:ln>
              <a:noFill/>
            </a:ln>
            <a:effectLst/>
          </c:spPr>
          <c:invertIfNegative val="0"/>
          <c:cat>
            <c:strRef>
              <c:f>'Q7_Tab 20'!$A$5:$A$21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'Q7_Tab 20'!$B$5:$B$21</c:f>
              <c:numCache>
                <c:formatCode>0.0</c:formatCode>
                <c:ptCount val="17"/>
                <c:pt idx="0">
                  <c:v>43</c:v>
                </c:pt>
                <c:pt idx="1">
                  <c:v>82.6</c:v>
                </c:pt>
                <c:pt idx="2">
                  <c:v>31.7</c:v>
                </c:pt>
                <c:pt idx="3">
                  <c:v>0</c:v>
                </c:pt>
                <c:pt idx="4">
                  <c:v>37.299999999999997</c:v>
                </c:pt>
                <c:pt idx="5">
                  <c:v>66.8</c:v>
                </c:pt>
                <c:pt idx="6">
                  <c:v>38.9</c:v>
                </c:pt>
                <c:pt idx="7">
                  <c:v>35.099999999999994</c:v>
                </c:pt>
                <c:pt idx="8">
                  <c:v>60.099999999999994</c:v>
                </c:pt>
                <c:pt idx="9">
                  <c:v>64.7</c:v>
                </c:pt>
                <c:pt idx="10">
                  <c:v>15.2</c:v>
                </c:pt>
                <c:pt idx="11">
                  <c:v>15.7</c:v>
                </c:pt>
                <c:pt idx="12">
                  <c:v>86.8</c:v>
                </c:pt>
                <c:pt idx="13">
                  <c:v>57.699999999999996</c:v>
                </c:pt>
                <c:pt idx="14">
                  <c:v>30.4</c:v>
                </c:pt>
                <c:pt idx="15">
                  <c:v>66.7</c:v>
                </c:pt>
                <c:pt idx="16">
                  <c:v>13.100000000000001</c:v>
                </c:pt>
              </c:numCache>
            </c:numRef>
          </c:val>
          <c:extLst>
            <c:ext xmlns:c16="http://schemas.microsoft.com/office/drawing/2014/chart" uri="{C3380CC4-5D6E-409C-BE32-E72D297353CC}">
              <c16:uniqueId val="{00000000-6770-4602-BE80-B5C15E9CE666}"/>
            </c:ext>
          </c:extLst>
        </c:ser>
        <c:ser>
          <c:idx val="1"/>
          <c:order val="1"/>
          <c:tx>
            <c:strRef>
              <c:f>'Q7_Tab 20'!$C$4</c:f>
              <c:strCache>
                <c:ptCount val="1"/>
                <c:pt idx="0">
                  <c:v>Non</c:v>
                </c:pt>
              </c:strCache>
            </c:strRef>
          </c:tx>
          <c:spPr>
            <a:solidFill>
              <a:schemeClr val="accent2"/>
            </a:solidFill>
            <a:ln>
              <a:noFill/>
            </a:ln>
            <a:effectLst/>
          </c:spPr>
          <c:invertIfNegative val="0"/>
          <c:cat>
            <c:strRef>
              <c:f>'Q7_Tab 20'!$A$5:$A$21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'Q7_Tab 20'!$C$5:$C$21</c:f>
              <c:numCache>
                <c:formatCode>0.0</c:formatCode>
                <c:ptCount val="17"/>
                <c:pt idx="0">
                  <c:v>56.999999999999993</c:v>
                </c:pt>
                <c:pt idx="1">
                  <c:v>17.399999999999999</c:v>
                </c:pt>
                <c:pt idx="2">
                  <c:v>68.300000000000011</c:v>
                </c:pt>
                <c:pt idx="3">
                  <c:v>0</c:v>
                </c:pt>
                <c:pt idx="4">
                  <c:v>62.7</c:v>
                </c:pt>
                <c:pt idx="5">
                  <c:v>33.200000000000003</c:v>
                </c:pt>
                <c:pt idx="6">
                  <c:v>61.1</c:v>
                </c:pt>
                <c:pt idx="7">
                  <c:v>64.900000000000006</c:v>
                </c:pt>
                <c:pt idx="8">
                  <c:v>39.900000000000006</c:v>
                </c:pt>
                <c:pt idx="9">
                  <c:v>35.299999999999997</c:v>
                </c:pt>
                <c:pt idx="10">
                  <c:v>84.8</c:v>
                </c:pt>
                <c:pt idx="11">
                  <c:v>84.3</c:v>
                </c:pt>
                <c:pt idx="12">
                  <c:v>13.200000000000001</c:v>
                </c:pt>
                <c:pt idx="13">
                  <c:v>42.3</c:v>
                </c:pt>
                <c:pt idx="14">
                  <c:v>69.599999999999994</c:v>
                </c:pt>
                <c:pt idx="15">
                  <c:v>33.300000000000004</c:v>
                </c:pt>
                <c:pt idx="16">
                  <c:v>86.9</c:v>
                </c:pt>
              </c:numCache>
            </c:numRef>
          </c:val>
          <c:extLst>
            <c:ext xmlns:c16="http://schemas.microsoft.com/office/drawing/2014/chart" uri="{C3380CC4-5D6E-409C-BE32-E72D297353CC}">
              <c16:uniqueId val="{00000001-6770-4602-BE80-B5C15E9CE666}"/>
            </c:ext>
          </c:extLst>
        </c:ser>
        <c:ser>
          <c:idx val="2"/>
          <c:order val="2"/>
          <c:tx>
            <c:strRef>
              <c:f>'Q7_Tab 20'!$D$4</c:f>
              <c:strCache>
                <c:ptCount val="1"/>
                <c:pt idx="0">
                  <c:v>nd</c:v>
                </c:pt>
              </c:strCache>
            </c:strRef>
          </c:tx>
          <c:spPr>
            <a:solidFill>
              <a:schemeClr val="accent6"/>
            </a:solidFill>
            <a:ln>
              <a:noFill/>
            </a:ln>
            <a:effectLst/>
          </c:spPr>
          <c:invertIfNegative val="0"/>
          <c:cat>
            <c:strRef>
              <c:f>'Q7_Tab 20'!$A$5:$A$21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'Q7_Tab 20'!$D$5:$D$21</c:f>
              <c:numCache>
                <c:formatCode>0.0</c:formatCode>
                <c:ptCount val="17"/>
                <c:pt idx="3">
                  <c:v>100</c:v>
                </c:pt>
              </c:numCache>
            </c:numRef>
          </c:val>
          <c:extLst>
            <c:ext xmlns:c16="http://schemas.microsoft.com/office/drawing/2014/chart" uri="{C3380CC4-5D6E-409C-BE32-E72D297353CC}">
              <c16:uniqueId val="{00000000-B1E4-4354-85CF-87D26291B458}"/>
            </c:ext>
          </c:extLst>
        </c:ser>
        <c:dLbls>
          <c:showLegendKey val="0"/>
          <c:showVal val="0"/>
          <c:showCatName val="0"/>
          <c:showSerName val="0"/>
          <c:showPercent val="0"/>
          <c:showBubbleSize val="0"/>
        </c:dLbls>
        <c:gapWidth val="150"/>
        <c:overlap val="100"/>
        <c:axId val="732413928"/>
        <c:axId val="732422784"/>
      </c:barChart>
      <c:catAx>
        <c:axId val="732413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32422784"/>
        <c:crosses val="autoZero"/>
        <c:auto val="1"/>
        <c:lblAlgn val="ctr"/>
        <c:lblOffset val="100"/>
        <c:noMultiLvlLbl val="0"/>
      </c:catAx>
      <c:valAx>
        <c:axId val="7324227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2413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 raison du recours du chômage partiel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B8-4E6D-99D6-36E70ECF07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B8-4E6D-99D6-36E70ECF07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B8-4E6D-99D6-36E70ECF07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B8-4E6D-99D6-36E70ECF07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1B8-4E6D-99D6-36E70ECF071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'Q9_Tab 21'!$A$5:$A$9</c:f>
              <c:strCache>
                <c:ptCount val="5"/>
                <c:pt idx="0">
                  <c:v>Réduction des débouchés / commandes</c:v>
                </c:pt>
                <c:pt idx="1">
                  <c:v>Fermeture obligatoire dans le cadre des restrictions de certaines activités</c:v>
                </c:pt>
                <c:pt idx="2">
                  <c:v>Impossibilité à maintenir l'activité en assurant la sécurité des salariés</c:v>
                </c:pt>
                <c:pt idx="3">
                  <c:v>Salariés en situation de garde d'enfants ou considérés comme fragiles/vulnérables</c:v>
                </c:pt>
                <c:pt idx="4">
                  <c:v>Autre(s)</c:v>
                </c:pt>
              </c:strCache>
            </c:strRef>
          </c:cat>
          <c:val>
            <c:numRef>
              <c:f>'Q9_Tab 21'!$B$5:$B$9</c:f>
              <c:numCache>
                <c:formatCode>0.0</c:formatCode>
                <c:ptCount val="5"/>
                <c:pt idx="0">
                  <c:v>45.800000000000004</c:v>
                </c:pt>
                <c:pt idx="1">
                  <c:v>20.399999999999999</c:v>
                </c:pt>
                <c:pt idx="2">
                  <c:v>0.8</c:v>
                </c:pt>
                <c:pt idx="3">
                  <c:v>27.700000000000003</c:v>
                </c:pt>
                <c:pt idx="4">
                  <c:v>5.4</c:v>
                </c:pt>
              </c:numCache>
            </c:numRef>
          </c:val>
          <c:extLst>
            <c:ext xmlns:c16="http://schemas.microsoft.com/office/drawing/2014/chart" uri="{C3380CC4-5D6E-409C-BE32-E72D297353CC}">
              <c16:uniqueId val="{0000000A-A1B8-4E6D-99D6-36E70ECF071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 raison du recours du chômage partiel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'Q9_Tab 22'!$A$5</c:f>
              <c:strCache>
                <c:ptCount val="1"/>
                <c:pt idx="0">
                  <c:v>Réduction des débouchés / commandes</c:v>
                </c:pt>
              </c:strCache>
            </c:strRef>
          </c:tx>
          <c:spPr>
            <a:solidFill>
              <a:schemeClr val="accent1"/>
            </a:solidFill>
            <a:ln>
              <a:noFill/>
            </a:ln>
            <a:effectLst/>
          </c:spPr>
          <c:invertIfNegative val="0"/>
          <c:cat>
            <c:strRef>
              <c:f>'Q9_Tab 22'!$B$4:$H$4</c:f>
              <c:strCache>
                <c:ptCount val="7"/>
                <c:pt idx="0">
                  <c:v>Total</c:v>
                </c:pt>
                <c:pt idx="1">
                  <c:v>10 - 19</c:v>
                </c:pt>
                <c:pt idx="2">
                  <c:v>20 - 49</c:v>
                </c:pt>
                <c:pt idx="3">
                  <c:v>50 - 99</c:v>
                </c:pt>
                <c:pt idx="4">
                  <c:v>100 - 249</c:v>
                </c:pt>
                <c:pt idx="5">
                  <c:v>250 - 499</c:v>
                </c:pt>
                <c:pt idx="6">
                  <c:v>500 et +</c:v>
                </c:pt>
              </c:strCache>
            </c:strRef>
          </c:cat>
          <c:val>
            <c:numRef>
              <c:f>'Q9_Tab 22'!$B$5:$H$5</c:f>
              <c:numCache>
                <c:formatCode>0.0</c:formatCode>
                <c:ptCount val="7"/>
                <c:pt idx="0">
                  <c:v>45.800000000000004</c:v>
                </c:pt>
                <c:pt idx="1">
                  <c:v>49.2</c:v>
                </c:pt>
                <c:pt idx="2">
                  <c:v>56.100000000000009</c:v>
                </c:pt>
                <c:pt idx="3">
                  <c:v>52.6</c:v>
                </c:pt>
                <c:pt idx="4">
                  <c:v>56.8</c:v>
                </c:pt>
                <c:pt idx="5">
                  <c:v>46.2</c:v>
                </c:pt>
                <c:pt idx="6">
                  <c:v>39.6</c:v>
                </c:pt>
              </c:numCache>
            </c:numRef>
          </c:val>
          <c:extLst>
            <c:ext xmlns:c16="http://schemas.microsoft.com/office/drawing/2014/chart" uri="{C3380CC4-5D6E-409C-BE32-E72D297353CC}">
              <c16:uniqueId val="{00000000-9A0A-489F-A5EF-FF4B5A19D830}"/>
            </c:ext>
          </c:extLst>
        </c:ser>
        <c:ser>
          <c:idx val="1"/>
          <c:order val="1"/>
          <c:tx>
            <c:strRef>
              <c:f>'Q9_Tab 22'!$A$6</c:f>
              <c:strCache>
                <c:ptCount val="1"/>
                <c:pt idx="0">
                  <c:v>Fermeture obligatoire dans le cadre des restrictions de certaines activités</c:v>
                </c:pt>
              </c:strCache>
            </c:strRef>
          </c:tx>
          <c:spPr>
            <a:solidFill>
              <a:schemeClr val="accent2"/>
            </a:solidFill>
            <a:ln>
              <a:noFill/>
            </a:ln>
            <a:effectLst/>
          </c:spPr>
          <c:invertIfNegative val="0"/>
          <c:cat>
            <c:strRef>
              <c:f>'Q9_Tab 22'!$B$4:$H$4</c:f>
              <c:strCache>
                <c:ptCount val="7"/>
                <c:pt idx="0">
                  <c:v>Total</c:v>
                </c:pt>
                <c:pt idx="1">
                  <c:v>10 - 19</c:v>
                </c:pt>
                <c:pt idx="2">
                  <c:v>20 - 49</c:v>
                </c:pt>
                <c:pt idx="3">
                  <c:v>50 - 99</c:v>
                </c:pt>
                <c:pt idx="4">
                  <c:v>100 - 249</c:v>
                </c:pt>
                <c:pt idx="5">
                  <c:v>250 - 499</c:v>
                </c:pt>
                <c:pt idx="6">
                  <c:v>500 et +</c:v>
                </c:pt>
              </c:strCache>
            </c:strRef>
          </c:cat>
          <c:val>
            <c:numRef>
              <c:f>'Q9_Tab 22'!$B$6:$H$6</c:f>
              <c:numCache>
                <c:formatCode>0.0</c:formatCode>
                <c:ptCount val="7"/>
                <c:pt idx="0">
                  <c:v>20.399999999999999</c:v>
                </c:pt>
                <c:pt idx="1">
                  <c:v>39.800000000000004</c:v>
                </c:pt>
                <c:pt idx="2">
                  <c:v>29.799999999999997</c:v>
                </c:pt>
                <c:pt idx="3">
                  <c:v>25.5</c:v>
                </c:pt>
                <c:pt idx="4">
                  <c:v>19.5</c:v>
                </c:pt>
                <c:pt idx="5">
                  <c:v>15.299999999999999</c:v>
                </c:pt>
                <c:pt idx="6">
                  <c:v>15.299999999999999</c:v>
                </c:pt>
              </c:numCache>
            </c:numRef>
          </c:val>
          <c:extLst>
            <c:ext xmlns:c16="http://schemas.microsoft.com/office/drawing/2014/chart" uri="{C3380CC4-5D6E-409C-BE32-E72D297353CC}">
              <c16:uniqueId val="{00000001-9A0A-489F-A5EF-FF4B5A19D830}"/>
            </c:ext>
          </c:extLst>
        </c:ser>
        <c:ser>
          <c:idx val="2"/>
          <c:order val="2"/>
          <c:tx>
            <c:strRef>
              <c:f>'Q9_Tab 22'!$A$7</c:f>
              <c:strCache>
                <c:ptCount val="1"/>
                <c:pt idx="0">
                  <c:v>Impossibilité à maintenir l'activité en assurant la sécurité des salariés</c:v>
                </c:pt>
              </c:strCache>
            </c:strRef>
          </c:tx>
          <c:spPr>
            <a:solidFill>
              <a:schemeClr val="accent3"/>
            </a:solidFill>
            <a:ln>
              <a:noFill/>
            </a:ln>
            <a:effectLst/>
          </c:spPr>
          <c:invertIfNegative val="0"/>
          <c:cat>
            <c:strRef>
              <c:f>'Q9_Tab 22'!$B$4:$H$4</c:f>
              <c:strCache>
                <c:ptCount val="7"/>
                <c:pt idx="0">
                  <c:v>Total</c:v>
                </c:pt>
                <c:pt idx="1">
                  <c:v>10 - 19</c:v>
                </c:pt>
                <c:pt idx="2">
                  <c:v>20 - 49</c:v>
                </c:pt>
                <c:pt idx="3">
                  <c:v>50 - 99</c:v>
                </c:pt>
                <c:pt idx="4">
                  <c:v>100 - 249</c:v>
                </c:pt>
                <c:pt idx="5">
                  <c:v>250 - 499</c:v>
                </c:pt>
                <c:pt idx="6">
                  <c:v>500 et +</c:v>
                </c:pt>
              </c:strCache>
            </c:strRef>
          </c:cat>
          <c:val>
            <c:numRef>
              <c:f>'Q9_Tab 22'!$B$7:$H$7</c:f>
              <c:numCache>
                <c:formatCode>0.0</c:formatCode>
                <c:ptCount val="7"/>
                <c:pt idx="0">
                  <c:v>0.8</c:v>
                </c:pt>
                <c:pt idx="1">
                  <c:v>0.5</c:v>
                </c:pt>
                <c:pt idx="2">
                  <c:v>1.5</c:v>
                </c:pt>
                <c:pt idx="3">
                  <c:v>1</c:v>
                </c:pt>
                <c:pt idx="4">
                  <c:v>0.89999999999999991</c:v>
                </c:pt>
                <c:pt idx="5">
                  <c:v>0</c:v>
                </c:pt>
                <c:pt idx="6">
                  <c:v>0.3</c:v>
                </c:pt>
              </c:numCache>
            </c:numRef>
          </c:val>
          <c:extLst>
            <c:ext xmlns:c16="http://schemas.microsoft.com/office/drawing/2014/chart" uri="{C3380CC4-5D6E-409C-BE32-E72D297353CC}">
              <c16:uniqueId val="{00000002-9A0A-489F-A5EF-FF4B5A19D830}"/>
            </c:ext>
          </c:extLst>
        </c:ser>
        <c:ser>
          <c:idx val="3"/>
          <c:order val="3"/>
          <c:tx>
            <c:strRef>
              <c:f>'Q9_Tab 22'!$A$8</c:f>
              <c:strCache>
                <c:ptCount val="1"/>
                <c:pt idx="0">
                  <c:v>Salariés en situation de garde d'enfants ou considérés comme fragiles/vulnérables</c:v>
                </c:pt>
              </c:strCache>
            </c:strRef>
          </c:tx>
          <c:spPr>
            <a:solidFill>
              <a:schemeClr val="accent4"/>
            </a:solidFill>
            <a:ln>
              <a:noFill/>
            </a:ln>
            <a:effectLst/>
          </c:spPr>
          <c:invertIfNegative val="0"/>
          <c:cat>
            <c:strRef>
              <c:f>'Q9_Tab 22'!$B$4:$H$4</c:f>
              <c:strCache>
                <c:ptCount val="7"/>
                <c:pt idx="0">
                  <c:v>Total</c:v>
                </c:pt>
                <c:pt idx="1">
                  <c:v>10 - 19</c:v>
                </c:pt>
                <c:pt idx="2">
                  <c:v>20 - 49</c:v>
                </c:pt>
                <c:pt idx="3">
                  <c:v>50 - 99</c:v>
                </c:pt>
                <c:pt idx="4">
                  <c:v>100 - 249</c:v>
                </c:pt>
                <c:pt idx="5">
                  <c:v>250 - 499</c:v>
                </c:pt>
                <c:pt idx="6">
                  <c:v>500 et +</c:v>
                </c:pt>
              </c:strCache>
            </c:strRef>
          </c:cat>
          <c:val>
            <c:numRef>
              <c:f>'Q9_Tab 22'!$B$8:$H$8</c:f>
              <c:numCache>
                <c:formatCode>0.0</c:formatCode>
                <c:ptCount val="7"/>
                <c:pt idx="0">
                  <c:v>27.700000000000003</c:v>
                </c:pt>
                <c:pt idx="1">
                  <c:v>2.6</c:v>
                </c:pt>
                <c:pt idx="2">
                  <c:v>8.1</c:v>
                </c:pt>
                <c:pt idx="3">
                  <c:v>14.799999999999999</c:v>
                </c:pt>
                <c:pt idx="4">
                  <c:v>17.7</c:v>
                </c:pt>
                <c:pt idx="5">
                  <c:v>32.800000000000004</c:v>
                </c:pt>
                <c:pt idx="6">
                  <c:v>39.6</c:v>
                </c:pt>
              </c:numCache>
            </c:numRef>
          </c:val>
          <c:extLst>
            <c:ext xmlns:c16="http://schemas.microsoft.com/office/drawing/2014/chart" uri="{C3380CC4-5D6E-409C-BE32-E72D297353CC}">
              <c16:uniqueId val="{00000003-9A0A-489F-A5EF-FF4B5A19D830}"/>
            </c:ext>
          </c:extLst>
        </c:ser>
        <c:ser>
          <c:idx val="4"/>
          <c:order val="4"/>
          <c:tx>
            <c:strRef>
              <c:f>'Q9_Tab 22'!$A$9</c:f>
              <c:strCache>
                <c:ptCount val="1"/>
                <c:pt idx="0">
                  <c:v>Autre(s)</c:v>
                </c:pt>
              </c:strCache>
            </c:strRef>
          </c:tx>
          <c:spPr>
            <a:solidFill>
              <a:schemeClr val="accent5"/>
            </a:solidFill>
            <a:ln>
              <a:noFill/>
            </a:ln>
            <a:effectLst/>
          </c:spPr>
          <c:invertIfNegative val="0"/>
          <c:cat>
            <c:strRef>
              <c:f>'Q9_Tab 22'!$B$4:$H$4</c:f>
              <c:strCache>
                <c:ptCount val="7"/>
                <c:pt idx="0">
                  <c:v>Total</c:v>
                </c:pt>
                <c:pt idx="1">
                  <c:v>10 - 19</c:v>
                </c:pt>
                <c:pt idx="2">
                  <c:v>20 - 49</c:v>
                </c:pt>
                <c:pt idx="3">
                  <c:v>50 - 99</c:v>
                </c:pt>
                <c:pt idx="4">
                  <c:v>100 - 249</c:v>
                </c:pt>
                <c:pt idx="5">
                  <c:v>250 - 499</c:v>
                </c:pt>
                <c:pt idx="6">
                  <c:v>500 et +</c:v>
                </c:pt>
              </c:strCache>
            </c:strRef>
          </c:cat>
          <c:val>
            <c:numRef>
              <c:f>'Q9_Tab 22'!$B$9:$H$9</c:f>
              <c:numCache>
                <c:formatCode>0.0</c:formatCode>
                <c:ptCount val="7"/>
                <c:pt idx="0">
                  <c:v>5.4</c:v>
                </c:pt>
                <c:pt idx="1">
                  <c:v>7.9</c:v>
                </c:pt>
                <c:pt idx="2">
                  <c:v>4.5</c:v>
                </c:pt>
                <c:pt idx="3">
                  <c:v>6.1</c:v>
                </c:pt>
                <c:pt idx="4">
                  <c:v>5</c:v>
                </c:pt>
                <c:pt idx="5">
                  <c:v>5.7</c:v>
                </c:pt>
                <c:pt idx="6">
                  <c:v>5.0999999999999996</c:v>
                </c:pt>
              </c:numCache>
            </c:numRef>
          </c:val>
          <c:extLst>
            <c:ext xmlns:c16="http://schemas.microsoft.com/office/drawing/2014/chart" uri="{C3380CC4-5D6E-409C-BE32-E72D297353CC}">
              <c16:uniqueId val="{00000000-7BCD-43E1-82BE-6E6D43352628}"/>
            </c:ext>
          </c:extLst>
        </c:ser>
        <c:dLbls>
          <c:showLegendKey val="0"/>
          <c:showVal val="0"/>
          <c:showCatName val="0"/>
          <c:showSerName val="0"/>
          <c:showPercent val="0"/>
          <c:showBubbleSize val="0"/>
        </c:dLbls>
        <c:gapWidth val="219"/>
        <c:overlap val="100"/>
        <c:axId val="739447040"/>
        <c:axId val="739440480"/>
      </c:barChart>
      <c:catAx>
        <c:axId val="73944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39440480"/>
        <c:crosses val="autoZero"/>
        <c:auto val="1"/>
        <c:lblAlgn val="ctr"/>
        <c:lblOffset val="100"/>
        <c:noMultiLvlLbl val="0"/>
      </c:catAx>
      <c:valAx>
        <c:axId val="7394404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9447040"/>
        <c:crosses val="autoZero"/>
        <c:crossBetween val="between"/>
      </c:valAx>
      <c:spPr>
        <a:noFill/>
        <a:ln>
          <a:noFill/>
        </a:ln>
        <a:effectLst/>
      </c:spPr>
    </c:plotArea>
    <c:legend>
      <c:legendPos val="b"/>
      <c:layout>
        <c:manualLayout>
          <c:xMode val="edge"/>
          <c:yMode val="edge"/>
          <c:x val="8.5571872831977328E-2"/>
          <c:y val="0.67225267727609994"/>
          <c:w val="0.83910906700433241"/>
          <c:h val="0.327747322723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'Q1_Tab 3'!$B$4</c:f>
              <c:strCache>
                <c:ptCount val="1"/>
                <c:pt idx="0">
                  <c:v>Elle a été arrêtée</c:v>
                </c:pt>
              </c:strCache>
            </c:strRef>
          </c:tx>
          <c:spPr>
            <a:solidFill>
              <a:schemeClr val="accent1"/>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3'!$B$5:$B$21</c:f>
              <c:numCache>
                <c:formatCode>0.0</c:formatCode>
                <c:ptCount val="17"/>
                <c:pt idx="0">
                  <c:v>0.89999999999999991</c:v>
                </c:pt>
                <c:pt idx="1">
                  <c:v>0</c:v>
                </c:pt>
                <c:pt idx="2">
                  <c:v>0</c:v>
                </c:pt>
                <c:pt idx="3">
                  <c:v>0</c:v>
                </c:pt>
                <c:pt idx="4">
                  <c:v>0</c:v>
                </c:pt>
                <c:pt idx="5">
                  <c:v>0</c:v>
                </c:pt>
                <c:pt idx="6">
                  <c:v>0.3</c:v>
                </c:pt>
                <c:pt idx="7">
                  <c:v>0.4</c:v>
                </c:pt>
                <c:pt idx="8">
                  <c:v>0.4</c:v>
                </c:pt>
                <c:pt idx="9">
                  <c:v>1</c:v>
                </c:pt>
                <c:pt idx="10">
                  <c:v>9.6</c:v>
                </c:pt>
                <c:pt idx="11">
                  <c:v>0.3</c:v>
                </c:pt>
                <c:pt idx="12">
                  <c:v>0</c:v>
                </c:pt>
                <c:pt idx="13">
                  <c:v>0</c:v>
                </c:pt>
                <c:pt idx="14">
                  <c:v>0.3</c:v>
                </c:pt>
                <c:pt idx="15">
                  <c:v>0.1</c:v>
                </c:pt>
                <c:pt idx="16">
                  <c:v>3.9</c:v>
                </c:pt>
              </c:numCache>
            </c:numRef>
          </c:val>
          <c:extLst>
            <c:ext xmlns:c16="http://schemas.microsoft.com/office/drawing/2014/chart" uri="{C3380CC4-5D6E-409C-BE32-E72D297353CC}">
              <c16:uniqueId val="{00000000-A9DE-4970-8EBE-39F4941BF1F9}"/>
            </c:ext>
          </c:extLst>
        </c:ser>
        <c:ser>
          <c:idx val="1"/>
          <c:order val="1"/>
          <c:tx>
            <c:strRef>
              <c:f>'Q1_Tab 3'!$C$4</c:f>
              <c:strCache>
                <c:ptCount val="1"/>
                <c:pt idx="0">
                  <c:v>Elle a diminué très fortement
 (de 50 % ou plus)</c:v>
                </c:pt>
              </c:strCache>
            </c:strRef>
          </c:tx>
          <c:spPr>
            <a:solidFill>
              <a:schemeClr val="accent2"/>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3'!$C$5:$C$21</c:f>
              <c:numCache>
                <c:formatCode>0.0</c:formatCode>
                <c:ptCount val="17"/>
                <c:pt idx="0">
                  <c:v>5.4</c:v>
                </c:pt>
                <c:pt idx="1">
                  <c:v>1.0999999999999999</c:v>
                </c:pt>
                <c:pt idx="2">
                  <c:v>1.7000000000000002</c:v>
                </c:pt>
                <c:pt idx="3">
                  <c:v>0</c:v>
                </c:pt>
                <c:pt idx="4">
                  <c:v>2.7</c:v>
                </c:pt>
                <c:pt idx="5">
                  <c:v>2.6</c:v>
                </c:pt>
                <c:pt idx="6">
                  <c:v>3.8</c:v>
                </c:pt>
                <c:pt idx="7">
                  <c:v>1.6</c:v>
                </c:pt>
                <c:pt idx="8">
                  <c:v>4.1000000000000005</c:v>
                </c:pt>
                <c:pt idx="9">
                  <c:v>15.1</c:v>
                </c:pt>
                <c:pt idx="10">
                  <c:v>25.2</c:v>
                </c:pt>
                <c:pt idx="11">
                  <c:v>2.7</c:v>
                </c:pt>
                <c:pt idx="12">
                  <c:v>0.5</c:v>
                </c:pt>
                <c:pt idx="13">
                  <c:v>3.6999999999999997</c:v>
                </c:pt>
                <c:pt idx="14">
                  <c:v>5.8999999999999995</c:v>
                </c:pt>
                <c:pt idx="15">
                  <c:v>1.2</c:v>
                </c:pt>
                <c:pt idx="16">
                  <c:v>12.4</c:v>
                </c:pt>
              </c:numCache>
            </c:numRef>
          </c:val>
          <c:extLst>
            <c:ext xmlns:c16="http://schemas.microsoft.com/office/drawing/2014/chart" uri="{C3380CC4-5D6E-409C-BE32-E72D297353CC}">
              <c16:uniqueId val="{00000001-A9DE-4970-8EBE-39F4941BF1F9}"/>
            </c:ext>
          </c:extLst>
        </c:ser>
        <c:ser>
          <c:idx val="2"/>
          <c:order val="2"/>
          <c:tx>
            <c:strRef>
              <c:f>'Q1_Tab 3'!$D$4</c:f>
              <c:strCache>
                <c:ptCount val="1"/>
                <c:pt idx="0">
                  <c:v>Elle a diminué fortement
 (de moins de 50 %)</c:v>
                </c:pt>
              </c:strCache>
            </c:strRef>
          </c:tx>
          <c:spPr>
            <a:solidFill>
              <a:schemeClr val="accent3"/>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3'!$D$5:$D$21</c:f>
              <c:numCache>
                <c:formatCode>0.0</c:formatCode>
                <c:ptCount val="17"/>
                <c:pt idx="0">
                  <c:v>26.1</c:v>
                </c:pt>
                <c:pt idx="1">
                  <c:v>29.099999999999998</c:v>
                </c:pt>
                <c:pt idx="2">
                  <c:v>19</c:v>
                </c:pt>
                <c:pt idx="3">
                  <c:v>0</c:v>
                </c:pt>
                <c:pt idx="4">
                  <c:v>34</c:v>
                </c:pt>
                <c:pt idx="5">
                  <c:v>35.199999999999996</c:v>
                </c:pt>
                <c:pt idx="6">
                  <c:v>29.099999999999998</c:v>
                </c:pt>
                <c:pt idx="7">
                  <c:v>12.7</c:v>
                </c:pt>
                <c:pt idx="8">
                  <c:v>26.700000000000003</c:v>
                </c:pt>
                <c:pt idx="9">
                  <c:v>21.7</c:v>
                </c:pt>
                <c:pt idx="10">
                  <c:v>44.9</c:v>
                </c:pt>
                <c:pt idx="11">
                  <c:v>46.800000000000004</c:v>
                </c:pt>
                <c:pt idx="12">
                  <c:v>27.800000000000004</c:v>
                </c:pt>
                <c:pt idx="13">
                  <c:v>7.0000000000000009</c:v>
                </c:pt>
                <c:pt idx="14">
                  <c:v>27.6</c:v>
                </c:pt>
                <c:pt idx="15">
                  <c:v>16.400000000000002</c:v>
                </c:pt>
                <c:pt idx="16">
                  <c:v>25.2</c:v>
                </c:pt>
              </c:numCache>
            </c:numRef>
          </c:val>
          <c:extLst>
            <c:ext xmlns:c16="http://schemas.microsoft.com/office/drawing/2014/chart" uri="{C3380CC4-5D6E-409C-BE32-E72D297353CC}">
              <c16:uniqueId val="{00000002-A9DE-4970-8EBE-39F4941BF1F9}"/>
            </c:ext>
          </c:extLst>
        </c:ser>
        <c:ser>
          <c:idx val="3"/>
          <c:order val="3"/>
          <c:tx>
            <c:strRef>
              <c:f>'Q1_Tab 3'!$E$4</c:f>
              <c:strCache>
                <c:ptCount val="1"/>
                <c:pt idx="0">
                  <c:v>Elle est restée inchangée</c:v>
                </c:pt>
              </c:strCache>
            </c:strRef>
          </c:tx>
          <c:spPr>
            <a:solidFill>
              <a:schemeClr val="accent4"/>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3'!$E$5:$E$21</c:f>
              <c:numCache>
                <c:formatCode>0.0</c:formatCode>
                <c:ptCount val="17"/>
                <c:pt idx="0">
                  <c:v>61.4</c:v>
                </c:pt>
                <c:pt idx="1">
                  <c:v>68.8</c:v>
                </c:pt>
                <c:pt idx="2">
                  <c:v>73.2</c:v>
                </c:pt>
                <c:pt idx="3">
                  <c:v>18.5</c:v>
                </c:pt>
                <c:pt idx="4">
                  <c:v>59.099999999999994</c:v>
                </c:pt>
                <c:pt idx="5">
                  <c:v>56.699999999999996</c:v>
                </c:pt>
                <c:pt idx="6">
                  <c:v>57.9</c:v>
                </c:pt>
                <c:pt idx="7">
                  <c:v>81.399999999999991</c:v>
                </c:pt>
                <c:pt idx="8">
                  <c:v>56.8</c:v>
                </c:pt>
                <c:pt idx="9">
                  <c:v>57.3</c:v>
                </c:pt>
                <c:pt idx="10">
                  <c:v>18.399999999999999</c:v>
                </c:pt>
                <c:pt idx="11">
                  <c:v>48.6</c:v>
                </c:pt>
                <c:pt idx="12">
                  <c:v>65.900000000000006</c:v>
                </c:pt>
                <c:pt idx="13">
                  <c:v>87.8</c:v>
                </c:pt>
                <c:pt idx="14">
                  <c:v>62.5</c:v>
                </c:pt>
                <c:pt idx="15">
                  <c:v>73.900000000000006</c:v>
                </c:pt>
                <c:pt idx="16">
                  <c:v>55.2</c:v>
                </c:pt>
              </c:numCache>
            </c:numRef>
          </c:val>
          <c:extLst>
            <c:ext xmlns:c16="http://schemas.microsoft.com/office/drawing/2014/chart" uri="{C3380CC4-5D6E-409C-BE32-E72D297353CC}">
              <c16:uniqueId val="{00000003-A9DE-4970-8EBE-39F4941BF1F9}"/>
            </c:ext>
          </c:extLst>
        </c:ser>
        <c:ser>
          <c:idx val="4"/>
          <c:order val="4"/>
          <c:tx>
            <c:strRef>
              <c:f>'Q1_Tab 3'!$F$4</c:f>
              <c:strCache>
                <c:ptCount val="1"/>
                <c:pt idx="0">
                  <c:v>Elle a augmenté</c:v>
                </c:pt>
              </c:strCache>
            </c:strRef>
          </c:tx>
          <c:spPr>
            <a:solidFill>
              <a:schemeClr val="accent5"/>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3'!$F$5:$F$21</c:f>
              <c:numCache>
                <c:formatCode>0.0</c:formatCode>
                <c:ptCount val="17"/>
                <c:pt idx="0">
                  <c:v>6.3</c:v>
                </c:pt>
                <c:pt idx="1">
                  <c:v>1</c:v>
                </c:pt>
                <c:pt idx="2">
                  <c:v>5.8000000000000007</c:v>
                </c:pt>
                <c:pt idx="3">
                  <c:v>0</c:v>
                </c:pt>
                <c:pt idx="4">
                  <c:v>4.2</c:v>
                </c:pt>
                <c:pt idx="5">
                  <c:v>5.5</c:v>
                </c:pt>
                <c:pt idx="6">
                  <c:v>8.9</c:v>
                </c:pt>
                <c:pt idx="7">
                  <c:v>3.9</c:v>
                </c:pt>
                <c:pt idx="8">
                  <c:v>12</c:v>
                </c:pt>
                <c:pt idx="9">
                  <c:v>4.9000000000000004</c:v>
                </c:pt>
                <c:pt idx="10">
                  <c:v>1.9</c:v>
                </c:pt>
                <c:pt idx="11">
                  <c:v>1.6</c:v>
                </c:pt>
                <c:pt idx="12">
                  <c:v>5.8000000000000007</c:v>
                </c:pt>
                <c:pt idx="13">
                  <c:v>1.5</c:v>
                </c:pt>
                <c:pt idx="14">
                  <c:v>3.5999999999999996</c:v>
                </c:pt>
                <c:pt idx="15">
                  <c:v>8.5</c:v>
                </c:pt>
                <c:pt idx="16">
                  <c:v>3.3000000000000003</c:v>
                </c:pt>
              </c:numCache>
            </c:numRef>
          </c:val>
          <c:extLst>
            <c:ext xmlns:c16="http://schemas.microsoft.com/office/drawing/2014/chart" uri="{C3380CC4-5D6E-409C-BE32-E72D297353CC}">
              <c16:uniqueId val="{00000004-A9DE-4970-8EBE-39F4941BF1F9}"/>
            </c:ext>
          </c:extLst>
        </c:ser>
        <c:ser>
          <c:idx val="5"/>
          <c:order val="5"/>
          <c:tx>
            <c:strRef>
              <c:f>'Q1_Tab 3'!$G$4</c:f>
              <c:strCache>
                <c:ptCount val="1"/>
                <c:pt idx="0">
                  <c:v>nd</c:v>
                </c:pt>
              </c:strCache>
            </c:strRef>
          </c:tx>
          <c:spPr>
            <a:solidFill>
              <a:schemeClr val="accent6"/>
            </a:solidFill>
            <a:ln>
              <a:noFill/>
            </a:ln>
            <a:effectLst/>
          </c:spPr>
          <c:invertIfNegative val="0"/>
          <c:cat>
            <c:strRef>
              <c:f>'Q1_Tab 3'!$A$5:$A$21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'Q1_Tab 3'!$G$5:$G$21</c:f>
              <c:numCache>
                <c:formatCode>0.0</c:formatCode>
                <c:ptCount val="17"/>
                <c:pt idx="2">
                  <c:v>0.29999999999999716</c:v>
                </c:pt>
                <c:pt idx="3">
                  <c:v>81.5</c:v>
                </c:pt>
                <c:pt idx="12">
                  <c:v>0</c:v>
                </c:pt>
              </c:numCache>
            </c:numRef>
          </c:val>
          <c:extLst>
            <c:ext xmlns:c16="http://schemas.microsoft.com/office/drawing/2014/chart" uri="{C3380CC4-5D6E-409C-BE32-E72D297353CC}">
              <c16:uniqueId val="{00000000-74B9-424B-B342-DB4086D3A910}"/>
            </c:ext>
          </c:extLst>
        </c:ser>
        <c:dLbls>
          <c:showLegendKey val="0"/>
          <c:showVal val="0"/>
          <c:showCatName val="0"/>
          <c:showSerName val="0"/>
          <c:showPercent val="0"/>
          <c:showBubbleSize val="0"/>
        </c:dLbls>
        <c:gapWidth val="150"/>
        <c:overlap val="100"/>
        <c:axId val="555410736"/>
        <c:axId val="555409096"/>
      </c:barChart>
      <c:catAx>
        <c:axId val="555410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5409096"/>
        <c:crosses val="autoZero"/>
        <c:auto val="1"/>
        <c:lblAlgn val="ctr"/>
        <c:lblOffset val="100"/>
        <c:noMultiLvlLbl val="0"/>
      </c:catAx>
      <c:valAx>
        <c:axId val="55540909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541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 raison du recours du chômage partiel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'Q9_Tab 23'!$B$5</c:f>
              <c:strCache>
                <c:ptCount val="1"/>
                <c:pt idx="0">
                  <c:v>Réduction des débouchés / commandes</c:v>
                </c:pt>
              </c:strCache>
            </c:strRef>
          </c:tx>
          <c:spPr>
            <a:solidFill>
              <a:schemeClr val="accent1"/>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23'!$B$6:$B$22</c15:sqref>
                  </c15:fullRef>
                </c:ext>
              </c:extLst>
              <c:f>('Q9_Tab 23'!$B$6:$B$8,'Q9_Tab 23'!$B$10:$B$22)</c:f>
              <c:numCache>
                <c:formatCode>0.0</c:formatCode>
                <c:ptCount val="16"/>
                <c:pt idx="0">
                  <c:v>45.800000000000004</c:v>
                </c:pt>
                <c:pt idx="1">
                  <c:v>12.3</c:v>
                </c:pt>
                <c:pt idx="2">
                  <c:v>55.600000000000009</c:v>
                </c:pt>
                <c:pt idx="3">
                  <c:v>58.8</c:v>
                </c:pt>
                <c:pt idx="4">
                  <c:v>64</c:v>
                </c:pt>
                <c:pt idx="5">
                  <c:v>79.7</c:v>
                </c:pt>
                <c:pt idx="6">
                  <c:v>68.5</c:v>
                </c:pt>
                <c:pt idx="7">
                  <c:v>26.200000000000003</c:v>
                </c:pt>
                <c:pt idx="8">
                  <c:v>46.6</c:v>
                </c:pt>
                <c:pt idx="9">
                  <c:v>39.900000000000006</c:v>
                </c:pt>
                <c:pt idx="10">
                  <c:v>86.8</c:v>
                </c:pt>
                <c:pt idx="11">
                  <c:v>13.3</c:v>
                </c:pt>
                <c:pt idx="12">
                  <c:v>42</c:v>
                </c:pt>
                <c:pt idx="13">
                  <c:v>47.8</c:v>
                </c:pt>
                <c:pt idx="14">
                  <c:v>23</c:v>
                </c:pt>
                <c:pt idx="15">
                  <c:v>25</c:v>
                </c:pt>
              </c:numCache>
            </c:numRef>
          </c:val>
          <c:extLst>
            <c:ext xmlns:c16="http://schemas.microsoft.com/office/drawing/2014/chart" uri="{C3380CC4-5D6E-409C-BE32-E72D297353CC}">
              <c16:uniqueId val="{00000000-24AB-40C8-837F-806698420C42}"/>
            </c:ext>
          </c:extLst>
        </c:ser>
        <c:ser>
          <c:idx val="1"/>
          <c:order val="1"/>
          <c:tx>
            <c:strRef>
              <c:f>'Q9_Tab 23'!$C$5</c:f>
              <c:strCache>
                <c:ptCount val="1"/>
                <c:pt idx="0">
                  <c:v>Fermeture obligatoire dans le cadre des restrictions de certaines activités</c:v>
                </c:pt>
              </c:strCache>
            </c:strRef>
          </c:tx>
          <c:spPr>
            <a:solidFill>
              <a:schemeClr val="accent2"/>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23'!$C$6:$C$22</c15:sqref>
                  </c15:fullRef>
                </c:ext>
              </c:extLst>
              <c:f>('Q9_Tab 23'!$C$6:$C$8,'Q9_Tab 23'!$C$10:$C$22)</c:f>
              <c:numCache>
                <c:formatCode>0.0</c:formatCode>
                <c:ptCount val="16"/>
                <c:pt idx="0">
                  <c:v>20.399999999999999</c:v>
                </c:pt>
                <c:pt idx="1">
                  <c:v>0</c:v>
                </c:pt>
                <c:pt idx="2">
                  <c:v>12.1</c:v>
                </c:pt>
                <c:pt idx="3">
                  <c:v>4.1000000000000005</c:v>
                </c:pt>
                <c:pt idx="4">
                  <c:v>6.3</c:v>
                </c:pt>
                <c:pt idx="5">
                  <c:v>2.1999999999999997</c:v>
                </c:pt>
                <c:pt idx="6">
                  <c:v>0</c:v>
                </c:pt>
                <c:pt idx="7">
                  <c:v>25.1</c:v>
                </c:pt>
                <c:pt idx="8">
                  <c:v>3.8</c:v>
                </c:pt>
                <c:pt idx="9">
                  <c:v>53.5</c:v>
                </c:pt>
                <c:pt idx="10">
                  <c:v>4.3999999999999995</c:v>
                </c:pt>
                <c:pt idx="11">
                  <c:v>5</c:v>
                </c:pt>
                <c:pt idx="12">
                  <c:v>9.9</c:v>
                </c:pt>
                <c:pt idx="13">
                  <c:v>25.6</c:v>
                </c:pt>
                <c:pt idx="14">
                  <c:v>6.2</c:v>
                </c:pt>
                <c:pt idx="15">
                  <c:v>54</c:v>
                </c:pt>
              </c:numCache>
            </c:numRef>
          </c:val>
          <c:extLst>
            <c:ext xmlns:c16="http://schemas.microsoft.com/office/drawing/2014/chart" uri="{C3380CC4-5D6E-409C-BE32-E72D297353CC}">
              <c16:uniqueId val="{00000001-24AB-40C8-837F-806698420C42}"/>
            </c:ext>
          </c:extLst>
        </c:ser>
        <c:ser>
          <c:idx val="2"/>
          <c:order val="2"/>
          <c:tx>
            <c:strRef>
              <c:f>'Q9_Tab 23'!$D$5</c:f>
              <c:strCache>
                <c:ptCount val="1"/>
                <c:pt idx="0">
                  <c:v>Impossibilité à maintenir l'activité en assurant la sécurité des salariés</c:v>
                </c:pt>
              </c:strCache>
            </c:strRef>
          </c:tx>
          <c:spPr>
            <a:solidFill>
              <a:schemeClr val="accent3"/>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23'!$D$6:$D$22</c15:sqref>
                  </c15:fullRef>
                </c:ext>
              </c:extLst>
              <c:f>('Q9_Tab 23'!$D$6:$D$8,'Q9_Tab 23'!$D$10:$D$22)</c:f>
              <c:numCache>
                <c:formatCode>0.0</c:formatCode>
                <c:ptCount val="16"/>
                <c:pt idx="0">
                  <c:v>0.8</c:v>
                </c:pt>
                <c:pt idx="1">
                  <c:v>0</c:v>
                </c:pt>
                <c:pt idx="2">
                  <c:v>0</c:v>
                </c:pt>
                <c:pt idx="3">
                  <c:v>0</c:v>
                </c:pt>
                <c:pt idx="4">
                  <c:v>0</c:v>
                </c:pt>
                <c:pt idx="5">
                  <c:v>0</c:v>
                </c:pt>
                <c:pt idx="6">
                  <c:v>0</c:v>
                </c:pt>
                <c:pt idx="7">
                  <c:v>0.8</c:v>
                </c:pt>
                <c:pt idx="8">
                  <c:v>0</c:v>
                </c:pt>
                <c:pt idx="9">
                  <c:v>0</c:v>
                </c:pt>
                <c:pt idx="10">
                  <c:v>0</c:v>
                </c:pt>
                <c:pt idx="11">
                  <c:v>0</c:v>
                </c:pt>
                <c:pt idx="12">
                  <c:v>0</c:v>
                </c:pt>
                <c:pt idx="13">
                  <c:v>0.6</c:v>
                </c:pt>
                <c:pt idx="14">
                  <c:v>0.89999999999999991</c:v>
                </c:pt>
                <c:pt idx="15">
                  <c:v>2.1999999999999997</c:v>
                </c:pt>
              </c:numCache>
            </c:numRef>
          </c:val>
          <c:extLst>
            <c:ext xmlns:c16="http://schemas.microsoft.com/office/drawing/2014/chart" uri="{C3380CC4-5D6E-409C-BE32-E72D297353CC}">
              <c16:uniqueId val="{00000002-24AB-40C8-837F-806698420C42}"/>
            </c:ext>
          </c:extLst>
        </c:ser>
        <c:ser>
          <c:idx val="3"/>
          <c:order val="3"/>
          <c:tx>
            <c:strRef>
              <c:f>'Q9_Tab 23'!$E$5</c:f>
              <c:strCache>
                <c:ptCount val="1"/>
                <c:pt idx="0">
                  <c:v>Salariés en situation de garde d'enfants ou considérés comme fragiles/vulnérables</c:v>
                </c:pt>
              </c:strCache>
            </c:strRef>
          </c:tx>
          <c:spPr>
            <a:solidFill>
              <a:schemeClr val="accent4"/>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23'!$E$6:$E$22</c15:sqref>
                  </c15:fullRef>
                </c:ext>
              </c:extLst>
              <c:f>('Q9_Tab 23'!$E$6:$E$8,'Q9_Tab 23'!$E$10:$E$22)</c:f>
              <c:numCache>
                <c:formatCode>0.0</c:formatCode>
                <c:ptCount val="16"/>
                <c:pt idx="0">
                  <c:v>27.700000000000003</c:v>
                </c:pt>
                <c:pt idx="1">
                  <c:v>47.5</c:v>
                </c:pt>
                <c:pt idx="2">
                  <c:v>29.799999999999997</c:v>
                </c:pt>
                <c:pt idx="3">
                  <c:v>24.7</c:v>
                </c:pt>
                <c:pt idx="4">
                  <c:v>24.3</c:v>
                </c:pt>
                <c:pt idx="5">
                  <c:v>15.2</c:v>
                </c:pt>
                <c:pt idx="6">
                  <c:v>14.399999999999999</c:v>
                </c:pt>
                <c:pt idx="7">
                  <c:v>44.1</c:v>
                </c:pt>
                <c:pt idx="8">
                  <c:v>47.699999999999996</c:v>
                </c:pt>
                <c:pt idx="9">
                  <c:v>0</c:v>
                </c:pt>
                <c:pt idx="10">
                  <c:v>6.9</c:v>
                </c:pt>
                <c:pt idx="11">
                  <c:v>81.699999999999989</c:v>
                </c:pt>
                <c:pt idx="12">
                  <c:v>28.4</c:v>
                </c:pt>
                <c:pt idx="13">
                  <c:v>16.3</c:v>
                </c:pt>
                <c:pt idx="14">
                  <c:v>66.400000000000006</c:v>
                </c:pt>
                <c:pt idx="15">
                  <c:v>5.8999999999999995</c:v>
                </c:pt>
              </c:numCache>
            </c:numRef>
          </c:val>
          <c:extLst>
            <c:ext xmlns:c16="http://schemas.microsoft.com/office/drawing/2014/chart" uri="{C3380CC4-5D6E-409C-BE32-E72D297353CC}">
              <c16:uniqueId val="{00000003-24AB-40C8-837F-806698420C42}"/>
            </c:ext>
          </c:extLst>
        </c:ser>
        <c:ser>
          <c:idx val="4"/>
          <c:order val="4"/>
          <c:tx>
            <c:strRef>
              <c:f>'Q9_Tab 23'!$F$5</c:f>
              <c:strCache>
                <c:ptCount val="1"/>
                <c:pt idx="0">
                  <c:v>Autre(s)</c:v>
                </c:pt>
              </c:strCache>
            </c:strRef>
          </c:tx>
          <c:spPr>
            <a:solidFill>
              <a:schemeClr val="accent5"/>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23'!$F$6:$F$22</c15:sqref>
                  </c15:fullRef>
                </c:ext>
              </c:extLst>
              <c:f>('Q9_Tab 23'!$F$6:$F$8,'Q9_Tab 23'!$F$10:$F$22)</c:f>
              <c:numCache>
                <c:formatCode>0.0</c:formatCode>
                <c:ptCount val="16"/>
                <c:pt idx="0">
                  <c:v>5.4</c:v>
                </c:pt>
                <c:pt idx="1">
                  <c:v>0</c:v>
                </c:pt>
                <c:pt idx="2">
                  <c:v>0</c:v>
                </c:pt>
                <c:pt idx="3">
                  <c:v>12.5</c:v>
                </c:pt>
                <c:pt idx="4">
                  <c:v>0</c:v>
                </c:pt>
                <c:pt idx="5">
                  <c:v>2.9000000000000004</c:v>
                </c:pt>
                <c:pt idx="6">
                  <c:v>9.9</c:v>
                </c:pt>
                <c:pt idx="7">
                  <c:v>3.8</c:v>
                </c:pt>
                <c:pt idx="8">
                  <c:v>0</c:v>
                </c:pt>
                <c:pt idx="9">
                  <c:v>4.5999999999999996</c:v>
                </c:pt>
                <c:pt idx="10">
                  <c:v>0</c:v>
                </c:pt>
                <c:pt idx="11">
                  <c:v>0</c:v>
                </c:pt>
                <c:pt idx="12">
                  <c:v>19.8</c:v>
                </c:pt>
                <c:pt idx="13">
                  <c:v>9.7000000000000011</c:v>
                </c:pt>
                <c:pt idx="14">
                  <c:v>3.5000000000000004</c:v>
                </c:pt>
                <c:pt idx="15">
                  <c:v>12.9</c:v>
                </c:pt>
              </c:numCache>
            </c:numRef>
          </c:val>
          <c:extLst>
            <c:ext xmlns:c16="http://schemas.microsoft.com/office/drawing/2014/chart" uri="{C3380CC4-5D6E-409C-BE32-E72D297353CC}">
              <c16:uniqueId val="{00000000-F838-47D9-B193-766A08A8EED4}"/>
            </c:ext>
          </c:extLst>
        </c:ser>
        <c:ser>
          <c:idx val="5"/>
          <c:order val="5"/>
          <c:tx>
            <c:strRef>
              <c:f>'Q9_Tab 23'!$G$5</c:f>
              <c:strCache>
                <c:ptCount val="1"/>
                <c:pt idx="0">
                  <c:v>nd</c:v>
                </c:pt>
              </c:strCache>
            </c:strRef>
          </c:tx>
          <c:spPr>
            <a:solidFill>
              <a:schemeClr val="accent6"/>
            </a:solidFill>
            <a:ln>
              <a:noFill/>
            </a:ln>
            <a:effectLst/>
          </c:spPr>
          <c:invertIfNegative val="0"/>
          <c:cat>
            <c:strRef>
              <c:extLst>
                <c:ext xmlns:c15="http://schemas.microsoft.com/office/drawing/2012/chart" uri="{02D57815-91ED-43cb-92C2-25804820EDAC}">
                  <c15:fullRef>
                    <c15:sqref>'Q9_Tab 23'!$A$6:$A$22</c15:sqref>
                  </c15:fullRef>
                </c:ext>
              </c:extLst>
              <c:f>('Q9_Tab 23'!$A$6:$A$8,'Q9_Tab 23'!$A$10:$A$22)</c:f>
              <c:strCache>
                <c:ptCount val="16"/>
                <c:pt idx="0">
                  <c:v>Ensemble</c:v>
                </c:pt>
                <c:pt idx="1">
                  <c:v>DE - Industries extractives, énergie, eau, gestion des dechets et dépollution</c:v>
                </c:pt>
                <c:pt idx="2">
                  <c:v>C1 - Fabrication de denrées alimentaires, de boissons et  de produits a base de tabac</c:v>
                </c:pt>
                <c:pt idx="3">
                  <c:v>C3 - Fabrication d'equipements electriques, electroniques, informatiques ; fabrication de machines</c:v>
                </c:pt>
                <c:pt idx="4">
                  <c:v>C4 - Fabrication de matériels de transport</c:v>
                </c:pt>
                <c:pt idx="5">
                  <c:v>C5 - Fabrication d'autres produits industriels </c:v>
                </c:pt>
                <c:pt idx="6">
                  <c:v>FZ - Construction</c:v>
                </c:pt>
                <c:pt idx="7">
                  <c:v>GZ - Commerce ; réparation d'automobiles et de motocycles</c:v>
                </c:pt>
                <c:pt idx="8">
                  <c:v>HZ - Transports et entreposage </c:v>
                </c:pt>
                <c:pt idx="9">
                  <c:v>IZ - Hébergement et restauration</c:v>
                </c:pt>
                <c:pt idx="10">
                  <c:v>JZ - Information et communication</c:v>
                </c:pt>
                <c:pt idx="11">
                  <c:v>KZ - Activités financières et d'assurance</c:v>
                </c:pt>
                <c:pt idx="12">
                  <c:v>LZ - Activités immobilières</c:v>
                </c:pt>
                <c:pt idx="13">
                  <c:v>MN - Activités scientifiques et techniques ; services administratifs et de soutien </c:v>
                </c:pt>
                <c:pt idx="14">
                  <c:v>OQ - Enseignement, santé humaine et action sociale</c:v>
                </c:pt>
                <c:pt idx="15">
                  <c:v>RU - Autres activités de services</c:v>
                </c:pt>
              </c:strCache>
            </c:strRef>
          </c:cat>
          <c:val>
            <c:numRef>
              <c:extLst>
                <c:ext xmlns:c15="http://schemas.microsoft.com/office/drawing/2012/chart" uri="{02D57815-91ED-43cb-92C2-25804820EDAC}">
                  <c15:fullRef>
                    <c15:sqref>'Q9_Tab 23'!$G$6:$G$22</c15:sqref>
                  </c15:fullRef>
                </c:ext>
              </c:extLst>
              <c:f>('Q9_Tab 23'!$G$6:$G$8,'Q9_Tab 23'!$G$10:$G$22)</c:f>
              <c:numCache>
                <c:formatCode>0.0</c:formatCode>
                <c:ptCount val="16"/>
                <c:pt idx="1">
                  <c:v>40.200000000000003</c:v>
                </c:pt>
                <c:pt idx="2">
                  <c:v>2.5</c:v>
                </c:pt>
                <c:pt idx="4">
                  <c:v>5.4000000000000057</c:v>
                </c:pt>
                <c:pt idx="6">
                  <c:v>7.1999999999999886</c:v>
                </c:pt>
                <c:pt idx="8">
                  <c:v>1.9000000000000057</c:v>
                </c:pt>
                <c:pt idx="9">
                  <c:v>2</c:v>
                </c:pt>
                <c:pt idx="10">
                  <c:v>1.8999999999999915</c:v>
                </c:pt>
              </c:numCache>
            </c:numRef>
          </c:val>
          <c:extLst>
            <c:ext xmlns:c16="http://schemas.microsoft.com/office/drawing/2014/chart" uri="{C3380CC4-5D6E-409C-BE32-E72D297353CC}">
              <c16:uniqueId val="{00000000-BDF9-427B-B76C-1EB04EF05F5A}"/>
            </c:ext>
          </c:extLst>
        </c:ser>
        <c:dLbls>
          <c:showLegendKey val="0"/>
          <c:showVal val="0"/>
          <c:showCatName val="0"/>
          <c:showSerName val="0"/>
          <c:showPercent val="0"/>
          <c:showBubbleSize val="0"/>
        </c:dLbls>
        <c:gapWidth val="150"/>
        <c:overlap val="100"/>
        <c:axId val="733912696"/>
        <c:axId val="664582968"/>
      </c:barChart>
      <c:catAx>
        <c:axId val="733912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664582968"/>
        <c:crosses val="autoZero"/>
        <c:auto val="1"/>
        <c:lblAlgn val="ctr"/>
        <c:lblOffset val="100"/>
        <c:noMultiLvlLbl val="0"/>
      </c:catAx>
      <c:valAx>
        <c:axId val="66458296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3912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Recours à la formation pour les salariés</a:t>
            </a:r>
            <a:r>
              <a:rPr lang="fr-FR" baseline="0"/>
              <a:t> en </a:t>
            </a:r>
            <a:r>
              <a:rPr lang="fr-FR"/>
              <a:t>chômage partiel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8A-4D73-9644-30D2E1BFE4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8A-4D73-9644-30D2E1BFE42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8A-4D73-9644-30D2E1BFE42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8A-4D73-9644-30D2E1BFE42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98A-4D73-9644-30D2E1BFE424}"/>
              </c:ext>
            </c:extLst>
          </c:dPt>
          <c:dLbls>
            <c:dLbl>
              <c:idx val="0"/>
              <c:layout>
                <c:manualLayout>
                  <c:x val="-1.6411534650883873E-2"/>
                  <c:y val="6.124501612870910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8A-4D73-9644-30D2E1BFE424}"/>
                </c:ext>
              </c:extLst>
            </c:dLbl>
            <c:dLbl>
              <c:idx val="1"/>
              <c:layout>
                <c:manualLayout>
                  <c:x val="-2.1749665397785542E-2"/>
                  <c:y val="5.6180000400711712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8A-4D73-9644-30D2E1BFE424}"/>
                </c:ext>
              </c:extLst>
            </c:dLbl>
            <c:dLbl>
              <c:idx val="3"/>
              <c:layout>
                <c:manualLayout>
                  <c:x val="-2.6661869253098328E-2"/>
                  <c:y val="-0.187620631390541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8A-4D73-9644-30D2E1BFE42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'Q10_Tab 24'!$A$5:$A$9</c:f>
              <c:strCache>
                <c:ptCount val="5"/>
                <c:pt idx="0">
                  <c:v>Oui, avec une subvention du FNE-Formation</c:v>
                </c:pt>
                <c:pt idx="1">
                  <c:v>Oui, sans subvention du FNE-Formation</c:v>
                </c:pt>
                <c:pt idx="2">
                  <c:v>Oui, mais je ne sais pas si c'est dans le cadre d'une subvention du FNE-Formation</c:v>
                </c:pt>
                <c:pt idx="3">
                  <c:v>Non</c:v>
                </c:pt>
                <c:pt idx="4">
                  <c:v>Ne sais pas</c:v>
                </c:pt>
              </c:strCache>
            </c:strRef>
          </c:cat>
          <c:val>
            <c:numRef>
              <c:f>'Q10_Tab 24'!$B$5:$B$9</c:f>
              <c:numCache>
                <c:formatCode>0.0</c:formatCode>
                <c:ptCount val="5"/>
                <c:pt idx="0">
                  <c:v>6.5</c:v>
                </c:pt>
                <c:pt idx="1">
                  <c:v>3.5000000000000004</c:v>
                </c:pt>
                <c:pt idx="2">
                  <c:v>4.5999999999999996</c:v>
                </c:pt>
                <c:pt idx="3">
                  <c:v>63.1</c:v>
                </c:pt>
                <c:pt idx="4">
                  <c:v>22.3</c:v>
                </c:pt>
              </c:numCache>
            </c:numRef>
          </c:val>
          <c:extLst>
            <c:ext xmlns:c16="http://schemas.microsoft.com/office/drawing/2014/chart" uri="{C3380CC4-5D6E-409C-BE32-E72D297353CC}">
              <c16:uniqueId val="{0000000A-098A-4D73-9644-30D2E1BFE42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Recours à la formation pour les salariés en chômage partiel par taille d'entreprise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'Q10_Tab 25'!$A$5</c:f>
              <c:strCache>
                <c:ptCount val="1"/>
                <c:pt idx="0">
                  <c:v>Oui, avec une subvention du FNE-Formation</c:v>
                </c:pt>
              </c:strCache>
            </c:strRef>
          </c:tx>
          <c:spPr>
            <a:solidFill>
              <a:schemeClr val="accent1"/>
            </a:solidFill>
            <a:ln>
              <a:noFill/>
            </a:ln>
            <a:effectLst/>
          </c:spPr>
          <c:invertIfNegative val="0"/>
          <c:cat>
            <c:strRef>
              <c:f>'Q10_Tab 25'!$B$4:$H$4</c:f>
              <c:strCache>
                <c:ptCount val="7"/>
                <c:pt idx="0">
                  <c:v>Total</c:v>
                </c:pt>
                <c:pt idx="1">
                  <c:v>10 - 19</c:v>
                </c:pt>
                <c:pt idx="2">
                  <c:v>20 - 49</c:v>
                </c:pt>
                <c:pt idx="3">
                  <c:v>50 - 99</c:v>
                </c:pt>
                <c:pt idx="4">
                  <c:v>100 - 249</c:v>
                </c:pt>
                <c:pt idx="5">
                  <c:v>250 - 499</c:v>
                </c:pt>
                <c:pt idx="6">
                  <c:v>500 et +</c:v>
                </c:pt>
              </c:strCache>
            </c:strRef>
          </c:cat>
          <c:val>
            <c:numRef>
              <c:f>'Q10_Tab 25'!$B$5:$H$5</c:f>
              <c:numCache>
                <c:formatCode>0.0</c:formatCode>
                <c:ptCount val="7"/>
                <c:pt idx="0">
                  <c:v>6.5</c:v>
                </c:pt>
                <c:pt idx="1">
                  <c:v>2.6</c:v>
                </c:pt>
                <c:pt idx="2">
                  <c:v>5.5</c:v>
                </c:pt>
                <c:pt idx="3">
                  <c:v>10.7</c:v>
                </c:pt>
                <c:pt idx="4">
                  <c:v>10.8</c:v>
                </c:pt>
                <c:pt idx="5">
                  <c:v>10.6</c:v>
                </c:pt>
                <c:pt idx="6">
                  <c:v>5.0999999999999996</c:v>
                </c:pt>
              </c:numCache>
            </c:numRef>
          </c:val>
          <c:extLst>
            <c:ext xmlns:c16="http://schemas.microsoft.com/office/drawing/2014/chart" uri="{C3380CC4-5D6E-409C-BE32-E72D297353CC}">
              <c16:uniqueId val="{00000000-CE5E-45C8-909F-BAB62DD8A538}"/>
            </c:ext>
          </c:extLst>
        </c:ser>
        <c:ser>
          <c:idx val="1"/>
          <c:order val="1"/>
          <c:tx>
            <c:strRef>
              <c:f>'Q10_Tab 25'!$A$6</c:f>
              <c:strCache>
                <c:ptCount val="1"/>
                <c:pt idx="0">
                  <c:v>Oui, sans subvention du FNE-Formation</c:v>
                </c:pt>
              </c:strCache>
            </c:strRef>
          </c:tx>
          <c:spPr>
            <a:solidFill>
              <a:schemeClr val="accent2"/>
            </a:solidFill>
            <a:ln>
              <a:noFill/>
            </a:ln>
            <a:effectLst/>
          </c:spPr>
          <c:invertIfNegative val="0"/>
          <c:cat>
            <c:strRef>
              <c:f>'Q10_Tab 25'!$B$4:$H$4</c:f>
              <c:strCache>
                <c:ptCount val="7"/>
                <c:pt idx="0">
                  <c:v>Total</c:v>
                </c:pt>
                <c:pt idx="1">
                  <c:v>10 - 19</c:v>
                </c:pt>
                <c:pt idx="2">
                  <c:v>20 - 49</c:v>
                </c:pt>
                <c:pt idx="3">
                  <c:v>50 - 99</c:v>
                </c:pt>
                <c:pt idx="4">
                  <c:v>100 - 249</c:v>
                </c:pt>
                <c:pt idx="5">
                  <c:v>250 - 499</c:v>
                </c:pt>
                <c:pt idx="6">
                  <c:v>500 et +</c:v>
                </c:pt>
              </c:strCache>
            </c:strRef>
          </c:cat>
          <c:val>
            <c:numRef>
              <c:f>'Q10_Tab 25'!$B$6:$H$6</c:f>
              <c:numCache>
                <c:formatCode>0.0</c:formatCode>
                <c:ptCount val="7"/>
                <c:pt idx="0">
                  <c:v>3.5000000000000004</c:v>
                </c:pt>
                <c:pt idx="1">
                  <c:v>2.1</c:v>
                </c:pt>
                <c:pt idx="2">
                  <c:v>2.5</c:v>
                </c:pt>
                <c:pt idx="3">
                  <c:v>5.0999999999999996</c:v>
                </c:pt>
                <c:pt idx="4">
                  <c:v>6.3</c:v>
                </c:pt>
                <c:pt idx="5">
                  <c:v>4.9000000000000004</c:v>
                </c:pt>
                <c:pt idx="6">
                  <c:v>3</c:v>
                </c:pt>
              </c:numCache>
            </c:numRef>
          </c:val>
          <c:extLst>
            <c:ext xmlns:c16="http://schemas.microsoft.com/office/drawing/2014/chart" uri="{C3380CC4-5D6E-409C-BE32-E72D297353CC}">
              <c16:uniqueId val="{00000001-CE5E-45C8-909F-BAB62DD8A538}"/>
            </c:ext>
          </c:extLst>
        </c:ser>
        <c:ser>
          <c:idx val="2"/>
          <c:order val="2"/>
          <c:tx>
            <c:strRef>
              <c:f>'Q10_Tab 25'!$A$7</c:f>
              <c:strCache>
                <c:ptCount val="1"/>
                <c:pt idx="0">
                  <c:v>Oui, mais je ne sais pas si c'est dans le cadre d'une subvention du FNE-Formation</c:v>
                </c:pt>
              </c:strCache>
            </c:strRef>
          </c:tx>
          <c:spPr>
            <a:solidFill>
              <a:schemeClr val="accent3"/>
            </a:solidFill>
            <a:ln>
              <a:noFill/>
            </a:ln>
            <a:effectLst/>
          </c:spPr>
          <c:invertIfNegative val="0"/>
          <c:cat>
            <c:strRef>
              <c:f>'Q10_Tab 25'!$B$4:$H$4</c:f>
              <c:strCache>
                <c:ptCount val="7"/>
                <c:pt idx="0">
                  <c:v>Total</c:v>
                </c:pt>
                <c:pt idx="1">
                  <c:v>10 - 19</c:v>
                </c:pt>
                <c:pt idx="2">
                  <c:v>20 - 49</c:v>
                </c:pt>
                <c:pt idx="3">
                  <c:v>50 - 99</c:v>
                </c:pt>
                <c:pt idx="4">
                  <c:v>100 - 249</c:v>
                </c:pt>
                <c:pt idx="5">
                  <c:v>250 - 499</c:v>
                </c:pt>
                <c:pt idx="6">
                  <c:v>500 et +</c:v>
                </c:pt>
              </c:strCache>
            </c:strRef>
          </c:cat>
          <c:val>
            <c:numRef>
              <c:f>'Q10_Tab 25'!$B$7:$H$7</c:f>
              <c:numCache>
                <c:formatCode>0.0</c:formatCode>
                <c:ptCount val="7"/>
                <c:pt idx="0">
                  <c:v>4.5999999999999996</c:v>
                </c:pt>
                <c:pt idx="1">
                  <c:v>1</c:v>
                </c:pt>
                <c:pt idx="2">
                  <c:v>3.5000000000000004</c:v>
                </c:pt>
                <c:pt idx="3">
                  <c:v>2.6</c:v>
                </c:pt>
                <c:pt idx="4">
                  <c:v>4.5</c:v>
                </c:pt>
                <c:pt idx="5">
                  <c:v>6.5</c:v>
                </c:pt>
                <c:pt idx="6">
                  <c:v>5.4</c:v>
                </c:pt>
              </c:numCache>
            </c:numRef>
          </c:val>
          <c:extLst>
            <c:ext xmlns:c16="http://schemas.microsoft.com/office/drawing/2014/chart" uri="{C3380CC4-5D6E-409C-BE32-E72D297353CC}">
              <c16:uniqueId val="{00000002-CE5E-45C8-909F-BAB62DD8A538}"/>
            </c:ext>
          </c:extLst>
        </c:ser>
        <c:ser>
          <c:idx val="3"/>
          <c:order val="3"/>
          <c:tx>
            <c:strRef>
              <c:f>'Q10_Tab 25'!$A$8</c:f>
              <c:strCache>
                <c:ptCount val="1"/>
                <c:pt idx="0">
                  <c:v>Non</c:v>
                </c:pt>
              </c:strCache>
            </c:strRef>
          </c:tx>
          <c:spPr>
            <a:solidFill>
              <a:schemeClr val="accent4"/>
            </a:solidFill>
            <a:ln>
              <a:noFill/>
            </a:ln>
            <a:effectLst/>
          </c:spPr>
          <c:invertIfNegative val="0"/>
          <c:cat>
            <c:strRef>
              <c:f>'Q10_Tab 25'!$B$4:$H$4</c:f>
              <c:strCache>
                <c:ptCount val="7"/>
                <c:pt idx="0">
                  <c:v>Total</c:v>
                </c:pt>
                <c:pt idx="1">
                  <c:v>10 - 19</c:v>
                </c:pt>
                <c:pt idx="2">
                  <c:v>20 - 49</c:v>
                </c:pt>
                <c:pt idx="3">
                  <c:v>50 - 99</c:v>
                </c:pt>
                <c:pt idx="4">
                  <c:v>100 - 249</c:v>
                </c:pt>
                <c:pt idx="5">
                  <c:v>250 - 499</c:v>
                </c:pt>
                <c:pt idx="6">
                  <c:v>500 et +</c:v>
                </c:pt>
              </c:strCache>
            </c:strRef>
          </c:cat>
          <c:val>
            <c:numRef>
              <c:f>'Q10_Tab 25'!$B$8:$H$8</c:f>
              <c:numCache>
                <c:formatCode>0.0</c:formatCode>
                <c:ptCount val="7"/>
                <c:pt idx="0">
                  <c:v>63.1</c:v>
                </c:pt>
                <c:pt idx="1">
                  <c:v>86.5</c:v>
                </c:pt>
                <c:pt idx="2">
                  <c:v>78.900000000000006</c:v>
                </c:pt>
                <c:pt idx="3">
                  <c:v>73</c:v>
                </c:pt>
                <c:pt idx="4">
                  <c:v>64</c:v>
                </c:pt>
                <c:pt idx="5">
                  <c:v>64.600000000000009</c:v>
                </c:pt>
                <c:pt idx="6">
                  <c:v>53.2</c:v>
                </c:pt>
              </c:numCache>
            </c:numRef>
          </c:val>
          <c:extLst>
            <c:ext xmlns:c16="http://schemas.microsoft.com/office/drawing/2014/chart" uri="{C3380CC4-5D6E-409C-BE32-E72D297353CC}">
              <c16:uniqueId val="{00000003-CE5E-45C8-909F-BAB62DD8A538}"/>
            </c:ext>
          </c:extLst>
        </c:ser>
        <c:ser>
          <c:idx val="4"/>
          <c:order val="4"/>
          <c:tx>
            <c:strRef>
              <c:f>'Q10_Tab 25'!$A$9</c:f>
              <c:strCache>
                <c:ptCount val="1"/>
                <c:pt idx="0">
                  <c:v>Ne sais pas</c:v>
                </c:pt>
              </c:strCache>
            </c:strRef>
          </c:tx>
          <c:spPr>
            <a:solidFill>
              <a:schemeClr val="accent5"/>
            </a:solidFill>
            <a:ln>
              <a:noFill/>
            </a:ln>
            <a:effectLst/>
          </c:spPr>
          <c:invertIfNegative val="0"/>
          <c:cat>
            <c:strRef>
              <c:f>'Q10_Tab 25'!$B$4:$H$4</c:f>
              <c:strCache>
                <c:ptCount val="7"/>
                <c:pt idx="0">
                  <c:v>Total</c:v>
                </c:pt>
                <c:pt idx="1">
                  <c:v>10 - 19</c:v>
                </c:pt>
                <c:pt idx="2">
                  <c:v>20 - 49</c:v>
                </c:pt>
                <c:pt idx="3">
                  <c:v>50 - 99</c:v>
                </c:pt>
                <c:pt idx="4">
                  <c:v>100 - 249</c:v>
                </c:pt>
                <c:pt idx="5">
                  <c:v>250 - 499</c:v>
                </c:pt>
                <c:pt idx="6">
                  <c:v>500 et +</c:v>
                </c:pt>
              </c:strCache>
            </c:strRef>
          </c:cat>
          <c:val>
            <c:numRef>
              <c:f>'Q10_Tab 25'!$B$9:$H$9</c:f>
              <c:numCache>
                <c:formatCode>0.0</c:formatCode>
                <c:ptCount val="7"/>
                <c:pt idx="0">
                  <c:v>22.3</c:v>
                </c:pt>
                <c:pt idx="1">
                  <c:v>7.8</c:v>
                </c:pt>
                <c:pt idx="2">
                  <c:v>9.5</c:v>
                </c:pt>
                <c:pt idx="3">
                  <c:v>8.6999999999999993</c:v>
                </c:pt>
                <c:pt idx="4">
                  <c:v>14.399999999999999</c:v>
                </c:pt>
                <c:pt idx="5">
                  <c:v>13.3</c:v>
                </c:pt>
                <c:pt idx="6">
                  <c:v>33.300000000000004</c:v>
                </c:pt>
              </c:numCache>
            </c:numRef>
          </c:val>
          <c:extLst>
            <c:ext xmlns:c16="http://schemas.microsoft.com/office/drawing/2014/chart" uri="{C3380CC4-5D6E-409C-BE32-E72D297353CC}">
              <c16:uniqueId val="{00000004-CE5E-45C8-909F-BAB62DD8A538}"/>
            </c:ext>
          </c:extLst>
        </c:ser>
        <c:dLbls>
          <c:showLegendKey val="0"/>
          <c:showVal val="0"/>
          <c:showCatName val="0"/>
          <c:showSerName val="0"/>
          <c:showPercent val="0"/>
          <c:showBubbleSize val="0"/>
        </c:dLbls>
        <c:gapWidth val="150"/>
        <c:overlap val="100"/>
        <c:axId val="742189808"/>
        <c:axId val="742190136"/>
      </c:barChart>
      <c:catAx>
        <c:axId val="742189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2190136"/>
        <c:crosses val="autoZero"/>
        <c:auto val="1"/>
        <c:lblAlgn val="ctr"/>
        <c:lblOffset val="100"/>
        <c:noMultiLvlLbl val="0"/>
      </c:catAx>
      <c:valAx>
        <c:axId val="742190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218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kern="1200" spc="0" baseline="0">
                <a:solidFill>
                  <a:srgbClr val="595959"/>
                </a:solidFill>
                <a:effectLst/>
              </a:rPr>
              <a:t>Recours à la formation pour les salariés en chômage partiel, par secteur</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'Q10_Tab 26'!$B$5</c:f>
              <c:strCache>
                <c:ptCount val="1"/>
                <c:pt idx="0">
                  <c:v>Oui, avec une subvention du FNE-Formation</c:v>
                </c:pt>
              </c:strCache>
            </c:strRef>
          </c:tx>
          <c:spPr>
            <a:solidFill>
              <a:schemeClr val="accent1"/>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26'!$B$6:$B$22</c:f>
              <c:numCache>
                <c:formatCode>0.0</c:formatCode>
                <c:ptCount val="17"/>
                <c:pt idx="0">
                  <c:v>6.5</c:v>
                </c:pt>
                <c:pt idx="1">
                  <c:v>0</c:v>
                </c:pt>
                <c:pt idx="2">
                  <c:v>4.8</c:v>
                </c:pt>
                <c:pt idx="3">
                  <c:v>0</c:v>
                </c:pt>
                <c:pt idx="4">
                  <c:v>17.899999999999999</c:v>
                </c:pt>
                <c:pt idx="5">
                  <c:v>21.099999999999998</c:v>
                </c:pt>
                <c:pt idx="6">
                  <c:v>15.299999999999999</c:v>
                </c:pt>
                <c:pt idx="7">
                  <c:v>0</c:v>
                </c:pt>
                <c:pt idx="8">
                  <c:v>2.7</c:v>
                </c:pt>
                <c:pt idx="9">
                  <c:v>2.1999999999999997</c:v>
                </c:pt>
                <c:pt idx="10">
                  <c:v>5.5</c:v>
                </c:pt>
                <c:pt idx="11">
                  <c:v>13.700000000000001</c:v>
                </c:pt>
                <c:pt idx="12">
                  <c:v>0</c:v>
                </c:pt>
                <c:pt idx="13">
                  <c:v>0</c:v>
                </c:pt>
                <c:pt idx="14">
                  <c:v>6.9</c:v>
                </c:pt>
                <c:pt idx="15">
                  <c:v>2.7</c:v>
                </c:pt>
                <c:pt idx="16">
                  <c:v>6.6000000000000005</c:v>
                </c:pt>
              </c:numCache>
            </c:numRef>
          </c:val>
          <c:extLst>
            <c:ext xmlns:c16="http://schemas.microsoft.com/office/drawing/2014/chart" uri="{C3380CC4-5D6E-409C-BE32-E72D297353CC}">
              <c16:uniqueId val="{00000000-D832-4462-A81A-ACFB81417046}"/>
            </c:ext>
          </c:extLst>
        </c:ser>
        <c:ser>
          <c:idx val="1"/>
          <c:order val="1"/>
          <c:tx>
            <c:strRef>
              <c:f>'Q10_Tab 26'!$C$5</c:f>
              <c:strCache>
                <c:ptCount val="1"/>
                <c:pt idx="0">
                  <c:v>Oui, sans subvention du FNE-Formation</c:v>
                </c:pt>
              </c:strCache>
            </c:strRef>
          </c:tx>
          <c:spPr>
            <a:solidFill>
              <a:schemeClr val="accent2"/>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26'!$C$6:$C$22</c:f>
              <c:numCache>
                <c:formatCode>0.0</c:formatCode>
                <c:ptCount val="17"/>
                <c:pt idx="0">
                  <c:v>3.5000000000000004</c:v>
                </c:pt>
                <c:pt idx="1">
                  <c:v>0</c:v>
                </c:pt>
                <c:pt idx="2">
                  <c:v>2.4</c:v>
                </c:pt>
                <c:pt idx="3">
                  <c:v>0</c:v>
                </c:pt>
                <c:pt idx="4">
                  <c:v>12.3</c:v>
                </c:pt>
                <c:pt idx="5">
                  <c:v>5.2</c:v>
                </c:pt>
                <c:pt idx="6">
                  <c:v>5.8000000000000007</c:v>
                </c:pt>
                <c:pt idx="7">
                  <c:v>6.1</c:v>
                </c:pt>
                <c:pt idx="8">
                  <c:v>2.2999999999999998</c:v>
                </c:pt>
                <c:pt idx="9">
                  <c:v>1.7999999999999998</c:v>
                </c:pt>
                <c:pt idx="10">
                  <c:v>3.5999999999999996</c:v>
                </c:pt>
                <c:pt idx="11">
                  <c:v>7.8</c:v>
                </c:pt>
                <c:pt idx="12">
                  <c:v>0</c:v>
                </c:pt>
                <c:pt idx="13">
                  <c:v>0</c:v>
                </c:pt>
                <c:pt idx="14">
                  <c:v>3.4000000000000004</c:v>
                </c:pt>
                <c:pt idx="15">
                  <c:v>0</c:v>
                </c:pt>
                <c:pt idx="16">
                  <c:v>1.0999999999999999</c:v>
                </c:pt>
              </c:numCache>
            </c:numRef>
          </c:val>
          <c:extLst>
            <c:ext xmlns:c16="http://schemas.microsoft.com/office/drawing/2014/chart" uri="{C3380CC4-5D6E-409C-BE32-E72D297353CC}">
              <c16:uniqueId val="{00000001-D832-4462-A81A-ACFB81417046}"/>
            </c:ext>
          </c:extLst>
        </c:ser>
        <c:ser>
          <c:idx val="2"/>
          <c:order val="2"/>
          <c:tx>
            <c:strRef>
              <c:f>'Q10_Tab 26'!$D$5</c:f>
              <c:strCache>
                <c:ptCount val="1"/>
                <c:pt idx="0">
                  <c:v>Oui, mais je ne sais pas si c'est dans le cadre d'une subvention du FNE-Formation</c:v>
                </c:pt>
              </c:strCache>
            </c:strRef>
          </c:tx>
          <c:spPr>
            <a:solidFill>
              <a:schemeClr val="accent3"/>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26'!$D$6:$D$22</c:f>
              <c:numCache>
                <c:formatCode>0.0</c:formatCode>
                <c:ptCount val="17"/>
                <c:pt idx="0">
                  <c:v>4.5999999999999996</c:v>
                </c:pt>
                <c:pt idx="1">
                  <c:v>0</c:v>
                </c:pt>
                <c:pt idx="2">
                  <c:v>8.7999999999999989</c:v>
                </c:pt>
                <c:pt idx="3">
                  <c:v>0</c:v>
                </c:pt>
                <c:pt idx="4">
                  <c:v>2.2999999999999998</c:v>
                </c:pt>
                <c:pt idx="5">
                  <c:v>26.6</c:v>
                </c:pt>
                <c:pt idx="6">
                  <c:v>6.2</c:v>
                </c:pt>
                <c:pt idx="7">
                  <c:v>6.1</c:v>
                </c:pt>
                <c:pt idx="8">
                  <c:v>0.8</c:v>
                </c:pt>
                <c:pt idx="9">
                  <c:v>1.7999999999999998</c:v>
                </c:pt>
                <c:pt idx="10">
                  <c:v>3</c:v>
                </c:pt>
                <c:pt idx="11">
                  <c:v>10.299999999999999</c:v>
                </c:pt>
                <c:pt idx="12">
                  <c:v>0</c:v>
                </c:pt>
                <c:pt idx="13">
                  <c:v>0</c:v>
                </c:pt>
                <c:pt idx="14">
                  <c:v>6</c:v>
                </c:pt>
                <c:pt idx="15">
                  <c:v>0</c:v>
                </c:pt>
                <c:pt idx="16">
                  <c:v>5.5</c:v>
                </c:pt>
              </c:numCache>
            </c:numRef>
          </c:val>
          <c:extLst>
            <c:ext xmlns:c16="http://schemas.microsoft.com/office/drawing/2014/chart" uri="{C3380CC4-5D6E-409C-BE32-E72D297353CC}">
              <c16:uniqueId val="{00000002-D832-4462-A81A-ACFB81417046}"/>
            </c:ext>
          </c:extLst>
        </c:ser>
        <c:ser>
          <c:idx val="3"/>
          <c:order val="3"/>
          <c:tx>
            <c:strRef>
              <c:f>'Q10_Tab 26'!$E$5</c:f>
              <c:strCache>
                <c:ptCount val="1"/>
                <c:pt idx="0">
                  <c:v>Non</c:v>
                </c:pt>
              </c:strCache>
            </c:strRef>
          </c:tx>
          <c:spPr>
            <a:solidFill>
              <a:schemeClr val="accent4"/>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26'!$E$6:$E$22</c:f>
              <c:numCache>
                <c:formatCode>0.0</c:formatCode>
                <c:ptCount val="17"/>
                <c:pt idx="0">
                  <c:v>63.1</c:v>
                </c:pt>
                <c:pt idx="1">
                  <c:v>24.8</c:v>
                </c:pt>
                <c:pt idx="2">
                  <c:v>81.599999999999994</c:v>
                </c:pt>
                <c:pt idx="3">
                  <c:v>0</c:v>
                </c:pt>
                <c:pt idx="4">
                  <c:v>53.800000000000004</c:v>
                </c:pt>
                <c:pt idx="5">
                  <c:v>39.900000000000006</c:v>
                </c:pt>
                <c:pt idx="6">
                  <c:v>51.800000000000004</c:v>
                </c:pt>
                <c:pt idx="7">
                  <c:v>74.599999999999994</c:v>
                </c:pt>
                <c:pt idx="8">
                  <c:v>64.400000000000006</c:v>
                </c:pt>
                <c:pt idx="9">
                  <c:v>61.199999999999996</c:v>
                </c:pt>
                <c:pt idx="10">
                  <c:v>77.3</c:v>
                </c:pt>
                <c:pt idx="11">
                  <c:v>47.5</c:v>
                </c:pt>
                <c:pt idx="12">
                  <c:v>76.3</c:v>
                </c:pt>
                <c:pt idx="13">
                  <c:v>63</c:v>
                </c:pt>
                <c:pt idx="14">
                  <c:v>53.300000000000004</c:v>
                </c:pt>
                <c:pt idx="15">
                  <c:v>90.3</c:v>
                </c:pt>
                <c:pt idx="16">
                  <c:v>75</c:v>
                </c:pt>
              </c:numCache>
            </c:numRef>
          </c:val>
          <c:extLst>
            <c:ext xmlns:c16="http://schemas.microsoft.com/office/drawing/2014/chart" uri="{C3380CC4-5D6E-409C-BE32-E72D297353CC}">
              <c16:uniqueId val="{00000003-D832-4462-A81A-ACFB81417046}"/>
            </c:ext>
          </c:extLst>
        </c:ser>
        <c:ser>
          <c:idx val="4"/>
          <c:order val="4"/>
          <c:tx>
            <c:strRef>
              <c:f>'Q10_Tab 26'!$F$5</c:f>
              <c:strCache>
                <c:ptCount val="1"/>
                <c:pt idx="0">
                  <c:v>Ne sais pas</c:v>
                </c:pt>
              </c:strCache>
            </c:strRef>
          </c:tx>
          <c:spPr>
            <a:solidFill>
              <a:schemeClr val="accent5"/>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26'!$F$6:$F$22</c:f>
              <c:numCache>
                <c:formatCode>0.0</c:formatCode>
                <c:ptCount val="17"/>
                <c:pt idx="0">
                  <c:v>22.3</c:v>
                </c:pt>
                <c:pt idx="1">
                  <c:v>75.2</c:v>
                </c:pt>
                <c:pt idx="2">
                  <c:v>2.4</c:v>
                </c:pt>
                <c:pt idx="3">
                  <c:v>0</c:v>
                </c:pt>
                <c:pt idx="4">
                  <c:v>13.600000000000001</c:v>
                </c:pt>
                <c:pt idx="5">
                  <c:v>7.0000000000000009</c:v>
                </c:pt>
                <c:pt idx="6">
                  <c:v>20.8</c:v>
                </c:pt>
                <c:pt idx="7">
                  <c:v>13.200000000000001</c:v>
                </c:pt>
                <c:pt idx="8">
                  <c:v>29.9</c:v>
                </c:pt>
                <c:pt idx="9">
                  <c:v>33</c:v>
                </c:pt>
                <c:pt idx="10">
                  <c:v>10.5</c:v>
                </c:pt>
                <c:pt idx="11">
                  <c:v>20.599999999999998</c:v>
                </c:pt>
                <c:pt idx="12">
                  <c:v>20.3</c:v>
                </c:pt>
                <c:pt idx="13">
                  <c:v>19.8</c:v>
                </c:pt>
                <c:pt idx="14">
                  <c:v>30.4</c:v>
                </c:pt>
                <c:pt idx="15">
                  <c:v>4.3999999999999995</c:v>
                </c:pt>
                <c:pt idx="16">
                  <c:v>11.799999999999999</c:v>
                </c:pt>
              </c:numCache>
            </c:numRef>
          </c:val>
          <c:extLst>
            <c:ext xmlns:c16="http://schemas.microsoft.com/office/drawing/2014/chart" uri="{C3380CC4-5D6E-409C-BE32-E72D297353CC}">
              <c16:uniqueId val="{00000004-D832-4462-A81A-ACFB81417046}"/>
            </c:ext>
          </c:extLst>
        </c:ser>
        <c:ser>
          <c:idx val="5"/>
          <c:order val="5"/>
          <c:tx>
            <c:strRef>
              <c:f>'Q10_Tab 26'!$G$5</c:f>
              <c:strCache>
                <c:ptCount val="1"/>
                <c:pt idx="0">
                  <c:v>nd</c:v>
                </c:pt>
              </c:strCache>
            </c:strRef>
          </c:tx>
          <c:spPr>
            <a:solidFill>
              <a:schemeClr val="accent6"/>
            </a:solidFill>
            <a:ln>
              <a:noFill/>
            </a:ln>
            <a:effectLst/>
          </c:spPr>
          <c:invertIfNegative val="0"/>
          <c:cat>
            <c:strRef>
              <c:f>'Q10_Tab 26'!$A$6:$A$22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'Q10_Tab 26'!$G$6:$G$22</c:f>
              <c:numCache>
                <c:formatCode>0.0</c:formatCode>
                <c:ptCount val="17"/>
                <c:pt idx="12">
                  <c:v>3.4000000000000057</c:v>
                </c:pt>
                <c:pt idx="13">
                  <c:v>17.200000000000003</c:v>
                </c:pt>
                <c:pt idx="15">
                  <c:v>2.5999999999999943</c:v>
                </c:pt>
              </c:numCache>
            </c:numRef>
          </c:val>
          <c:extLst>
            <c:ext xmlns:c16="http://schemas.microsoft.com/office/drawing/2014/chart" uri="{C3380CC4-5D6E-409C-BE32-E72D297353CC}">
              <c16:uniqueId val="{00000005-D832-4462-A81A-ACFB81417046}"/>
            </c:ext>
          </c:extLst>
        </c:ser>
        <c:dLbls>
          <c:showLegendKey val="0"/>
          <c:showVal val="0"/>
          <c:showCatName val="0"/>
          <c:showSerName val="0"/>
          <c:showPercent val="0"/>
          <c:showBubbleSize val="0"/>
        </c:dLbls>
        <c:gapWidth val="150"/>
        <c:overlap val="100"/>
        <c:axId val="693652920"/>
        <c:axId val="693654560"/>
      </c:barChart>
      <c:catAx>
        <c:axId val="693652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654560"/>
        <c:crosses val="autoZero"/>
        <c:auto val="1"/>
        <c:lblAlgn val="ctr"/>
        <c:lblOffset val="100"/>
        <c:noMultiLvlLbl val="0"/>
      </c:catAx>
      <c:valAx>
        <c:axId val="6936545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6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Accord sur l'APLD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4-AE96-4059-AE33-75436329A5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96-4059-AE33-75436329A5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AE96-4059-AE33-75436329A5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AE96-4059-AE33-75436329A5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AE96-4059-AE33-75436329A5E8}"/>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E96-4059-AE33-75436329A5E8}"/>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96-4059-AE33-75436329A5E8}"/>
                </c:ext>
              </c:extLst>
            </c:dLbl>
            <c:dLbl>
              <c:idx val="2"/>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96-4059-AE33-75436329A5E8}"/>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96-4059-AE33-75436329A5E8}"/>
                </c:ext>
              </c:extLst>
            </c:dLbl>
            <c:dLbl>
              <c:idx val="4"/>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E96-4059-AE33-75436329A5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'Q12_Tab 27'!$A$4:$A$8</c:f>
              <c:strCache>
                <c:ptCount val="5"/>
                <c:pt idx="0">
                  <c:v>Oui</c:v>
                </c:pt>
                <c:pt idx="1">
                  <c:v>Non, mais des négociations sont en cours ou prévues</c:v>
                </c:pt>
                <c:pt idx="2">
                  <c:v>Non, mais il est prévu de recourir à l'APLD grâce à un accord de branche étendu</c:v>
                </c:pt>
                <c:pt idx="3">
                  <c:v>Non, il n'est pas prévu de recourir à l'APLD</c:v>
                </c:pt>
                <c:pt idx="4">
                  <c:v>Ne sais pas</c:v>
                </c:pt>
              </c:strCache>
            </c:strRef>
          </c:cat>
          <c:val>
            <c:numRef>
              <c:f>'Q12_Tab 27'!$B$4:$B$8</c:f>
              <c:numCache>
                <c:formatCode>General</c:formatCode>
                <c:ptCount val="5"/>
                <c:pt idx="0">
                  <c:v>3.6999999999999997</c:v>
                </c:pt>
                <c:pt idx="1">
                  <c:v>6.1</c:v>
                </c:pt>
                <c:pt idx="2">
                  <c:v>1.7999999999999998</c:v>
                </c:pt>
                <c:pt idx="3">
                  <c:v>70.099999999999994</c:v>
                </c:pt>
                <c:pt idx="4">
                  <c:v>18.3</c:v>
                </c:pt>
              </c:numCache>
            </c:numRef>
          </c:val>
          <c:extLst>
            <c:ext xmlns:c16="http://schemas.microsoft.com/office/drawing/2014/chart" uri="{C3380CC4-5D6E-409C-BE32-E72D297353CC}">
              <c16:uniqueId val="{00000000-AE96-4059-AE33-75436329A5E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7052194504555229"/>
          <c:y val="0.76394265457853627"/>
          <c:w val="0.75096213216444796"/>
          <c:h val="0.18824858048122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Accord sur l'APLD, par taille d'entreprise (% des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'Q12_Tab 28'!$A$5</c:f>
              <c:strCache>
                <c:ptCount val="1"/>
                <c:pt idx="0">
                  <c:v>Oui</c:v>
                </c:pt>
              </c:strCache>
            </c:strRef>
          </c:tx>
          <c:spPr>
            <a:solidFill>
              <a:schemeClr val="accent1"/>
            </a:solidFill>
            <a:ln>
              <a:noFill/>
            </a:ln>
            <a:effectLst/>
          </c:spPr>
          <c:invertIfNegative val="0"/>
          <c:cat>
            <c:strRef>
              <c:f>'Q12_Tab 28'!$B$4:$H$4</c:f>
              <c:strCache>
                <c:ptCount val="7"/>
                <c:pt idx="0">
                  <c:v>Total</c:v>
                </c:pt>
                <c:pt idx="1">
                  <c:v>10 - 19</c:v>
                </c:pt>
                <c:pt idx="2">
                  <c:v>20 - 49</c:v>
                </c:pt>
                <c:pt idx="3">
                  <c:v>50 - 99</c:v>
                </c:pt>
                <c:pt idx="4">
                  <c:v>100 - 249</c:v>
                </c:pt>
                <c:pt idx="5">
                  <c:v>250 - 499</c:v>
                </c:pt>
                <c:pt idx="6">
                  <c:v>500 et +</c:v>
                </c:pt>
              </c:strCache>
            </c:strRef>
          </c:cat>
          <c:val>
            <c:numRef>
              <c:f>'Q12_Tab 28'!$B$5:$H$5</c:f>
              <c:numCache>
                <c:formatCode>General</c:formatCode>
                <c:ptCount val="7"/>
                <c:pt idx="0">
                  <c:v>3.6999999999999997</c:v>
                </c:pt>
                <c:pt idx="1">
                  <c:v>3.2</c:v>
                </c:pt>
                <c:pt idx="2">
                  <c:v>3.1</c:v>
                </c:pt>
                <c:pt idx="3">
                  <c:v>3.4000000000000004</c:v>
                </c:pt>
                <c:pt idx="4">
                  <c:v>3.6999999999999997</c:v>
                </c:pt>
                <c:pt idx="5">
                  <c:v>3.4000000000000004</c:v>
                </c:pt>
                <c:pt idx="6">
                  <c:v>4.1000000000000005</c:v>
                </c:pt>
              </c:numCache>
            </c:numRef>
          </c:val>
          <c:extLst>
            <c:ext xmlns:c16="http://schemas.microsoft.com/office/drawing/2014/chart" uri="{C3380CC4-5D6E-409C-BE32-E72D297353CC}">
              <c16:uniqueId val="{00000000-981E-46E4-B489-6946E1980404}"/>
            </c:ext>
          </c:extLst>
        </c:ser>
        <c:ser>
          <c:idx val="1"/>
          <c:order val="1"/>
          <c:tx>
            <c:strRef>
              <c:f>'Q12_Tab 28'!$A$6</c:f>
              <c:strCache>
                <c:ptCount val="1"/>
                <c:pt idx="0">
                  <c:v>Non, mais des négociations sont en cours ou prévues</c:v>
                </c:pt>
              </c:strCache>
            </c:strRef>
          </c:tx>
          <c:spPr>
            <a:solidFill>
              <a:schemeClr val="accent2"/>
            </a:solidFill>
            <a:ln>
              <a:noFill/>
            </a:ln>
            <a:effectLst/>
          </c:spPr>
          <c:invertIfNegative val="0"/>
          <c:cat>
            <c:strRef>
              <c:f>'Q12_Tab 28'!$B$4:$H$4</c:f>
              <c:strCache>
                <c:ptCount val="7"/>
                <c:pt idx="0">
                  <c:v>Total</c:v>
                </c:pt>
                <c:pt idx="1">
                  <c:v>10 - 19</c:v>
                </c:pt>
                <c:pt idx="2">
                  <c:v>20 - 49</c:v>
                </c:pt>
                <c:pt idx="3">
                  <c:v>50 - 99</c:v>
                </c:pt>
                <c:pt idx="4">
                  <c:v>100 - 249</c:v>
                </c:pt>
                <c:pt idx="5">
                  <c:v>250 - 499</c:v>
                </c:pt>
                <c:pt idx="6">
                  <c:v>500 et +</c:v>
                </c:pt>
              </c:strCache>
            </c:strRef>
          </c:cat>
          <c:val>
            <c:numRef>
              <c:f>'Q12_Tab 28'!$B$6:$H$6</c:f>
              <c:numCache>
                <c:formatCode>General</c:formatCode>
                <c:ptCount val="7"/>
                <c:pt idx="0">
                  <c:v>6.1</c:v>
                </c:pt>
                <c:pt idx="1">
                  <c:v>5</c:v>
                </c:pt>
                <c:pt idx="2">
                  <c:v>4.3999999999999995</c:v>
                </c:pt>
                <c:pt idx="3">
                  <c:v>4.2</c:v>
                </c:pt>
                <c:pt idx="4">
                  <c:v>5.7</c:v>
                </c:pt>
                <c:pt idx="5">
                  <c:v>6.2</c:v>
                </c:pt>
                <c:pt idx="6">
                  <c:v>7.7</c:v>
                </c:pt>
              </c:numCache>
            </c:numRef>
          </c:val>
          <c:extLst>
            <c:ext xmlns:c16="http://schemas.microsoft.com/office/drawing/2014/chart" uri="{C3380CC4-5D6E-409C-BE32-E72D297353CC}">
              <c16:uniqueId val="{00000001-981E-46E4-B489-6946E1980404}"/>
            </c:ext>
          </c:extLst>
        </c:ser>
        <c:ser>
          <c:idx val="2"/>
          <c:order val="2"/>
          <c:tx>
            <c:strRef>
              <c:f>'Q12_Tab 28'!$A$7</c:f>
              <c:strCache>
                <c:ptCount val="1"/>
                <c:pt idx="0">
                  <c:v>Non, mais il est prévu de recourir à l'APLD grâce à un accord de branche étendu</c:v>
                </c:pt>
              </c:strCache>
            </c:strRef>
          </c:tx>
          <c:spPr>
            <a:solidFill>
              <a:schemeClr val="accent3"/>
            </a:solidFill>
            <a:ln>
              <a:noFill/>
            </a:ln>
            <a:effectLst/>
          </c:spPr>
          <c:invertIfNegative val="0"/>
          <c:cat>
            <c:strRef>
              <c:f>'Q12_Tab 28'!$B$4:$H$4</c:f>
              <c:strCache>
                <c:ptCount val="7"/>
                <c:pt idx="0">
                  <c:v>Total</c:v>
                </c:pt>
                <c:pt idx="1">
                  <c:v>10 - 19</c:v>
                </c:pt>
                <c:pt idx="2">
                  <c:v>20 - 49</c:v>
                </c:pt>
                <c:pt idx="3">
                  <c:v>50 - 99</c:v>
                </c:pt>
                <c:pt idx="4">
                  <c:v>100 - 249</c:v>
                </c:pt>
                <c:pt idx="5">
                  <c:v>250 - 499</c:v>
                </c:pt>
                <c:pt idx="6">
                  <c:v>500 et +</c:v>
                </c:pt>
              </c:strCache>
            </c:strRef>
          </c:cat>
          <c:val>
            <c:numRef>
              <c:f>'Q12_Tab 28'!$B$7:$H$7</c:f>
              <c:numCache>
                <c:formatCode>General</c:formatCode>
                <c:ptCount val="7"/>
                <c:pt idx="0">
                  <c:v>1.7999999999999998</c:v>
                </c:pt>
                <c:pt idx="1">
                  <c:v>1.7000000000000002</c:v>
                </c:pt>
                <c:pt idx="2">
                  <c:v>1.7000000000000002</c:v>
                </c:pt>
                <c:pt idx="3">
                  <c:v>1.9</c:v>
                </c:pt>
                <c:pt idx="4">
                  <c:v>1.9</c:v>
                </c:pt>
                <c:pt idx="5">
                  <c:v>2.2999999999999998</c:v>
                </c:pt>
                <c:pt idx="6">
                  <c:v>1.9</c:v>
                </c:pt>
              </c:numCache>
            </c:numRef>
          </c:val>
          <c:extLst>
            <c:ext xmlns:c16="http://schemas.microsoft.com/office/drawing/2014/chart" uri="{C3380CC4-5D6E-409C-BE32-E72D297353CC}">
              <c16:uniqueId val="{00000002-981E-46E4-B489-6946E1980404}"/>
            </c:ext>
          </c:extLst>
        </c:ser>
        <c:ser>
          <c:idx val="3"/>
          <c:order val="3"/>
          <c:tx>
            <c:strRef>
              <c:f>'Q12_Tab 28'!$A$8</c:f>
              <c:strCache>
                <c:ptCount val="1"/>
                <c:pt idx="0">
                  <c:v>Non, il n'est pas prévu de recourir à l'APLD</c:v>
                </c:pt>
              </c:strCache>
            </c:strRef>
          </c:tx>
          <c:spPr>
            <a:solidFill>
              <a:schemeClr val="accent4"/>
            </a:solidFill>
            <a:ln>
              <a:noFill/>
            </a:ln>
            <a:effectLst/>
          </c:spPr>
          <c:invertIfNegative val="0"/>
          <c:cat>
            <c:strRef>
              <c:f>'Q12_Tab 28'!$B$4:$H$4</c:f>
              <c:strCache>
                <c:ptCount val="7"/>
                <c:pt idx="0">
                  <c:v>Total</c:v>
                </c:pt>
                <c:pt idx="1">
                  <c:v>10 - 19</c:v>
                </c:pt>
                <c:pt idx="2">
                  <c:v>20 - 49</c:v>
                </c:pt>
                <c:pt idx="3">
                  <c:v>50 - 99</c:v>
                </c:pt>
                <c:pt idx="4">
                  <c:v>100 - 249</c:v>
                </c:pt>
                <c:pt idx="5">
                  <c:v>250 - 499</c:v>
                </c:pt>
                <c:pt idx="6">
                  <c:v>500 et +</c:v>
                </c:pt>
              </c:strCache>
            </c:strRef>
          </c:cat>
          <c:val>
            <c:numRef>
              <c:f>'Q12_Tab 28'!$B$8:$H$8</c:f>
              <c:numCache>
                <c:formatCode>General</c:formatCode>
                <c:ptCount val="7"/>
                <c:pt idx="0">
                  <c:v>70.099999999999994</c:v>
                </c:pt>
                <c:pt idx="1">
                  <c:v>73.599999999999994</c:v>
                </c:pt>
                <c:pt idx="2">
                  <c:v>74.099999999999994</c:v>
                </c:pt>
                <c:pt idx="3">
                  <c:v>72.7</c:v>
                </c:pt>
                <c:pt idx="4">
                  <c:v>72.599999999999994</c:v>
                </c:pt>
                <c:pt idx="5">
                  <c:v>69.5</c:v>
                </c:pt>
                <c:pt idx="6">
                  <c:v>66</c:v>
                </c:pt>
              </c:numCache>
            </c:numRef>
          </c:val>
          <c:extLst>
            <c:ext xmlns:c16="http://schemas.microsoft.com/office/drawing/2014/chart" uri="{C3380CC4-5D6E-409C-BE32-E72D297353CC}">
              <c16:uniqueId val="{00000003-981E-46E4-B489-6946E1980404}"/>
            </c:ext>
          </c:extLst>
        </c:ser>
        <c:ser>
          <c:idx val="4"/>
          <c:order val="4"/>
          <c:tx>
            <c:strRef>
              <c:f>'Q12_Tab 28'!$A$9</c:f>
              <c:strCache>
                <c:ptCount val="1"/>
                <c:pt idx="0">
                  <c:v>Ne sais pas</c:v>
                </c:pt>
              </c:strCache>
            </c:strRef>
          </c:tx>
          <c:spPr>
            <a:solidFill>
              <a:schemeClr val="accent5"/>
            </a:solidFill>
            <a:ln>
              <a:noFill/>
            </a:ln>
            <a:effectLst/>
          </c:spPr>
          <c:invertIfNegative val="0"/>
          <c:cat>
            <c:strRef>
              <c:f>'Q12_Tab 28'!$B$4:$H$4</c:f>
              <c:strCache>
                <c:ptCount val="7"/>
                <c:pt idx="0">
                  <c:v>Total</c:v>
                </c:pt>
                <c:pt idx="1">
                  <c:v>10 - 19</c:v>
                </c:pt>
                <c:pt idx="2">
                  <c:v>20 - 49</c:v>
                </c:pt>
                <c:pt idx="3">
                  <c:v>50 - 99</c:v>
                </c:pt>
                <c:pt idx="4">
                  <c:v>100 - 249</c:v>
                </c:pt>
                <c:pt idx="5">
                  <c:v>250 - 499</c:v>
                </c:pt>
                <c:pt idx="6">
                  <c:v>500 et +</c:v>
                </c:pt>
              </c:strCache>
            </c:strRef>
          </c:cat>
          <c:val>
            <c:numRef>
              <c:f>'Q12_Tab 28'!$B$9:$H$9</c:f>
              <c:numCache>
                <c:formatCode>General</c:formatCode>
                <c:ptCount val="7"/>
                <c:pt idx="0">
                  <c:v>18.3</c:v>
                </c:pt>
                <c:pt idx="1">
                  <c:v>16.600000000000001</c:v>
                </c:pt>
                <c:pt idx="2">
                  <c:v>16.8</c:v>
                </c:pt>
                <c:pt idx="3">
                  <c:v>17.8</c:v>
                </c:pt>
                <c:pt idx="4">
                  <c:v>16.100000000000001</c:v>
                </c:pt>
                <c:pt idx="5">
                  <c:v>18.600000000000001</c:v>
                </c:pt>
                <c:pt idx="6">
                  <c:v>20.3</c:v>
                </c:pt>
              </c:numCache>
            </c:numRef>
          </c:val>
          <c:extLst>
            <c:ext xmlns:c16="http://schemas.microsoft.com/office/drawing/2014/chart" uri="{C3380CC4-5D6E-409C-BE32-E72D297353CC}">
              <c16:uniqueId val="{00000004-981E-46E4-B489-6946E1980404}"/>
            </c:ext>
          </c:extLst>
        </c:ser>
        <c:dLbls>
          <c:showLegendKey val="0"/>
          <c:showVal val="0"/>
          <c:showCatName val="0"/>
          <c:showSerName val="0"/>
          <c:showPercent val="0"/>
          <c:showBubbleSize val="0"/>
        </c:dLbls>
        <c:gapWidth val="150"/>
        <c:overlap val="100"/>
        <c:axId val="646344464"/>
        <c:axId val="646344792"/>
      </c:barChart>
      <c:catAx>
        <c:axId val="64634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6344792"/>
        <c:crosses val="autoZero"/>
        <c:auto val="1"/>
        <c:lblAlgn val="ctr"/>
        <c:lblOffset val="100"/>
        <c:noMultiLvlLbl val="0"/>
      </c:catAx>
      <c:valAx>
        <c:axId val="64634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6344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Accord sur l'APLD,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'Q12_Tab 29'!$B$4</c:f>
              <c:strCache>
                <c:ptCount val="1"/>
                <c:pt idx="0">
                  <c:v>Oui</c:v>
                </c:pt>
              </c:strCache>
            </c:strRef>
          </c:tx>
          <c:spPr>
            <a:solidFill>
              <a:schemeClr val="accent1"/>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29'!$B$5:$B$21</c:f>
              <c:numCache>
                <c:formatCode>0.0</c:formatCode>
                <c:ptCount val="17"/>
                <c:pt idx="0">
                  <c:v>3.6999999999999997</c:v>
                </c:pt>
                <c:pt idx="1">
                  <c:v>1.0999999999999999</c:v>
                </c:pt>
                <c:pt idx="2">
                  <c:v>2.1</c:v>
                </c:pt>
                <c:pt idx="3">
                  <c:v>0</c:v>
                </c:pt>
                <c:pt idx="4">
                  <c:v>11.200000000000001</c:v>
                </c:pt>
                <c:pt idx="5">
                  <c:v>8.5</c:v>
                </c:pt>
                <c:pt idx="6">
                  <c:v>8.2000000000000011</c:v>
                </c:pt>
                <c:pt idx="7">
                  <c:v>1.4000000000000001</c:v>
                </c:pt>
                <c:pt idx="8">
                  <c:v>3</c:v>
                </c:pt>
                <c:pt idx="9">
                  <c:v>3</c:v>
                </c:pt>
                <c:pt idx="10">
                  <c:v>9.1999999999999993</c:v>
                </c:pt>
                <c:pt idx="11">
                  <c:v>1.6</c:v>
                </c:pt>
                <c:pt idx="12">
                  <c:v>1.5</c:v>
                </c:pt>
                <c:pt idx="13">
                  <c:v>3.6999999999999997</c:v>
                </c:pt>
                <c:pt idx="14">
                  <c:v>3.6999999999999997</c:v>
                </c:pt>
                <c:pt idx="15">
                  <c:v>1</c:v>
                </c:pt>
                <c:pt idx="16">
                  <c:v>6</c:v>
                </c:pt>
              </c:numCache>
            </c:numRef>
          </c:val>
          <c:extLst>
            <c:ext xmlns:c16="http://schemas.microsoft.com/office/drawing/2014/chart" uri="{C3380CC4-5D6E-409C-BE32-E72D297353CC}">
              <c16:uniqueId val="{00000000-0CE2-4C7B-B6C0-153F3A2D99E7}"/>
            </c:ext>
          </c:extLst>
        </c:ser>
        <c:ser>
          <c:idx val="1"/>
          <c:order val="1"/>
          <c:tx>
            <c:strRef>
              <c:f>'Q12_Tab 29'!$C$4</c:f>
              <c:strCache>
                <c:ptCount val="1"/>
                <c:pt idx="0">
                  <c:v>Non, mais des négociations sont en cours ou prévues</c:v>
                </c:pt>
              </c:strCache>
            </c:strRef>
          </c:tx>
          <c:spPr>
            <a:solidFill>
              <a:schemeClr val="accent2"/>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29'!$C$5:$C$21</c:f>
              <c:numCache>
                <c:formatCode>0.0</c:formatCode>
                <c:ptCount val="17"/>
                <c:pt idx="0">
                  <c:v>6.1</c:v>
                </c:pt>
                <c:pt idx="1">
                  <c:v>0</c:v>
                </c:pt>
                <c:pt idx="2">
                  <c:v>0</c:v>
                </c:pt>
                <c:pt idx="3">
                  <c:v>0</c:v>
                </c:pt>
                <c:pt idx="4">
                  <c:v>7.6</c:v>
                </c:pt>
                <c:pt idx="5">
                  <c:v>16.400000000000002</c:v>
                </c:pt>
                <c:pt idx="6">
                  <c:v>8.4</c:v>
                </c:pt>
                <c:pt idx="7">
                  <c:v>2.9000000000000004</c:v>
                </c:pt>
                <c:pt idx="8">
                  <c:v>6</c:v>
                </c:pt>
                <c:pt idx="9">
                  <c:v>15</c:v>
                </c:pt>
                <c:pt idx="10">
                  <c:v>14.499999999999998</c:v>
                </c:pt>
                <c:pt idx="11">
                  <c:v>3.2</c:v>
                </c:pt>
                <c:pt idx="12">
                  <c:v>1.5</c:v>
                </c:pt>
                <c:pt idx="13">
                  <c:v>3.4000000000000004</c:v>
                </c:pt>
                <c:pt idx="14">
                  <c:v>5.2</c:v>
                </c:pt>
                <c:pt idx="15">
                  <c:v>1.7999999999999998</c:v>
                </c:pt>
                <c:pt idx="16">
                  <c:v>5.4</c:v>
                </c:pt>
              </c:numCache>
            </c:numRef>
          </c:val>
          <c:extLst>
            <c:ext xmlns:c16="http://schemas.microsoft.com/office/drawing/2014/chart" uri="{C3380CC4-5D6E-409C-BE32-E72D297353CC}">
              <c16:uniqueId val="{00000001-0CE2-4C7B-B6C0-153F3A2D99E7}"/>
            </c:ext>
          </c:extLst>
        </c:ser>
        <c:ser>
          <c:idx val="2"/>
          <c:order val="2"/>
          <c:tx>
            <c:strRef>
              <c:f>'Q12_Tab 29'!$D$4</c:f>
              <c:strCache>
                <c:ptCount val="1"/>
                <c:pt idx="0">
                  <c:v>Non, mais il est prévu de recourir à l'APLD grâce à un accord de branche étendu</c:v>
                </c:pt>
              </c:strCache>
            </c:strRef>
          </c:tx>
          <c:spPr>
            <a:solidFill>
              <a:schemeClr val="accent3"/>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29'!$D$5:$D$21</c:f>
              <c:numCache>
                <c:formatCode>0.0</c:formatCode>
                <c:ptCount val="17"/>
                <c:pt idx="0">
                  <c:v>1.7999999999999998</c:v>
                </c:pt>
                <c:pt idx="1">
                  <c:v>0</c:v>
                </c:pt>
                <c:pt idx="2">
                  <c:v>0</c:v>
                </c:pt>
                <c:pt idx="3">
                  <c:v>0</c:v>
                </c:pt>
                <c:pt idx="4">
                  <c:v>5.8999999999999995</c:v>
                </c:pt>
                <c:pt idx="5">
                  <c:v>3.3000000000000003</c:v>
                </c:pt>
                <c:pt idx="6">
                  <c:v>4.3</c:v>
                </c:pt>
                <c:pt idx="7">
                  <c:v>0.70000000000000007</c:v>
                </c:pt>
                <c:pt idx="8">
                  <c:v>1</c:v>
                </c:pt>
                <c:pt idx="9">
                  <c:v>1.6</c:v>
                </c:pt>
                <c:pt idx="10">
                  <c:v>5.7</c:v>
                </c:pt>
                <c:pt idx="11">
                  <c:v>3</c:v>
                </c:pt>
                <c:pt idx="12">
                  <c:v>0.4</c:v>
                </c:pt>
                <c:pt idx="13">
                  <c:v>1.3</c:v>
                </c:pt>
                <c:pt idx="14">
                  <c:v>1.7000000000000002</c:v>
                </c:pt>
                <c:pt idx="15">
                  <c:v>0.8</c:v>
                </c:pt>
                <c:pt idx="16">
                  <c:v>0.70000000000000007</c:v>
                </c:pt>
              </c:numCache>
            </c:numRef>
          </c:val>
          <c:extLst>
            <c:ext xmlns:c16="http://schemas.microsoft.com/office/drawing/2014/chart" uri="{C3380CC4-5D6E-409C-BE32-E72D297353CC}">
              <c16:uniqueId val="{00000002-0CE2-4C7B-B6C0-153F3A2D99E7}"/>
            </c:ext>
          </c:extLst>
        </c:ser>
        <c:ser>
          <c:idx val="3"/>
          <c:order val="3"/>
          <c:tx>
            <c:strRef>
              <c:f>'Q12_Tab 29'!$E$4</c:f>
              <c:strCache>
                <c:ptCount val="1"/>
                <c:pt idx="0">
                  <c:v>Non, il n'est pas prévu de recourir à l'APLD</c:v>
                </c:pt>
              </c:strCache>
            </c:strRef>
          </c:tx>
          <c:spPr>
            <a:solidFill>
              <a:schemeClr val="accent4"/>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29'!$E$5:$E$21</c:f>
              <c:numCache>
                <c:formatCode>0.0</c:formatCode>
                <c:ptCount val="17"/>
                <c:pt idx="0">
                  <c:v>70.099999999999994</c:v>
                </c:pt>
                <c:pt idx="1">
                  <c:v>84.6</c:v>
                </c:pt>
                <c:pt idx="2">
                  <c:v>78.7</c:v>
                </c:pt>
                <c:pt idx="3">
                  <c:v>88.3</c:v>
                </c:pt>
                <c:pt idx="4">
                  <c:v>57.9</c:v>
                </c:pt>
                <c:pt idx="5">
                  <c:v>48.8</c:v>
                </c:pt>
                <c:pt idx="6">
                  <c:v>62.3</c:v>
                </c:pt>
                <c:pt idx="7">
                  <c:v>77.600000000000009</c:v>
                </c:pt>
                <c:pt idx="8">
                  <c:v>72.3</c:v>
                </c:pt>
                <c:pt idx="9">
                  <c:v>59.3</c:v>
                </c:pt>
                <c:pt idx="10">
                  <c:v>39.1</c:v>
                </c:pt>
                <c:pt idx="11">
                  <c:v>78.8</c:v>
                </c:pt>
                <c:pt idx="12">
                  <c:v>90.7</c:v>
                </c:pt>
                <c:pt idx="13">
                  <c:v>74.7</c:v>
                </c:pt>
                <c:pt idx="14">
                  <c:v>67.300000000000011</c:v>
                </c:pt>
                <c:pt idx="15">
                  <c:v>77.900000000000006</c:v>
                </c:pt>
                <c:pt idx="16">
                  <c:v>69.3</c:v>
                </c:pt>
              </c:numCache>
            </c:numRef>
          </c:val>
          <c:extLst>
            <c:ext xmlns:c16="http://schemas.microsoft.com/office/drawing/2014/chart" uri="{C3380CC4-5D6E-409C-BE32-E72D297353CC}">
              <c16:uniqueId val="{00000003-0CE2-4C7B-B6C0-153F3A2D99E7}"/>
            </c:ext>
          </c:extLst>
        </c:ser>
        <c:ser>
          <c:idx val="4"/>
          <c:order val="4"/>
          <c:tx>
            <c:strRef>
              <c:f>'Q12_Tab 29'!$F$4</c:f>
              <c:strCache>
                <c:ptCount val="1"/>
                <c:pt idx="0">
                  <c:v>Ne sais pas</c:v>
                </c:pt>
              </c:strCache>
            </c:strRef>
          </c:tx>
          <c:spPr>
            <a:solidFill>
              <a:schemeClr val="accent5"/>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29'!$F$5:$F$21</c:f>
              <c:numCache>
                <c:formatCode>0.0</c:formatCode>
                <c:ptCount val="17"/>
                <c:pt idx="0">
                  <c:v>18.3</c:v>
                </c:pt>
                <c:pt idx="1">
                  <c:v>11.1</c:v>
                </c:pt>
                <c:pt idx="2">
                  <c:v>14.000000000000002</c:v>
                </c:pt>
                <c:pt idx="3">
                  <c:v>0</c:v>
                </c:pt>
                <c:pt idx="4">
                  <c:v>17.399999999999999</c:v>
                </c:pt>
                <c:pt idx="5">
                  <c:v>23</c:v>
                </c:pt>
                <c:pt idx="6">
                  <c:v>16.900000000000002</c:v>
                </c:pt>
                <c:pt idx="7">
                  <c:v>17.399999999999999</c:v>
                </c:pt>
                <c:pt idx="8">
                  <c:v>17.599999999999998</c:v>
                </c:pt>
                <c:pt idx="9">
                  <c:v>21.2</c:v>
                </c:pt>
                <c:pt idx="10">
                  <c:v>31.5</c:v>
                </c:pt>
                <c:pt idx="11">
                  <c:v>13.4</c:v>
                </c:pt>
                <c:pt idx="12">
                  <c:v>5.8999999999999995</c:v>
                </c:pt>
                <c:pt idx="13">
                  <c:v>16.900000000000002</c:v>
                </c:pt>
                <c:pt idx="14">
                  <c:v>22</c:v>
                </c:pt>
                <c:pt idx="15">
                  <c:v>18.399999999999999</c:v>
                </c:pt>
                <c:pt idx="16">
                  <c:v>18.600000000000001</c:v>
                </c:pt>
              </c:numCache>
            </c:numRef>
          </c:val>
          <c:extLst>
            <c:ext xmlns:c16="http://schemas.microsoft.com/office/drawing/2014/chart" uri="{C3380CC4-5D6E-409C-BE32-E72D297353CC}">
              <c16:uniqueId val="{00000004-0CE2-4C7B-B6C0-153F3A2D99E7}"/>
            </c:ext>
          </c:extLst>
        </c:ser>
        <c:ser>
          <c:idx val="5"/>
          <c:order val="5"/>
          <c:tx>
            <c:strRef>
              <c:f>'Q12_Tab 29'!$G$4</c:f>
              <c:strCache>
                <c:ptCount val="1"/>
                <c:pt idx="0">
                  <c:v>nd</c:v>
                </c:pt>
              </c:strCache>
            </c:strRef>
          </c:tx>
          <c:spPr>
            <a:solidFill>
              <a:schemeClr val="accent6"/>
            </a:solidFill>
            <a:ln>
              <a:noFill/>
            </a:ln>
            <a:effectLst/>
          </c:spPr>
          <c:invertIfNegative val="0"/>
          <c:cat>
            <c:strRef>
              <c:f>'Q12_Tab 29'!$A$5:$A$21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'Q12_Tab 29'!$G$5:$G$21</c:f>
              <c:numCache>
                <c:formatCode>0.0</c:formatCode>
                <c:ptCount val="17"/>
                <c:pt idx="1">
                  <c:v>3.2000000000000171</c:v>
                </c:pt>
                <c:pt idx="2">
                  <c:v>5.2000000000000028</c:v>
                </c:pt>
                <c:pt idx="3">
                  <c:v>11.700000000000003</c:v>
                </c:pt>
              </c:numCache>
            </c:numRef>
          </c:val>
          <c:extLst>
            <c:ext xmlns:c16="http://schemas.microsoft.com/office/drawing/2014/chart" uri="{C3380CC4-5D6E-409C-BE32-E72D297353CC}">
              <c16:uniqueId val="{00000005-0CE2-4C7B-B6C0-153F3A2D99E7}"/>
            </c:ext>
          </c:extLst>
        </c:ser>
        <c:dLbls>
          <c:showLegendKey val="0"/>
          <c:showVal val="0"/>
          <c:showCatName val="0"/>
          <c:showSerName val="0"/>
          <c:showPercent val="0"/>
          <c:showBubbleSize val="0"/>
        </c:dLbls>
        <c:gapWidth val="150"/>
        <c:overlap val="100"/>
        <c:axId val="646371360"/>
        <c:axId val="646362504"/>
      </c:barChart>
      <c:catAx>
        <c:axId val="64637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6362504"/>
        <c:crosses val="autoZero"/>
        <c:auto val="1"/>
        <c:lblAlgn val="ctr"/>
        <c:lblOffset val="100"/>
        <c:noMultiLvlLbl val="0"/>
      </c:catAx>
      <c:valAx>
        <c:axId val="6463625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637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Fréquence de télétravail (en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AF4-46C4-A9CD-237A57F6FF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F4-46C4-A9CD-237A57F6FF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AF4-46C4-A9CD-237A57F6FF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AF4-46C4-A9CD-237A57F6FF09}"/>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'Q14_Tab 30'!$A$4:$A$7</c:f>
              <c:strCache>
                <c:ptCount val="4"/>
                <c:pt idx="0">
                  <c:v>Quelques jours ou demi-journées par mois</c:v>
                </c:pt>
                <c:pt idx="1">
                  <c:v>Un jour par semaine</c:v>
                </c:pt>
                <c:pt idx="2">
                  <c:v>Deux jours par semaine</c:v>
                </c:pt>
                <c:pt idx="3">
                  <c:v>Trois jours par semaine ou plus</c:v>
                </c:pt>
              </c:strCache>
            </c:strRef>
          </c:cat>
          <c:val>
            <c:numRef>
              <c:f>'Q14_Tab 30'!$B$4:$B$7</c:f>
              <c:numCache>
                <c:formatCode>0.0</c:formatCode>
                <c:ptCount val="4"/>
                <c:pt idx="0">
                  <c:v>9</c:v>
                </c:pt>
                <c:pt idx="1">
                  <c:v>17.299999999999997</c:v>
                </c:pt>
                <c:pt idx="2">
                  <c:v>32.6</c:v>
                </c:pt>
                <c:pt idx="3">
                  <c:v>41.199999999999996</c:v>
                </c:pt>
              </c:numCache>
            </c:numRef>
          </c:val>
          <c:extLst>
            <c:ext xmlns:c16="http://schemas.microsoft.com/office/drawing/2014/chart" uri="{C3380CC4-5D6E-409C-BE32-E72D297353CC}">
              <c16:uniqueId val="{00000000-6F26-43F5-803C-F722280D84E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8.6720280562581756E-2"/>
          <c:y val="0.86302597889549526"/>
          <c:w val="0.82655932682907685"/>
          <c:h val="0.120647490492259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Fréquence de télétravail,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'Q14_Tab 31'!$A$5</c:f>
              <c:strCache>
                <c:ptCount val="1"/>
                <c:pt idx="0">
                  <c:v>Quelques jours ou demi-journées par mois</c:v>
                </c:pt>
              </c:strCache>
            </c:strRef>
          </c:tx>
          <c:spPr>
            <a:solidFill>
              <a:schemeClr val="accent1"/>
            </a:solidFill>
            <a:ln>
              <a:noFill/>
            </a:ln>
            <a:effectLst/>
          </c:spPr>
          <c:invertIfNegative val="0"/>
          <c:cat>
            <c:strRef>
              <c:f>'Q14_Tab 31'!$B$4:$H$4</c:f>
              <c:strCache>
                <c:ptCount val="7"/>
                <c:pt idx="0">
                  <c:v>Total</c:v>
                </c:pt>
                <c:pt idx="1">
                  <c:v>10 - 19</c:v>
                </c:pt>
                <c:pt idx="2">
                  <c:v>20 - 49</c:v>
                </c:pt>
                <c:pt idx="3">
                  <c:v>50 - 99</c:v>
                </c:pt>
                <c:pt idx="4">
                  <c:v>100 - 249</c:v>
                </c:pt>
                <c:pt idx="5">
                  <c:v>250 - 499</c:v>
                </c:pt>
                <c:pt idx="6">
                  <c:v>500 et +</c:v>
                </c:pt>
              </c:strCache>
            </c:strRef>
          </c:cat>
          <c:val>
            <c:numRef>
              <c:f>'Q14_Tab 31'!$B$5:$H$5</c:f>
              <c:numCache>
                <c:formatCode>0.0</c:formatCode>
                <c:ptCount val="7"/>
                <c:pt idx="0">
                  <c:v>9</c:v>
                </c:pt>
                <c:pt idx="1">
                  <c:v>11.200000000000001</c:v>
                </c:pt>
                <c:pt idx="2">
                  <c:v>10.299999999999999</c:v>
                </c:pt>
                <c:pt idx="3">
                  <c:v>10.5</c:v>
                </c:pt>
                <c:pt idx="4">
                  <c:v>9.8000000000000007</c:v>
                </c:pt>
                <c:pt idx="5">
                  <c:v>8.3000000000000007</c:v>
                </c:pt>
                <c:pt idx="6">
                  <c:v>8.2000000000000011</c:v>
                </c:pt>
              </c:numCache>
            </c:numRef>
          </c:val>
          <c:extLst>
            <c:ext xmlns:c16="http://schemas.microsoft.com/office/drawing/2014/chart" uri="{C3380CC4-5D6E-409C-BE32-E72D297353CC}">
              <c16:uniqueId val="{00000000-FC41-436D-8FDE-9F78699E3FDB}"/>
            </c:ext>
          </c:extLst>
        </c:ser>
        <c:ser>
          <c:idx val="1"/>
          <c:order val="1"/>
          <c:tx>
            <c:strRef>
              <c:f>'Q14_Tab 31'!$A$6</c:f>
              <c:strCache>
                <c:ptCount val="1"/>
                <c:pt idx="0">
                  <c:v>Un jour par semaine</c:v>
                </c:pt>
              </c:strCache>
            </c:strRef>
          </c:tx>
          <c:spPr>
            <a:solidFill>
              <a:schemeClr val="accent2"/>
            </a:solidFill>
            <a:ln>
              <a:noFill/>
            </a:ln>
            <a:effectLst/>
          </c:spPr>
          <c:invertIfNegative val="0"/>
          <c:cat>
            <c:strRef>
              <c:f>'Q14_Tab 31'!$B$4:$H$4</c:f>
              <c:strCache>
                <c:ptCount val="7"/>
                <c:pt idx="0">
                  <c:v>Total</c:v>
                </c:pt>
                <c:pt idx="1">
                  <c:v>10 - 19</c:v>
                </c:pt>
                <c:pt idx="2">
                  <c:v>20 - 49</c:v>
                </c:pt>
                <c:pt idx="3">
                  <c:v>50 - 99</c:v>
                </c:pt>
                <c:pt idx="4">
                  <c:v>100 - 249</c:v>
                </c:pt>
                <c:pt idx="5">
                  <c:v>250 - 499</c:v>
                </c:pt>
                <c:pt idx="6">
                  <c:v>500 et +</c:v>
                </c:pt>
              </c:strCache>
            </c:strRef>
          </c:cat>
          <c:val>
            <c:numRef>
              <c:f>'Q14_Tab 31'!$B$6:$H$6</c:f>
              <c:numCache>
                <c:formatCode>0.0</c:formatCode>
                <c:ptCount val="7"/>
                <c:pt idx="0">
                  <c:v>17.299999999999997</c:v>
                </c:pt>
                <c:pt idx="1">
                  <c:v>15.7</c:v>
                </c:pt>
                <c:pt idx="2">
                  <c:v>15.8</c:v>
                </c:pt>
                <c:pt idx="3">
                  <c:v>15.9</c:v>
                </c:pt>
                <c:pt idx="4">
                  <c:v>18.600000000000001</c:v>
                </c:pt>
                <c:pt idx="5">
                  <c:v>18.899999999999999</c:v>
                </c:pt>
                <c:pt idx="6">
                  <c:v>17.2</c:v>
                </c:pt>
              </c:numCache>
            </c:numRef>
          </c:val>
          <c:extLst>
            <c:ext xmlns:c16="http://schemas.microsoft.com/office/drawing/2014/chart" uri="{C3380CC4-5D6E-409C-BE32-E72D297353CC}">
              <c16:uniqueId val="{00000001-FC41-436D-8FDE-9F78699E3FDB}"/>
            </c:ext>
          </c:extLst>
        </c:ser>
        <c:ser>
          <c:idx val="2"/>
          <c:order val="2"/>
          <c:tx>
            <c:strRef>
              <c:f>'Q14_Tab 31'!$A$7</c:f>
              <c:strCache>
                <c:ptCount val="1"/>
                <c:pt idx="0">
                  <c:v>Deux jours par semaine</c:v>
                </c:pt>
              </c:strCache>
            </c:strRef>
          </c:tx>
          <c:spPr>
            <a:solidFill>
              <a:schemeClr val="accent3"/>
            </a:solidFill>
            <a:ln>
              <a:noFill/>
            </a:ln>
            <a:effectLst/>
          </c:spPr>
          <c:invertIfNegative val="0"/>
          <c:cat>
            <c:strRef>
              <c:f>'Q14_Tab 31'!$B$4:$H$4</c:f>
              <c:strCache>
                <c:ptCount val="7"/>
                <c:pt idx="0">
                  <c:v>Total</c:v>
                </c:pt>
                <c:pt idx="1">
                  <c:v>10 - 19</c:v>
                </c:pt>
                <c:pt idx="2">
                  <c:v>20 - 49</c:v>
                </c:pt>
                <c:pt idx="3">
                  <c:v>50 - 99</c:v>
                </c:pt>
                <c:pt idx="4">
                  <c:v>100 - 249</c:v>
                </c:pt>
                <c:pt idx="5">
                  <c:v>250 - 499</c:v>
                </c:pt>
                <c:pt idx="6">
                  <c:v>500 et +</c:v>
                </c:pt>
              </c:strCache>
            </c:strRef>
          </c:cat>
          <c:val>
            <c:numRef>
              <c:f>'Q14_Tab 31'!$B$7:$H$7</c:f>
              <c:numCache>
                <c:formatCode>0.0</c:formatCode>
                <c:ptCount val="7"/>
                <c:pt idx="0">
                  <c:v>32.6</c:v>
                </c:pt>
                <c:pt idx="1">
                  <c:v>23.3</c:v>
                </c:pt>
                <c:pt idx="2">
                  <c:v>30.5</c:v>
                </c:pt>
                <c:pt idx="3">
                  <c:v>29.5</c:v>
                </c:pt>
                <c:pt idx="4">
                  <c:v>31.8</c:v>
                </c:pt>
                <c:pt idx="5">
                  <c:v>32.4</c:v>
                </c:pt>
                <c:pt idx="6">
                  <c:v>34.5</c:v>
                </c:pt>
              </c:numCache>
            </c:numRef>
          </c:val>
          <c:extLst>
            <c:ext xmlns:c16="http://schemas.microsoft.com/office/drawing/2014/chart" uri="{C3380CC4-5D6E-409C-BE32-E72D297353CC}">
              <c16:uniqueId val="{00000002-FC41-436D-8FDE-9F78699E3FDB}"/>
            </c:ext>
          </c:extLst>
        </c:ser>
        <c:ser>
          <c:idx val="3"/>
          <c:order val="3"/>
          <c:tx>
            <c:strRef>
              <c:f>'Q14_Tab 31'!$A$8</c:f>
              <c:strCache>
                <c:ptCount val="1"/>
                <c:pt idx="0">
                  <c:v>Trois jours par semaine ou plus</c:v>
                </c:pt>
              </c:strCache>
            </c:strRef>
          </c:tx>
          <c:spPr>
            <a:solidFill>
              <a:schemeClr val="accent4"/>
            </a:solidFill>
            <a:ln>
              <a:noFill/>
            </a:ln>
            <a:effectLst/>
          </c:spPr>
          <c:invertIfNegative val="0"/>
          <c:cat>
            <c:strRef>
              <c:f>'Q14_Tab 31'!$B$4:$H$4</c:f>
              <c:strCache>
                <c:ptCount val="7"/>
                <c:pt idx="0">
                  <c:v>Total</c:v>
                </c:pt>
                <c:pt idx="1">
                  <c:v>10 - 19</c:v>
                </c:pt>
                <c:pt idx="2">
                  <c:v>20 - 49</c:v>
                </c:pt>
                <c:pt idx="3">
                  <c:v>50 - 99</c:v>
                </c:pt>
                <c:pt idx="4">
                  <c:v>100 - 249</c:v>
                </c:pt>
                <c:pt idx="5">
                  <c:v>250 - 499</c:v>
                </c:pt>
                <c:pt idx="6">
                  <c:v>500 et +</c:v>
                </c:pt>
              </c:strCache>
            </c:strRef>
          </c:cat>
          <c:val>
            <c:numRef>
              <c:f>'Q14_Tab 31'!$B$8:$H$8</c:f>
              <c:numCache>
                <c:formatCode>0.0</c:formatCode>
                <c:ptCount val="7"/>
                <c:pt idx="0">
                  <c:v>41.199999999999996</c:v>
                </c:pt>
                <c:pt idx="1">
                  <c:v>49.8</c:v>
                </c:pt>
                <c:pt idx="2">
                  <c:v>43.4</c:v>
                </c:pt>
                <c:pt idx="3">
                  <c:v>44.1</c:v>
                </c:pt>
                <c:pt idx="4">
                  <c:v>39.800000000000004</c:v>
                </c:pt>
                <c:pt idx="5">
                  <c:v>40.400000000000006</c:v>
                </c:pt>
                <c:pt idx="6">
                  <c:v>40</c:v>
                </c:pt>
              </c:numCache>
            </c:numRef>
          </c:val>
          <c:extLst>
            <c:ext xmlns:c16="http://schemas.microsoft.com/office/drawing/2014/chart" uri="{C3380CC4-5D6E-409C-BE32-E72D297353CC}">
              <c16:uniqueId val="{00000003-FC41-436D-8FDE-9F78699E3FDB}"/>
            </c:ext>
          </c:extLst>
        </c:ser>
        <c:dLbls>
          <c:showLegendKey val="0"/>
          <c:showVal val="0"/>
          <c:showCatName val="0"/>
          <c:showSerName val="0"/>
          <c:showPercent val="0"/>
          <c:showBubbleSize val="0"/>
        </c:dLbls>
        <c:gapWidth val="150"/>
        <c:overlap val="100"/>
        <c:axId val="737136432"/>
        <c:axId val="737134792"/>
      </c:barChart>
      <c:catAx>
        <c:axId val="73713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7134792"/>
        <c:crosses val="autoZero"/>
        <c:auto val="1"/>
        <c:lblAlgn val="ctr"/>
        <c:lblOffset val="100"/>
        <c:noMultiLvlLbl val="0"/>
      </c:catAx>
      <c:valAx>
        <c:axId val="73713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71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Fréquence de télétravail,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'Q14_Tab 32'!$B$4</c:f>
              <c:strCache>
                <c:ptCount val="1"/>
                <c:pt idx="0">
                  <c:v>Quelques jours ou demi-journées par mois</c:v>
                </c:pt>
              </c:strCache>
            </c:strRef>
          </c:tx>
          <c:spPr>
            <a:solidFill>
              <a:schemeClr val="accent1"/>
            </a:solidFill>
            <a:ln>
              <a:noFill/>
            </a:ln>
            <a:effectLst/>
          </c:spPr>
          <c:invertIfNegative val="0"/>
          <c:cat>
            <c:strRef>
              <c:f>'Q14_Tab 32'!$A$5:$A$21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'Q14_Tab 32'!$B$5:$B$21</c:f>
              <c:numCache>
                <c:formatCode>0.0</c:formatCode>
                <c:ptCount val="17"/>
                <c:pt idx="0">
                  <c:v>9</c:v>
                </c:pt>
                <c:pt idx="1">
                  <c:v>2.5</c:v>
                </c:pt>
                <c:pt idx="2">
                  <c:v>15.2</c:v>
                </c:pt>
                <c:pt idx="3">
                  <c:v>3.3000000000000003</c:v>
                </c:pt>
                <c:pt idx="4">
                  <c:v>15.8</c:v>
                </c:pt>
                <c:pt idx="5">
                  <c:v>18.099999999999998</c:v>
                </c:pt>
                <c:pt idx="6">
                  <c:v>17</c:v>
                </c:pt>
                <c:pt idx="7">
                  <c:v>19.400000000000002</c:v>
                </c:pt>
                <c:pt idx="8">
                  <c:v>7.9</c:v>
                </c:pt>
                <c:pt idx="9">
                  <c:v>18.8</c:v>
                </c:pt>
                <c:pt idx="10">
                  <c:v>8.1</c:v>
                </c:pt>
                <c:pt idx="11">
                  <c:v>4.5</c:v>
                </c:pt>
                <c:pt idx="12">
                  <c:v>5.7</c:v>
                </c:pt>
                <c:pt idx="13">
                  <c:v>6.7</c:v>
                </c:pt>
                <c:pt idx="14">
                  <c:v>8.4</c:v>
                </c:pt>
                <c:pt idx="15">
                  <c:v>16.600000000000001</c:v>
                </c:pt>
                <c:pt idx="16">
                  <c:v>12.5</c:v>
                </c:pt>
              </c:numCache>
            </c:numRef>
          </c:val>
          <c:extLst>
            <c:ext xmlns:c16="http://schemas.microsoft.com/office/drawing/2014/chart" uri="{C3380CC4-5D6E-409C-BE32-E72D297353CC}">
              <c16:uniqueId val="{00000000-99F1-4C2B-B181-DCA927C5625E}"/>
            </c:ext>
          </c:extLst>
        </c:ser>
        <c:ser>
          <c:idx val="1"/>
          <c:order val="1"/>
          <c:tx>
            <c:strRef>
              <c:f>'Q14_Tab 32'!$C$4</c:f>
              <c:strCache>
                <c:ptCount val="1"/>
                <c:pt idx="0">
                  <c:v>Un jour par semaine</c:v>
                </c:pt>
              </c:strCache>
            </c:strRef>
          </c:tx>
          <c:spPr>
            <a:solidFill>
              <a:schemeClr val="accent2"/>
            </a:solidFill>
            <a:ln>
              <a:noFill/>
            </a:ln>
            <a:effectLst/>
          </c:spPr>
          <c:invertIfNegative val="0"/>
          <c:cat>
            <c:strRef>
              <c:f>'Q14_Tab 32'!$A$5:$A$21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'Q14_Tab 32'!$C$5:$C$21</c:f>
              <c:numCache>
                <c:formatCode>0.0</c:formatCode>
                <c:ptCount val="17"/>
                <c:pt idx="0">
                  <c:v>17.299999999999997</c:v>
                </c:pt>
                <c:pt idx="1">
                  <c:v>16.600000000000001</c:v>
                </c:pt>
                <c:pt idx="2">
                  <c:v>17.100000000000001</c:v>
                </c:pt>
                <c:pt idx="3">
                  <c:v>66.7</c:v>
                </c:pt>
                <c:pt idx="4">
                  <c:v>21.3</c:v>
                </c:pt>
                <c:pt idx="5">
                  <c:v>31.2</c:v>
                </c:pt>
                <c:pt idx="6">
                  <c:v>21.9</c:v>
                </c:pt>
                <c:pt idx="7">
                  <c:v>24.8</c:v>
                </c:pt>
                <c:pt idx="8">
                  <c:v>15.7</c:v>
                </c:pt>
                <c:pt idx="9">
                  <c:v>24.3</c:v>
                </c:pt>
                <c:pt idx="10">
                  <c:v>25.6</c:v>
                </c:pt>
                <c:pt idx="11">
                  <c:v>10.4</c:v>
                </c:pt>
                <c:pt idx="12">
                  <c:v>15.9</c:v>
                </c:pt>
                <c:pt idx="13">
                  <c:v>26</c:v>
                </c:pt>
                <c:pt idx="14">
                  <c:v>15.7</c:v>
                </c:pt>
                <c:pt idx="15">
                  <c:v>26.5</c:v>
                </c:pt>
                <c:pt idx="16">
                  <c:v>23.5</c:v>
                </c:pt>
              </c:numCache>
            </c:numRef>
          </c:val>
          <c:extLst>
            <c:ext xmlns:c16="http://schemas.microsoft.com/office/drawing/2014/chart" uri="{C3380CC4-5D6E-409C-BE32-E72D297353CC}">
              <c16:uniqueId val="{00000001-99F1-4C2B-B181-DCA927C5625E}"/>
            </c:ext>
          </c:extLst>
        </c:ser>
        <c:ser>
          <c:idx val="2"/>
          <c:order val="2"/>
          <c:tx>
            <c:strRef>
              <c:f>'Q14_Tab 32'!$D$4</c:f>
              <c:strCache>
                <c:ptCount val="1"/>
                <c:pt idx="0">
                  <c:v>Deux jours par semaine</c:v>
                </c:pt>
              </c:strCache>
            </c:strRef>
          </c:tx>
          <c:spPr>
            <a:solidFill>
              <a:schemeClr val="accent3"/>
            </a:solidFill>
            <a:ln>
              <a:noFill/>
            </a:ln>
            <a:effectLst/>
          </c:spPr>
          <c:invertIfNegative val="0"/>
          <c:cat>
            <c:strRef>
              <c:f>'Q14_Tab 32'!$A$5:$A$21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'Q14_Tab 32'!$D$5:$D$21</c:f>
              <c:numCache>
                <c:formatCode>0.0</c:formatCode>
                <c:ptCount val="17"/>
                <c:pt idx="0">
                  <c:v>32.6</c:v>
                </c:pt>
                <c:pt idx="1">
                  <c:v>73.2</c:v>
                </c:pt>
                <c:pt idx="2">
                  <c:v>25.1</c:v>
                </c:pt>
                <c:pt idx="3">
                  <c:v>22.6</c:v>
                </c:pt>
                <c:pt idx="4">
                  <c:v>34.599999999999994</c:v>
                </c:pt>
                <c:pt idx="5">
                  <c:v>25.5</c:v>
                </c:pt>
                <c:pt idx="6">
                  <c:v>31.4</c:v>
                </c:pt>
                <c:pt idx="7">
                  <c:v>33.4</c:v>
                </c:pt>
                <c:pt idx="8">
                  <c:v>35.799999999999997</c:v>
                </c:pt>
                <c:pt idx="9">
                  <c:v>21.4</c:v>
                </c:pt>
                <c:pt idx="10">
                  <c:v>52.400000000000006</c:v>
                </c:pt>
                <c:pt idx="11">
                  <c:v>23.3</c:v>
                </c:pt>
                <c:pt idx="12">
                  <c:v>35.199999999999996</c:v>
                </c:pt>
                <c:pt idx="13">
                  <c:v>41.3</c:v>
                </c:pt>
                <c:pt idx="14">
                  <c:v>33.5</c:v>
                </c:pt>
                <c:pt idx="15">
                  <c:v>26.1</c:v>
                </c:pt>
                <c:pt idx="16">
                  <c:v>26.400000000000002</c:v>
                </c:pt>
              </c:numCache>
            </c:numRef>
          </c:val>
          <c:extLst>
            <c:ext xmlns:c16="http://schemas.microsoft.com/office/drawing/2014/chart" uri="{C3380CC4-5D6E-409C-BE32-E72D297353CC}">
              <c16:uniqueId val="{00000002-99F1-4C2B-B181-DCA927C5625E}"/>
            </c:ext>
          </c:extLst>
        </c:ser>
        <c:ser>
          <c:idx val="3"/>
          <c:order val="3"/>
          <c:tx>
            <c:strRef>
              <c:f>'Q14_Tab 32'!$E$4</c:f>
              <c:strCache>
                <c:ptCount val="1"/>
                <c:pt idx="0">
                  <c:v>Trois jours par semaine ou plus</c:v>
                </c:pt>
              </c:strCache>
            </c:strRef>
          </c:tx>
          <c:spPr>
            <a:solidFill>
              <a:schemeClr val="accent4"/>
            </a:solidFill>
            <a:ln>
              <a:noFill/>
            </a:ln>
            <a:effectLst/>
          </c:spPr>
          <c:invertIfNegative val="0"/>
          <c:cat>
            <c:strRef>
              <c:f>'Q14_Tab 32'!$A$5:$A$21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'Q14_Tab 32'!$E$5:$E$21</c:f>
              <c:numCache>
                <c:formatCode>0.0</c:formatCode>
                <c:ptCount val="17"/>
                <c:pt idx="0">
                  <c:v>41.199999999999996</c:v>
                </c:pt>
                <c:pt idx="1">
                  <c:v>7.8</c:v>
                </c:pt>
                <c:pt idx="2">
                  <c:v>42.6</c:v>
                </c:pt>
                <c:pt idx="3">
                  <c:v>7.3</c:v>
                </c:pt>
                <c:pt idx="4">
                  <c:v>28.199999999999996</c:v>
                </c:pt>
                <c:pt idx="5">
                  <c:v>25.2</c:v>
                </c:pt>
                <c:pt idx="6">
                  <c:v>29.7</c:v>
                </c:pt>
                <c:pt idx="7">
                  <c:v>22.400000000000002</c:v>
                </c:pt>
                <c:pt idx="8">
                  <c:v>40.6</c:v>
                </c:pt>
                <c:pt idx="9">
                  <c:v>35.6</c:v>
                </c:pt>
                <c:pt idx="10">
                  <c:v>13.900000000000002</c:v>
                </c:pt>
                <c:pt idx="11">
                  <c:v>61.7</c:v>
                </c:pt>
                <c:pt idx="12">
                  <c:v>43.2</c:v>
                </c:pt>
                <c:pt idx="13">
                  <c:v>26</c:v>
                </c:pt>
                <c:pt idx="14">
                  <c:v>42.5</c:v>
                </c:pt>
                <c:pt idx="15">
                  <c:v>30.9</c:v>
                </c:pt>
                <c:pt idx="16">
                  <c:v>37.6</c:v>
                </c:pt>
              </c:numCache>
            </c:numRef>
          </c:val>
          <c:extLst>
            <c:ext xmlns:c16="http://schemas.microsoft.com/office/drawing/2014/chart" uri="{C3380CC4-5D6E-409C-BE32-E72D297353CC}">
              <c16:uniqueId val="{00000003-99F1-4C2B-B181-DCA927C5625E}"/>
            </c:ext>
          </c:extLst>
        </c:ser>
        <c:dLbls>
          <c:showLegendKey val="0"/>
          <c:showVal val="0"/>
          <c:showCatName val="0"/>
          <c:showSerName val="0"/>
          <c:showPercent val="0"/>
          <c:showBubbleSize val="0"/>
        </c:dLbls>
        <c:gapWidth val="150"/>
        <c:overlap val="100"/>
        <c:axId val="734373896"/>
        <c:axId val="734374552"/>
      </c:barChart>
      <c:catAx>
        <c:axId val="7343738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4374552"/>
        <c:crosses val="autoZero"/>
        <c:auto val="1"/>
        <c:lblAlgn val="ctr"/>
        <c:lblOffset val="100"/>
        <c:noMultiLvlLbl val="0"/>
      </c:catAx>
      <c:valAx>
        <c:axId val="7343745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4373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94-4A4B-88C4-0183CE3B26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94-4A4B-88C4-0183CE3B26D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94-4A4B-88C4-0183CE3B26D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794-4A4B-88C4-0183CE3B26DF}"/>
              </c:ext>
            </c:extLst>
          </c:dPt>
          <c:dLbls>
            <c:dLbl>
              <c:idx val="2"/>
              <c:layout>
                <c:manualLayout>
                  <c:x val="3.8096463748483078E-2"/>
                  <c:y val="9.5430837102808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794-4A4B-88C4-0183CE3B26D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'Q2_Tab 4'!$A$4:$A$7</c:f>
              <c:strCache>
                <c:ptCount val="4"/>
                <c:pt idx="0">
                  <c:v>La crise sanitaire a réduit votre activité du fait d'une perte de débouchés</c:v>
                </c:pt>
                <c:pt idx="1">
                  <c:v>La crise sanitaire a réduit votre activité du fait de fermetures administratives</c:v>
                </c:pt>
                <c:pt idx="2">
                  <c:v>La crise sanitaire a réduit votre activité du fait de difficultés d'approvisionnement</c:v>
                </c:pt>
                <c:pt idx="3">
                  <c:v>La crise sanitaire a réduit votre activité en raison d'un manque de personnel pouvant travailler du fait des conditions sanitaires</c:v>
                </c:pt>
              </c:strCache>
            </c:strRef>
          </c:cat>
          <c:val>
            <c:numRef>
              <c:f>'Q2_Tab 4'!$B$4:$B$7</c:f>
              <c:numCache>
                <c:formatCode>0.0</c:formatCode>
                <c:ptCount val="4"/>
                <c:pt idx="0">
                  <c:v>66.900000000000006</c:v>
                </c:pt>
                <c:pt idx="1">
                  <c:v>23.3</c:v>
                </c:pt>
                <c:pt idx="2">
                  <c:v>2.8000000000000003</c:v>
                </c:pt>
                <c:pt idx="3">
                  <c:v>6.9</c:v>
                </c:pt>
              </c:numCache>
            </c:numRef>
          </c:val>
          <c:extLst>
            <c:ext xmlns:c16="http://schemas.microsoft.com/office/drawing/2014/chart" uri="{C3380CC4-5D6E-409C-BE32-E72D297353CC}">
              <c16:uniqueId val="{00000000-64D0-4AFF-B9C0-890A7DDCA9E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085615104563528"/>
          <c:y val="0.17801284413916349"/>
          <c:w val="0.39054169841673009"/>
          <c:h val="0.6354636734238007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33'!$A$5</c:f>
              <c:strCache>
                <c:ptCount val="1"/>
                <c:pt idx="0">
                  <c:v>la plupart des salariés (80 % ou plus)</c:v>
                </c:pt>
              </c:strCache>
            </c:strRef>
          </c:tx>
          <c:spPr>
            <a:solidFill>
              <a:schemeClr val="accent1"/>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33'!$B$5:$G$5</c:f>
              <c:numCache>
                <c:formatCode>0.0</c:formatCode>
                <c:ptCount val="6"/>
                <c:pt idx="0">
                  <c:v>60.3</c:v>
                </c:pt>
                <c:pt idx="1">
                  <c:v>5.7</c:v>
                </c:pt>
                <c:pt idx="2">
                  <c:v>1.2</c:v>
                </c:pt>
                <c:pt idx="3">
                  <c:v>0</c:v>
                </c:pt>
                <c:pt idx="4">
                  <c:v>1.2</c:v>
                </c:pt>
                <c:pt idx="5">
                  <c:v>0</c:v>
                </c:pt>
              </c:numCache>
            </c:numRef>
          </c:val>
          <c:extLst>
            <c:ext xmlns:c16="http://schemas.microsoft.com/office/drawing/2014/chart" uri="{C3380CC4-5D6E-409C-BE32-E72D297353CC}">
              <c16:uniqueId val="{00000000-B779-46FB-BF14-00CA2A8CC189}"/>
            </c:ext>
          </c:extLst>
        </c:ser>
        <c:ser>
          <c:idx val="1"/>
          <c:order val="1"/>
          <c:tx>
            <c:strRef>
              <c:f>'Q15_Tab 33'!$A$6</c:f>
              <c:strCache>
                <c:ptCount val="1"/>
                <c:pt idx="0">
                  <c:v>une majorité des salariés (50 % à 79 %)</c:v>
                </c:pt>
              </c:strCache>
            </c:strRef>
          </c:tx>
          <c:spPr>
            <a:solidFill>
              <a:schemeClr val="accent2"/>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33'!$B$6:$G$6</c:f>
              <c:numCache>
                <c:formatCode>0.0</c:formatCode>
                <c:ptCount val="6"/>
                <c:pt idx="0">
                  <c:v>15.8</c:v>
                </c:pt>
                <c:pt idx="1">
                  <c:v>7.1</c:v>
                </c:pt>
                <c:pt idx="2">
                  <c:v>0.89999999999999991</c:v>
                </c:pt>
                <c:pt idx="3">
                  <c:v>0</c:v>
                </c:pt>
                <c:pt idx="4">
                  <c:v>0.6</c:v>
                </c:pt>
                <c:pt idx="5">
                  <c:v>0</c:v>
                </c:pt>
              </c:numCache>
            </c:numRef>
          </c:val>
          <c:extLst>
            <c:ext xmlns:c16="http://schemas.microsoft.com/office/drawing/2014/chart" uri="{C3380CC4-5D6E-409C-BE32-E72D297353CC}">
              <c16:uniqueId val="{00000001-B779-46FB-BF14-00CA2A8CC189}"/>
            </c:ext>
          </c:extLst>
        </c:ser>
        <c:ser>
          <c:idx val="2"/>
          <c:order val="2"/>
          <c:tx>
            <c:strRef>
              <c:f>'Q15_Tab 33'!$A$7</c:f>
              <c:strCache>
                <c:ptCount val="1"/>
                <c:pt idx="0">
                  <c:v>un nombre conséquent de salariés (30 % à 49 %)</c:v>
                </c:pt>
              </c:strCache>
            </c:strRef>
          </c:tx>
          <c:spPr>
            <a:solidFill>
              <a:schemeClr val="accent3"/>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33'!$B$7:$G$7</c:f>
              <c:numCache>
                <c:formatCode>0.0</c:formatCode>
                <c:ptCount val="6"/>
                <c:pt idx="0">
                  <c:v>9.5</c:v>
                </c:pt>
                <c:pt idx="1">
                  <c:v>9.1</c:v>
                </c:pt>
                <c:pt idx="2">
                  <c:v>1.2</c:v>
                </c:pt>
                <c:pt idx="3">
                  <c:v>0.70000000000000007</c:v>
                </c:pt>
                <c:pt idx="4">
                  <c:v>2.6</c:v>
                </c:pt>
                <c:pt idx="5">
                  <c:v>0</c:v>
                </c:pt>
              </c:numCache>
            </c:numRef>
          </c:val>
          <c:extLst>
            <c:ext xmlns:c16="http://schemas.microsoft.com/office/drawing/2014/chart" uri="{C3380CC4-5D6E-409C-BE32-E72D297353CC}">
              <c16:uniqueId val="{00000002-B779-46FB-BF14-00CA2A8CC189}"/>
            </c:ext>
          </c:extLst>
        </c:ser>
        <c:ser>
          <c:idx val="3"/>
          <c:order val="3"/>
          <c:tx>
            <c:strRef>
              <c:f>'Q15_Tab 33'!$A$8</c:f>
              <c:strCache>
                <c:ptCount val="1"/>
                <c:pt idx="0">
                  <c:v>certains salariés (10 % à 29 %)</c:v>
                </c:pt>
              </c:strCache>
            </c:strRef>
          </c:tx>
          <c:spPr>
            <a:solidFill>
              <a:schemeClr val="accent4"/>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33'!$B$8:$G$8</c:f>
              <c:numCache>
                <c:formatCode>0.0</c:formatCode>
                <c:ptCount val="6"/>
                <c:pt idx="0">
                  <c:v>5.0999999999999996</c:v>
                </c:pt>
                <c:pt idx="1">
                  <c:v>11.5</c:v>
                </c:pt>
                <c:pt idx="2">
                  <c:v>2.4</c:v>
                </c:pt>
                <c:pt idx="3">
                  <c:v>14.2</c:v>
                </c:pt>
                <c:pt idx="4">
                  <c:v>19.600000000000001</c:v>
                </c:pt>
                <c:pt idx="5">
                  <c:v>0.1</c:v>
                </c:pt>
              </c:numCache>
            </c:numRef>
          </c:val>
          <c:extLst>
            <c:ext xmlns:c16="http://schemas.microsoft.com/office/drawing/2014/chart" uri="{C3380CC4-5D6E-409C-BE32-E72D297353CC}">
              <c16:uniqueId val="{00000003-B779-46FB-BF14-00CA2A8CC189}"/>
            </c:ext>
          </c:extLst>
        </c:ser>
        <c:ser>
          <c:idx val="4"/>
          <c:order val="4"/>
          <c:tx>
            <c:strRef>
              <c:f>'Q15_Tab 33'!$A$9</c:f>
              <c:strCache>
                <c:ptCount val="1"/>
                <c:pt idx="0">
                  <c:v>quelques salariés (moins de 10 %)</c:v>
                </c:pt>
              </c:strCache>
            </c:strRef>
          </c:tx>
          <c:spPr>
            <a:solidFill>
              <a:schemeClr val="accent5"/>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33'!$B$9:$G$9</c:f>
              <c:numCache>
                <c:formatCode>0.0</c:formatCode>
                <c:ptCount val="6"/>
                <c:pt idx="0">
                  <c:v>4.7</c:v>
                </c:pt>
                <c:pt idx="1">
                  <c:v>23.400000000000002</c:v>
                </c:pt>
                <c:pt idx="2">
                  <c:v>16</c:v>
                </c:pt>
                <c:pt idx="3">
                  <c:v>71.899999999999991</c:v>
                </c:pt>
                <c:pt idx="4">
                  <c:v>60.9</c:v>
                </c:pt>
                <c:pt idx="5">
                  <c:v>2</c:v>
                </c:pt>
              </c:numCache>
            </c:numRef>
          </c:val>
          <c:extLst>
            <c:ext xmlns:c16="http://schemas.microsoft.com/office/drawing/2014/chart" uri="{C3380CC4-5D6E-409C-BE32-E72D297353CC}">
              <c16:uniqueId val="{00000004-B779-46FB-BF14-00CA2A8CC189}"/>
            </c:ext>
          </c:extLst>
        </c:ser>
        <c:ser>
          <c:idx val="5"/>
          <c:order val="5"/>
          <c:tx>
            <c:strRef>
              <c:f>'Q15_Tab 33'!$A$10</c:f>
              <c:strCache>
                <c:ptCount val="1"/>
                <c:pt idx="0">
                  <c:v>aucun salarié</c:v>
                </c:pt>
              </c:strCache>
            </c:strRef>
          </c:tx>
          <c:spPr>
            <a:solidFill>
              <a:schemeClr val="accent6"/>
            </a:solidFill>
            <a:ln>
              <a:noFill/>
            </a:ln>
            <a:effectLst/>
          </c:spPr>
          <c:invertIfNegative val="0"/>
          <c:cat>
            <c:strRef>
              <c:f>'Q15_Tab 33'!$B$4:$G$4</c:f>
              <c:strCache>
                <c:ptCount val="6"/>
                <c:pt idx="0">
                  <c:v>Travail sur site ou sur chantiers</c:v>
                </c:pt>
                <c:pt idx="1">
                  <c:v>Télétravail ou travail à distance</c:v>
                </c:pt>
                <c:pt idx="2">
                  <c:v>Chômage partiel complet</c:v>
                </c:pt>
                <c:pt idx="3">
                  <c:v>Arrêt maladie</c:v>
                </c:pt>
                <c:pt idx="4">
                  <c:v>Congés</c:v>
                </c:pt>
                <c:pt idx="5">
                  <c:v>Exercice du droit de retrait</c:v>
                </c:pt>
              </c:strCache>
            </c:strRef>
          </c:cat>
          <c:val>
            <c:numRef>
              <c:f>'Q15_Tab 33'!$B$10:$G$10</c:f>
              <c:numCache>
                <c:formatCode>0.0</c:formatCode>
                <c:ptCount val="6"/>
                <c:pt idx="0">
                  <c:v>4.5999999999999996</c:v>
                </c:pt>
                <c:pt idx="1">
                  <c:v>43.2</c:v>
                </c:pt>
                <c:pt idx="2">
                  <c:v>78.2</c:v>
                </c:pt>
                <c:pt idx="3">
                  <c:v>13.200000000000001</c:v>
                </c:pt>
                <c:pt idx="4">
                  <c:v>15.1</c:v>
                </c:pt>
                <c:pt idx="5">
                  <c:v>97.8</c:v>
                </c:pt>
              </c:numCache>
            </c:numRef>
          </c:val>
          <c:extLst>
            <c:ext xmlns:c16="http://schemas.microsoft.com/office/drawing/2014/chart" uri="{C3380CC4-5D6E-409C-BE32-E72D297353CC}">
              <c16:uniqueId val="{00000005-B779-46FB-BF14-00CA2A8CC189}"/>
            </c:ext>
          </c:extLst>
        </c:ser>
        <c:dLbls>
          <c:showLegendKey val="0"/>
          <c:showVal val="0"/>
          <c:showCatName val="0"/>
          <c:showSerName val="0"/>
          <c:showPercent val="0"/>
          <c:showBubbleSize val="0"/>
        </c:dLbls>
        <c:gapWidth val="150"/>
        <c:overlap val="100"/>
        <c:axId val="47971992"/>
        <c:axId val="47972976"/>
      </c:barChart>
      <c:catAx>
        <c:axId val="4797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47972976"/>
        <c:crosses val="autoZero"/>
        <c:auto val="1"/>
        <c:lblAlgn val="ctr"/>
        <c:lblOffset val="100"/>
        <c:noMultiLvlLbl val="0"/>
      </c:catAx>
      <c:valAx>
        <c:axId val="479729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971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Travail sur site ou sur chantiers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34-39'!$A$5</c:f>
              <c:strCache>
                <c:ptCount val="1"/>
                <c:pt idx="0">
                  <c:v>la plupart des salariés (80 % ou plus)</c:v>
                </c:pt>
              </c:strCache>
            </c:strRef>
          </c:tx>
          <c:spPr>
            <a:solidFill>
              <a:schemeClr val="accent1"/>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34-39'!$B$5:$H$5</c:f>
              <c:numCache>
                <c:formatCode>0.0</c:formatCode>
                <c:ptCount val="7"/>
                <c:pt idx="0">
                  <c:v>60.3</c:v>
                </c:pt>
                <c:pt idx="1">
                  <c:v>71.899999999999991</c:v>
                </c:pt>
                <c:pt idx="2">
                  <c:v>71.2</c:v>
                </c:pt>
                <c:pt idx="3">
                  <c:v>68.8</c:v>
                </c:pt>
                <c:pt idx="4">
                  <c:v>63.3</c:v>
                </c:pt>
                <c:pt idx="5">
                  <c:v>57.3</c:v>
                </c:pt>
                <c:pt idx="6">
                  <c:v>50.1</c:v>
                </c:pt>
              </c:numCache>
            </c:numRef>
          </c:val>
          <c:extLst>
            <c:ext xmlns:c16="http://schemas.microsoft.com/office/drawing/2014/chart" uri="{C3380CC4-5D6E-409C-BE32-E72D297353CC}">
              <c16:uniqueId val="{00000000-2CA5-453F-AEAC-364B47ED89C8}"/>
            </c:ext>
          </c:extLst>
        </c:ser>
        <c:ser>
          <c:idx val="1"/>
          <c:order val="1"/>
          <c:tx>
            <c:strRef>
              <c:f>'Q15_Tab 34-39'!$A$6</c:f>
              <c:strCache>
                <c:ptCount val="1"/>
                <c:pt idx="0">
                  <c:v>une majorité des salariés (50 % à 79 %)</c:v>
                </c:pt>
              </c:strCache>
            </c:strRef>
          </c:tx>
          <c:spPr>
            <a:solidFill>
              <a:schemeClr val="accent2"/>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34-39'!$B$6:$H$6</c:f>
              <c:numCache>
                <c:formatCode>0.0</c:formatCode>
                <c:ptCount val="7"/>
                <c:pt idx="0">
                  <c:v>15.8</c:v>
                </c:pt>
                <c:pt idx="1">
                  <c:v>8.6</c:v>
                </c:pt>
                <c:pt idx="2">
                  <c:v>9.3000000000000007</c:v>
                </c:pt>
                <c:pt idx="3">
                  <c:v>10.4</c:v>
                </c:pt>
                <c:pt idx="4">
                  <c:v>15.8</c:v>
                </c:pt>
                <c:pt idx="5">
                  <c:v>17.5</c:v>
                </c:pt>
                <c:pt idx="6">
                  <c:v>21.5</c:v>
                </c:pt>
              </c:numCache>
            </c:numRef>
          </c:val>
          <c:extLst>
            <c:ext xmlns:c16="http://schemas.microsoft.com/office/drawing/2014/chart" uri="{C3380CC4-5D6E-409C-BE32-E72D297353CC}">
              <c16:uniqueId val="{00000001-2CA5-453F-AEAC-364B47ED89C8}"/>
            </c:ext>
          </c:extLst>
        </c:ser>
        <c:ser>
          <c:idx val="2"/>
          <c:order val="2"/>
          <c:tx>
            <c:strRef>
              <c:f>'Q15_Tab 34-39'!$A$7</c:f>
              <c:strCache>
                <c:ptCount val="1"/>
                <c:pt idx="0">
                  <c:v>un nombre conséquent de salariés (30 % à 49 %)</c:v>
                </c:pt>
              </c:strCache>
            </c:strRef>
          </c:tx>
          <c:spPr>
            <a:solidFill>
              <a:schemeClr val="accent3"/>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34-39'!$B$7:$H$7</c:f>
              <c:numCache>
                <c:formatCode>0.0</c:formatCode>
                <c:ptCount val="7"/>
                <c:pt idx="0">
                  <c:v>9.5</c:v>
                </c:pt>
                <c:pt idx="1">
                  <c:v>4.2</c:v>
                </c:pt>
                <c:pt idx="2">
                  <c:v>4.2</c:v>
                </c:pt>
                <c:pt idx="3">
                  <c:v>6.1</c:v>
                </c:pt>
                <c:pt idx="4">
                  <c:v>6.4</c:v>
                </c:pt>
                <c:pt idx="5">
                  <c:v>8.3000000000000007</c:v>
                </c:pt>
                <c:pt idx="6">
                  <c:v>15.4</c:v>
                </c:pt>
              </c:numCache>
            </c:numRef>
          </c:val>
          <c:extLst>
            <c:ext xmlns:c16="http://schemas.microsoft.com/office/drawing/2014/chart" uri="{C3380CC4-5D6E-409C-BE32-E72D297353CC}">
              <c16:uniqueId val="{00000002-2CA5-453F-AEAC-364B47ED89C8}"/>
            </c:ext>
          </c:extLst>
        </c:ser>
        <c:ser>
          <c:idx val="3"/>
          <c:order val="3"/>
          <c:tx>
            <c:strRef>
              <c:f>'Q15_Tab 34-39'!$A$8</c:f>
              <c:strCache>
                <c:ptCount val="1"/>
                <c:pt idx="0">
                  <c:v>certains salariés (10 % à 29 %)</c:v>
                </c:pt>
              </c:strCache>
            </c:strRef>
          </c:tx>
          <c:spPr>
            <a:solidFill>
              <a:schemeClr val="accent4"/>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34-39'!$B$8:$H$8</c:f>
              <c:numCache>
                <c:formatCode>0.0</c:formatCode>
                <c:ptCount val="7"/>
                <c:pt idx="0">
                  <c:v>5.0999999999999996</c:v>
                </c:pt>
                <c:pt idx="1">
                  <c:v>4.7</c:v>
                </c:pt>
                <c:pt idx="2">
                  <c:v>4.3</c:v>
                </c:pt>
                <c:pt idx="3">
                  <c:v>4.9000000000000004</c:v>
                </c:pt>
                <c:pt idx="4">
                  <c:v>4.9000000000000004</c:v>
                </c:pt>
                <c:pt idx="5">
                  <c:v>6.4</c:v>
                </c:pt>
                <c:pt idx="6">
                  <c:v>5.3</c:v>
                </c:pt>
              </c:numCache>
            </c:numRef>
          </c:val>
          <c:extLst>
            <c:ext xmlns:c16="http://schemas.microsoft.com/office/drawing/2014/chart" uri="{C3380CC4-5D6E-409C-BE32-E72D297353CC}">
              <c16:uniqueId val="{00000003-2CA5-453F-AEAC-364B47ED89C8}"/>
            </c:ext>
          </c:extLst>
        </c:ser>
        <c:ser>
          <c:idx val="4"/>
          <c:order val="4"/>
          <c:tx>
            <c:strRef>
              <c:f>'Q15_Tab 34-39'!$A$9</c:f>
              <c:strCache>
                <c:ptCount val="1"/>
                <c:pt idx="0">
                  <c:v>quelques salariés (moins de 10 %)</c:v>
                </c:pt>
              </c:strCache>
            </c:strRef>
          </c:tx>
          <c:spPr>
            <a:solidFill>
              <a:schemeClr val="accent5"/>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34-39'!$B$9:$H$9</c:f>
              <c:numCache>
                <c:formatCode>0.0</c:formatCode>
                <c:ptCount val="7"/>
                <c:pt idx="0">
                  <c:v>4.7</c:v>
                </c:pt>
                <c:pt idx="1">
                  <c:v>3.3000000000000003</c:v>
                </c:pt>
                <c:pt idx="2">
                  <c:v>4.3999999999999995</c:v>
                </c:pt>
                <c:pt idx="3">
                  <c:v>4.8</c:v>
                </c:pt>
                <c:pt idx="4">
                  <c:v>5</c:v>
                </c:pt>
                <c:pt idx="5">
                  <c:v>5.2</c:v>
                </c:pt>
                <c:pt idx="6">
                  <c:v>5</c:v>
                </c:pt>
              </c:numCache>
            </c:numRef>
          </c:val>
          <c:extLst>
            <c:ext xmlns:c16="http://schemas.microsoft.com/office/drawing/2014/chart" uri="{C3380CC4-5D6E-409C-BE32-E72D297353CC}">
              <c16:uniqueId val="{00000004-2CA5-453F-AEAC-364B47ED89C8}"/>
            </c:ext>
          </c:extLst>
        </c:ser>
        <c:ser>
          <c:idx val="5"/>
          <c:order val="5"/>
          <c:tx>
            <c:strRef>
              <c:f>'Q15_Tab 34-39'!$A$10</c:f>
              <c:strCache>
                <c:ptCount val="1"/>
                <c:pt idx="0">
                  <c:v>aucun salarié</c:v>
                </c:pt>
              </c:strCache>
            </c:strRef>
          </c:tx>
          <c:spPr>
            <a:solidFill>
              <a:schemeClr val="accent6"/>
            </a:solidFill>
            <a:ln>
              <a:noFill/>
            </a:ln>
            <a:effectLst/>
          </c:spPr>
          <c:invertIfNegative val="0"/>
          <c:cat>
            <c:strRef>
              <c:f>'Q15_Tab 34-39'!$B$4:$H$4</c:f>
              <c:strCache>
                <c:ptCount val="7"/>
                <c:pt idx="0">
                  <c:v>Ensemble</c:v>
                </c:pt>
                <c:pt idx="1">
                  <c:v>10 - 19</c:v>
                </c:pt>
                <c:pt idx="2">
                  <c:v>20 - 49</c:v>
                </c:pt>
                <c:pt idx="3">
                  <c:v>50 - 99</c:v>
                </c:pt>
                <c:pt idx="4">
                  <c:v>100 - 249</c:v>
                </c:pt>
                <c:pt idx="5">
                  <c:v>250 - 499</c:v>
                </c:pt>
                <c:pt idx="6">
                  <c:v>500 et +</c:v>
                </c:pt>
              </c:strCache>
            </c:strRef>
          </c:cat>
          <c:val>
            <c:numRef>
              <c:f>'Q15_Tab 34-39'!$B$10:$H$10</c:f>
              <c:numCache>
                <c:formatCode>0.0</c:formatCode>
                <c:ptCount val="7"/>
                <c:pt idx="0">
                  <c:v>4.5999999999999996</c:v>
                </c:pt>
                <c:pt idx="1">
                  <c:v>7.1999999999999993</c:v>
                </c:pt>
                <c:pt idx="2">
                  <c:v>6.5</c:v>
                </c:pt>
                <c:pt idx="3">
                  <c:v>5</c:v>
                </c:pt>
                <c:pt idx="4">
                  <c:v>4.5999999999999996</c:v>
                </c:pt>
                <c:pt idx="5">
                  <c:v>5.4</c:v>
                </c:pt>
                <c:pt idx="6">
                  <c:v>2.8000000000000003</c:v>
                </c:pt>
              </c:numCache>
            </c:numRef>
          </c:val>
          <c:extLst>
            <c:ext xmlns:c16="http://schemas.microsoft.com/office/drawing/2014/chart" uri="{C3380CC4-5D6E-409C-BE32-E72D297353CC}">
              <c16:uniqueId val="{00000005-2CA5-453F-AEAC-364B47ED89C8}"/>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Télétravail ou travail à distance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34-39'!$A$41</c:f>
              <c:strCache>
                <c:ptCount val="1"/>
                <c:pt idx="0">
                  <c:v>la plupart des salariés (80 % ou plus)</c:v>
                </c:pt>
              </c:strCache>
            </c:strRef>
          </c:tx>
          <c:spPr>
            <a:solidFill>
              <a:schemeClr val="accent1"/>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34-39'!$B$41:$H$41</c:f>
              <c:numCache>
                <c:formatCode>0.0</c:formatCode>
                <c:ptCount val="7"/>
                <c:pt idx="0">
                  <c:v>5.7</c:v>
                </c:pt>
                <c:pt idx="1">
                  <c:v>4.2</c:v>
                </c:pt>
                <c:pt idx="2">
                  <c:v>5.0999999999999996</c:v>
                </c:pt>
                <c:pt idx="3">
                  <c:v>5.3</c:v>
                </c:pt>
                <c:pt idx="4">
                  <c:v>5</c:v>
                </c:pt>
                <c:pt idx="5">
                  <c:v>5.8000000000000007</c:v>
                </c:pt>
                <c:pt idx="6">
                  <c:v>6.8000000000000007</c:v>
                </c:pt>
              </c:numCache>
            </c:numRef>
          </c:val>
          <c:extLst>
            <c:ext xmlns:c16="http://schemas.microsoft.com/office/drawing/2014/chart" uri="{C3380CC4-5D6E-409C-BE32-E72D297353CC}">
              <c16:uniqueId val="{00000000-A9E8-484C-9083-93371F13669A}"/>
            </c:ext>
          </c:extLst>
        </c:ser>
        <c:ser>
          <c:idx val="1"/>
          <c:order val="1"/>
          <c:tx>
            <c:strRef>
              <c:f>'Q15_Tab 34-39'!$A$42</c:f>
              <c:strCache>
                <c:ptCount val="1"/>
                <c:pt idx="0">
                  <c:v>une majorité des salariés (50 % à 79 %)</c:v>
                </c:pt>
              </c:strCache>
            </c:strRef>
          </c:tx>
          <c:spPr>
            <a:solidFill>
              <a:schemeClr val="accent2"/>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34-39'!$B$42:$H$42</c:f>
              <c:numCache>
                <c:formatCode>0.0</c:formatCode>
                <c:ptCount val="7"/>
                <c:pt idx="0">
                  <c:v>7.1</c:v>
                </c:pt>
                <c:pt idx="1">
                  <c:v>3.1</c:v>
                </c:pt>
                <c:pt idx="2">
                  <c:v>3.4000000000000004</c:v>
                </c:pt>
                <c:pt idx="3">
                  <c:v>5.3</c:v>
                </c:pt>
                <c:pt idx="4">
                  <c:v>5.8999999999999995</c:v>
                </c:pt>
                <c:pt idx="5">
                  <c:v>8.6</c:v>
                </c:pt>
                <c:pt idx="6">
                  <c:v>10.100000000000001</c:v>
                </c:pt>
              </c:numCache>
            </c:numRef>
          </c:val>
          <c:extLst>
            <c:ext xmlns:c16="http://schemas.microsoft.com/office/drawing/2014/chart" uri="{C3380CC4-5D6E-409C-BE32-E72D297353CC}">
              <c16:uniqueId val="{00000001-A9E8-484C-9083-93371F13669A}"/>
            </c:ext>
          </c:extLst>
        </c:ser>
        <c:ser>
          <c:idx val="2"/>
          <c:order val="2"/>
          <c:tx>
            <c:strRef>
              <c:f>'Q15_Tab 34-39'!$A$43</c:f>
              <c:strCache>
                <c:ptCount val="1"/>
                <c:pt idx="0">
                  <c:v>un nombre conséquent de salariés (30 % à 49 %)</c:v>
                </c:pt>
              </c:strCache>
            </c:strRef>
          </c:tx>
          <c:spPr>
            <a:solidFill>
              <a:schemeClr val="accent3"/>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34-39'!$B$43:$H$43</c:f>
              <c:numCache>
                <c:formatCode>0.0</c:formatCode>
                <c:ptCount val="7"/>
                <c:pt idx="0">
                  <c:v>9.1</c:v>
                </c:pt>
                <c:pt idx="1">
                  <c:v>2.1</c:v>
                </c:pt>
                <c:pt idx="2">
                  <c:v>3.3000000000000003</c:v>
                </c:pt>
                <c:pt idx="3">
                  <c:v>4.7</c:v>
                </c:pt>
                <c:pt idx="4">
                  <c:v>7.6</c:v>
                </c:pt>
                <c:pt idx="5">
                  <c:v>8</c:v>
                </c:pt>
                <c:pt idx="6">
                  <c:v>15.5</c:v>
                </c:pt>
              </c:numCache>
            </c:numRef>
          </c:val>
          <c:extLst>
            <c:ext xmlns:c16="http://schemas.microsoft.com/office/drawing/2014/chart" uri="{C3380CC4-5D6E-409C-BE32-E72D297353CC}">
              <c16:uniqueId val="{00000002-A9E8-484C-9083-93371F13669A}"/>
            </c:ext>
          </c:extLst>
        </c:ser>
        <c:ser>
          <c:idx val="3"/>
          <c:order val="3"/>
          <c:tx>
            <c:strRef>
              <c:f>'Q15_Tab 34-39'!$A$44</c:f>
              <c:strCache>
                <c:ptCount val="1"/>
                <c:pt idx="0">
                  <c:v>certains salariés (10 % à 29 %)</c:v>
                </c:pt>
              </c:strCache>
            </c:strRef>
          </c:tx>
          <c:spPr>
            <a:solidFill>
              <a:schemeClr val="accent4"/>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34-39'!$B$44:$H$44</c:f>
              <c:numCache>
                <c:formatCode>0.0</c:formatCode>
                <c:ptCount val="7"/>
                <c:pt idx="0">
                  <c:v>11.5</c:v>
                </c:pt>
                <c:pt idx="1">
                  <c:v>4.5999999999999996</c:v>
                </c:pt>
                <c:pt idx="2">
                  <c:v>6.4</c:v>
                </c:pt>
                <c:pt idx="3">
                  <c:v>6.3</c:v>
                </c:pt>
                <c:pt idx="4">
                  <c:v>10.6</c:v>
                </c:pt>
                <c:pt idx="5">
                  <c:v>12.1</c:v>
                </c:pt>
                <c:pt idx="6">
                  <c:v>17.100000000000001</c:v>
                </c:pt>
              </c:numCache>
            </c:numRef>
          </c:val>
          <c:extLst>
            <c:ext xmlns:c16="http://schemas.microsoft.com/office/drawing/2014/chart" uri="{C3380CC4-5D6E-409C-BE32-E72D297353CC}">
              <c16:uniqueId val="{00000003-A9E8-484C-9083-93371F13669A}"/>
            </c:ext>
          </c:extLst>
        </c:ser>
        <c:ser>
          <c:idx val="4"/>
          <c:order val="4"/>
          <c:tx>
            <c:strRef>
              <c:f>'Q15_Tab 34-39'!$A$45</c:f>
              <c:strCache>
                <c:ptCount val="1"/>
                <c:pt idx="0">
                  <c:v>quelques salariés (moins de 10 %)</c:v>
                </c:pt>
              </c:strCache>
            </c:strRef>
          </c:tx>
          <c:spPr>
            <a:solidFill>
              <a:schemeClr val="accent5"/>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34-39'!$B$45:$H$45</c:f>
              <c:numCache>
                <c:formatCode>0.0</c:formatCode>
                <c:ptCount val="7"/>
                <c:pt idx="0">
                  <c:v>23.400000000000002</c:v>
                </c:pt>
                <c:pt idx="1">
                  <c:v>8.7999999999999989</c:v>
                </c:pt>
                <c:pt idx="2">
                  <c:v>14.499999999999998</c:v>
                </c:pt>
                <c:pt idx="3">
                  <c:v>20.399999999999999</c:v>
                </c:pt>
                <c:pt idx="4">
                  <c:v>25.6</c:v>
                </c:pt>
                <c:pt idx="5">
                  <c:v>27.400000000000002</c:v>
                </c:pt>
                <c:pt idx="6">
                  <c:v>30</c:v>
                </c:pt>
              </c:numCache>
            </c:numRef>
          </c:val>
          <c:extLst>
            <c:ext xmlns:c16="http://schemas.microsoft.com/office/drawing/2014/chart" uri="{C3380CC4-5D6E-409C-BE32-E72D297353CC}">
              <c16:uniqueId val="{00000004-A9E8-484C-9083-93371F13669A}"/>
            </c:ext>
          </c:extLst>
        </c:ser>
        <c:ser>
          <c:idx val="5"/>
          <c:order val="5"/>
          <c:tx>
            <c:strRef>
              <c:f>'Q15_Tab 34-39'!$A$46</c:f>
              <c:strCache>
                <c:ptCount val="1"/>
                <c:pt idx="0">
                  <c:v>aucun salarié</c:v>
                </c:pt>
              </c:strCache>
            </c:strRef>
          </c:tx>
          <c:spPr>
            <a:solidFill>
              <a:schemeClr val="accent6"/>
            </a:solidFill>
            <a:ln>
              <a:noFill/>
            </a:ln>
            <a:effectLst/>
          </c:spPr>
          <c:invertIfNegative val="0"/>
          <c:cat>
            <c:strRef>
              <c:f>'Q15_Tab 34-39'!$B$40:$H$40</c:f>
              <c:strCache>
                <c:ptCount val="7"/>
                <c:pt idx="0">
                  <c:v>Ensemble</c:v>
                </c:pt>
                <c:pt idx="1">
                  <c:v>10 - 19</c:v>
                </c:pt>
                <c:pt idx="2">
                  <c:v>20 - 49</c:v>
                </c:pt>
                <c:pt idx="3">
                  <c:v>50 - 99</c:v>
                </c:pt>
                <c:pt idx="4">
                  <c:v>100 - 249</c:v>
                </c:pt>
                <c:pt idx="5">
                  <c:v>250 - 499</c:v>
                </c:pt>
                <c:pt idx="6">
                  <c:v>500 et +</c:v>
                </c:pt>
              </c:strCache>
            </c:strRef>
          </c:cat>
          <c:val>
            <c:numRef>
              <c:f>'Q15_Tab 34-39'!$B$46:$H$46</c:f>
              <c:numCache>
                <c:formatCode>0.0</c:formatCode>
                <c:ptCount val="7"/>
                <c:pt idx="0">
                  <c:v>43.2</c:v>
                </c:pt>
                <c:pt idx="1">
                  <c:v>77.2</c:v>
                </c:pt>
                <c:pt idx="2">
                  <c:v>67.2</c:v>
                </c:pt>
                <c:pt idx="3">
                  <c:v>58.099999999999994</c:v>
                </c:pt>
                <c:pt idx="4">
                  <c:v>45.4</c:v>
                </c:pt>
                <c:pt idx="5">
                  <c:v>38.1</c:v>
                </c:pt>
                <c:pt idx="6">
                  <c:v>20.599999999999998</c:v>
                </c:pt>
              </c:numCache>
            </c:numRef>
          </c:val>
          <c:extLst>
            <c:ext xmlns:c16="http://schemas.microsoft.com/office/drawing/2014/chart" uri="{C3380CC4-5D6E-409C-BE32-E72D297353CC}">
              <c16:uniqueId val="{00000005-A9E8-484C-9083-93371F13669A}"/>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Chômage partiel complet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5"/>
          <c:order val="0"/>
          <c:tx>
            <c:strRef>
              <c:f>'Q15_Tab 34-39'!$A$83</c:f>
              <c:strCache>
                <c:ptCount val="1"/>
                <c:pt idx="0">
                  <c:v>aucun salarié</c:v>
                </c:pt>
              </c:strCache>
            </c:strRef>
          </c:tx>
          <c:spPr>
            <a:solidFill>
              <a:schemeClr val="accent6"/>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34-39'!$B$83:$H$83</c:f>
              <c:numCache>
                <c:formatCode>0.0</c:formatCode>
                <c:ptCount val="7"/>
                <c:pt idx="0">
                  <c:v>78.2</c:v>
                </c:pt>
                <c:pt idx="1">
                  <c:v>87.2</c:v>
                </c:pt>
                <c:pt idx="2">
                  <c:v>84.899999999999991</c:v>
                </c:pt>
                <c:pt idx="3">
                  <c:v>85.1</c:v>
                </c:pt>
                <c:pt idx="4">
                  <c:v>82.199999999999989</c:v>
                </c:pt>
                <c:pt idx="5">
                  <c:v>77.2</c:v>
                </c:pt>
                <c:pt idx="6">
                  <c:v>70</c:v>
                </c:pt>
              </c:numCache>
            </c:numRef>
          </c:val>
          <c:extLst>
            <c:ext xmlns:c16="http://schemas.microsoft.com/office/drawing/2014/chart" uri="{C3380CC4-5D6E-409C-BE32-E72D297353CC}">
              <c16:uniqueId val="{00000005-B023-4A56-A453-6BE786E2C06B}"/>
            </c:ext>
          </c:extLst>
        </c:ser>
        <c:ser>
          <c:idx val="0"/>
          <c:order val="1"/>
          <c:tx>
            <c:strRef>
              <c:f>'Q15_Tab 34-39'!$A$78</c:f>
              <c:strCache>
                <c:ptCount val="1"/>
                <c:pt idx="0">
                  <c:v>la plupart des salariés (80 % ou plus)</c:v>
                </c:pt>
              </c:strCache>
            </c:strRef>
          </c:tx>
          <c:spPr>
            <a:solidFill>
              <a:schemeClr val="accent1"/>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34-39'!$B$78:$H$78</c:f>
              <c:numCache>
                <c:formatCode>0.0</c:formatCode>
                <c:ptCount val="7"/>
                <c:pt idx="0">
                  <c:v>1.2</c:v>
                </c:pt>
                <c:pt idx="1">
                  <c:v>3</c:v>
                </c:pt>
                <c:pt idx="2">
                  <c:v>2.4</c:v>
                </c:pt>
                <c:pt idx="3">
                  <c:v>1.3</c:v>
                </c:pt>
                <c:pt idx="4">
                  <c:v>1.2</c:v>
                </c:pt>
                <c:pt idx="5">
                  <c:v>1.0999999999999999</c:v>
                </c:pt>
                <c:pt idx="6">
                  <c:v>0.3</c:v>
                </c:pt>
              </c:numCache>
            </c:numRef>
          </c:val>
          <c:extLst>
            <c:ext xmlns:c16="http://schemas.microsoft.com/office/drawing/2014/chart" uri="{C3380CC4-5D6E-409C-BE32-E72D297353CC}">
              <c16:uniqueId val="{00000000-B023-4A56-A453-6BE786E2C06B}"/>
            </c:ext>
          </c:extLst>
        </c:ser>
        <c:ser>
          <c:idx val="1"/>
          <c:order val="2"/>
          <c:tx>
            <c:strRef>
              <c:f>'Q15_Tab 34-39'!$A$79</c:f>
              <c:strCache>
                <c:ptCount val="1"/>
                <c:pt idx="0">
                  <c:v>une majorité des salariés (50 % à 79 %)</c:v>
                </c:pt>
              </c:strCache>
            </c:strRef>
          </c:tx>
          <c:spPr>
            <a:solidFill>
              <a:schemeClr val="accent2"/>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34-39'!$B$79:$H$79</c:f>
              <c:numCache>
                <c:formatCode>0.0</c:formatCode>
                <c:ptCount val="7"/>
                <c:pt idx="0">
                  <c:v>0.89999999999999991</c:v>
                </c:pt>
                <c:pt idx="1">
                  <c:v>1.6</c:v>
                </c:pt>
                <c:pt idx="2">
                  <c:v>1.3</c:v>
                </c:pt>
                <c:pt idx="3">
                  <c:v>1.3</c:v>
                </c:pt>
                <c:pt idx="4">
                  <c:v>0.5</c:v>
                </c:pt>
                <c:pt idx="5">
                  <c:v>0.5</c:v>
                </c:pt>
                <c:pt idx="6">
                  <c:v>0.70000000000000007</c:v>
                </c:pt>
              </c:numCache>
            </c:numRef>
          </c:val>
          <c:extLst>
            <c:ext xmlns:c16="http://schemas.microsoft.com/office/drawing/2014/chart" uri="{C3380CC4-5D6E-409C-BE32-E72D297353CC}">
              <c16:uniqueId val="{00000001-B023-4A56-A453-6BE786E2C06B}"/>
            </c:ext>
          </c:extLst>
        </c:ser>
        <c:ser>
          <c:idx val="2"/>
          <c:order val="3"/>
          <c:tx>
            <c:strRef>
              <c:f>'Q15_Tab 34-39'!$A$80</c:f>
              <c:strCache>
                <c:ptCount val="1"/>
                <c:pt idx="0">
                  <c:v>un nombre conséquent de salariés (30 % à 49 %)</c:v>
                </c:pt>
              </c:strCache>
            </c:strRef>
          </c:tx>
          <c:spPr>
            <a:solidFill>
              <a:schemeClr val="accent3"/>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34-39'!$B$80:$H$80</c:f>
              <c:numCache>
                <c:formatCode>0.0</c:formatCode>
                <c:ptCount val="7"/>
                <c:pt idx="0">
                  <c:v>1.2</c:v>
                </c:pt>
                <c:pt idx="1">
                  <c:v>1.0999999999999999</c:v>
                </c:pt>
                <c:pt idx="2">
                  <c:v>1.4000000000000001</c:v>
                </c:pt>
                <c:pt idx="3">
                  <c:v>0.89999999999999991</c:v>
                </c:pt>
                <c:pt idx="4">
                  <c:v>0.8</c:v>
                </c:pt>
                <c:pt idx="5">
                  <c:v>1</c:v>
                </c:pt>
                <c:pt idx="6">
                  <c:v>1.5</c:v>
                </c:pt>
              </c:numCache>
            </c:numRef>
          </c:val>
          <c:extLst>
            <c:ext xmlns:c16="http://schemas.microsoft.com/office/drawing/2014/chart" uri="{C3380CC4-5D6E-409C-BE32-E72D297353CC}">
              <c16:uniqueId val="{00000002-B023-4A56-A453-6BE786E2C06B}"/>
            </c:ext>
          </c:extLst>
        </c:ser>
        <c:ser>
          <c:idx val="3"/>
          <c:order val="4"/>
          <c:tx>
            <c:strRef>
              <c:f>'Q15_Tab 34-39'!$A$81</c:f>
              <c:strCache>
                <c:ptCount val="1"/>
                <c:pt idx="0">
                  <c:v>certains salariés (10 % à 29 %)</c:v>
                </c:pt>
              </c:strCache>
            </c:strRef>
          </c:tx>
          <c:spPr>
            <a:solidFill>
              <a:schemeClr val="accent4"/>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34-39'!$B$81:$H$81</c:f>
              <c:numCache>
                <c:formatCode>0.0</c:formatCode>
                <c:ptCount val="7"/>
                <c:pt idx="0">
                  <c:v>2.4</c:v>
                </c:pt>
                <c:pt idx="1">
                  <c:v>3.3000000000000003</c:v>
                </c:pt>
                <c:pt idx="2">
                  <c:v>2.8000000000000003</c:v>
                </c:pt>
                <c:pt idx="3">
                  <c:v>2.2999999999999998</c:v>
                </c:pt>
                <c:pt idx="4">
                  <c:v>2.8000000000000003</c:v>
                </c:pt>
                <c:pt idx="5">
                  <c:v>2.9000000000000004</c:v>
                </c:pt>
                <c:pt idx="6">
                  <c:v>1.7999999999999998</c:v>
                </c:pt>
              </c:numCache>
            </c:numRef>
          </c:val>
          <c:extLst>
            <c:ext xmlns:c16="http://schemas.microsoft.com/office/drawing/2014/chart" uri="{C3380CC4-5D6E-409C-BE32-E72D297353CC}">
              <c16:uniqueId val="{00000003-B023-4A56-A453-6BE786E2C06B}"/>
            </c:ext>
          </c:extLst>
        </c:ser>
        <c:ser>
          <c:idx val="4"/>
          <c:order val="5"/>
          <c:tx>
            <c:strRef>
              <c:f>'Q15_Tab 34-39'!$A$82</c:f>
              <c:strCache>
                <c:ptCount val="1"/>
                <c:pt idx="0">
                  <c:v>quelques salariés (moins de 10 %)</c:v>
                </c:pt>
              </c:strCache>
            </c:strRef>
          </c:tx>
          <c:spPr>
            <a:solidFill>
              <a:schemeClr val="accent5"/>
            </a:solidFill>
            <a:ln>
              <a:noFill/>
            </a:ln>
            <a:effectLst/>
          </c:spPr>
          <c:invertIfNegative val="0"/>
          <c:cat>
            <c:strRef>
              <c:f>'Q15_Tab 34-39'!$B$77:$H$77</c:f>
              <c:strCache>
                <c:ptCount val="7"/>
                <c:pt idx="0">
                  <c:v>Ensemble</c:v>
                </c:pt>
                <c:pt idx="1">
                  <c:v>10 - 19</c:v>
                </c:pt>
                <c:pt idx="2">
                  <c:v>20 - 49</c:v>
                </c:pt>
                <c:pt idx="3">
                  <c:v>50 - 99</c:v>
                </c:pt>
                <c:pt idx="4">
                  <c:v>100 - 249</c:v>
                </c:pt>
                <c:pt idx="5">
                  <c:v>250 - 499</c:v>
                </c:pt>
                <c:pt idx="6">
                  <c:v>500 et +</c:v>
                </c:pt>
              </c:strCache>
            </c:strRef>
          </c:cat>
          <c:val>
            <c:numRef>
              <c:f>'Q15_Tab 34-39'!$B$82:$H$82</c:f>
              <c:numCache>
                <c:formatCode>0.0</c:formatCode>
                <c:ptCount val="7"/>
                <c:pt idx="0">
                  <c:v>16</c:v>
                </c:pt>
                <c:pt idx="1">
                  <c:v>3.6999999999999997</c:v>
                </c:pt>
                <c:pt idx="2">
                  <c:v>7.1</c:v>
                </c:pt>
                <c:pt idx="3">
                  <c:v>9.1</c:v>
                </c:pt>
                <c:pt idx="4">
                  <c:v>12.5</c:v>
                </c:pt>
                <c:pt idx="5">
                  <c:v>17.399999999999999</c:v>
                </c:pt>
                <c:pt idx="6">
                  <c:v>25.7</c:v>
                </c:pt>
              </c:numCache>
            </c:numRef>
          </c:val>
          <c:extLst>
            <c:ext xmlns:c16="http://schemas.microsoft.com/office/drawing/2014/chart" uri="{C3380CC4-5D6E-409C-BE32-E72D297353CC}">
              <c16:uniqueId val="{00000004-B023-4A56-A453-6BE786E2C06B}"/>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min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Arrêt maladie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34-39'!$A$115</c:f>
              <c:strCache>
                <c:ptCount val="1"/>
                <c:pt idx="0">
                  <c:v>la plupart des salariés (80 % ou plus)</c:v>
                </c:pt>
              </c:strCache>
            </c:strRef>
          </c:tx>
          <c:spPr>
            <a:solidFill>
              <a:schemeClr val="accent1"/>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34-39'!$B$115:$H$115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356-4104-8C19-0D99F928AB1E}"/>
            </c:ext>
          </c:extLst>
        </c:ser>
        <c:ser>
          <c:idx val="1"/>
          <c:order val="1"/>
          <c:tx>
            <c:strRef>
              <c:f>'Q15_Tab 34-39'!$A$116</c:f>
              <c:strCache>
                <c:ptCount val="1"/>
                <c:pt idx="0">
                  <c:v>une majorité des salariés (50 % à 79 %)</c:v>
                </c:pt>
              </c:strCache>
            </c:strRef>
          </c:tx>
          <c:spPr>
            <a:solidFill>
              <a:schemeClr val="accent2"/>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34-39'!$B$116:$H$116</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356-4104-8C19-0D99F928AB1E}"/>
            </c:ext>
          </c:extLst>
        </c:ser>
        <c:ser>
          <c:idx val="2"/>
          <c:order val="2"/>
          <c:tx>
            <c:strRef>
              <c:f>'Q15_Tab 34-39'!$A$117</c:f>
              <c:strCache>
                <c:ptCount val="1"/>
                <c:pt idx="0">
                  <c:v>un nombre conséquent de salariés (30 % à 49 %)</c:v>
                </c:pt>
              </c:strCache>
            </c:strRef>
          </c:tx>
          <c:spPr>
            <a:solidFill>
              <a:schemeClr val="accent3"/>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34-39'!$B$117:$H$117</c:f>
              <c:numCache>
                <c:formatCode>0.0</c:formatCode>
                <c:ptCount val="7"/>
                <c:pt idx="0">
                  <c:v>0.70000000000000007</c:v>
                </c:pt>
                <c:pt idx="1">
                  <c:v>0.70000000000000007</c:v>
                </c:pt>
                <c:pt idx="2">
                  <c:v>0</c:v>
                </c:pt>
                <c:pt idx="3">
                  <c:v>0</c:v>
                </c:pt>
                <c:pt idx="4">
                  <c:v>0</c:v>
                </c:pt>
                <c:pt idx="5">
                  <c:v>0.70000000000000007</c:v>
                </c:pt>
                <c:pt idx="6">
                  <c:v>0</c:v>
                </c:pt>
              </c:numCache>
            </c:numRef>
          </c:val>
          <c:extLst>
            <c:ext xmlns:c16="http://schemas.microsoft.com/office/drawing/2014/chart" uri="{C3380CC4-5D6E-409C-BE32-E72D297353CC}">
              <c16:uniqueId val="{00000002-C356-4104-8C19-0D99F928AB1E}"/>
            </c:ext>
          </c:extLst>
        </c:ser>
        <c:ser>
          <c:idx val="3"/>
          <c:order val="3"/>
          <c:tx>
            <c:strRef>
              <c:f>'Q15_Tab 34-39'!$A$118</c:f>
              <c:strCache>
                <c:ptCount val="1"/>
                <c:pt idx="0">
                  <c:v>certains salariés (10 % à 29 %)</c:v>
                </c:pt>
              </c:strCache>
            </c:strRef>
          </c:tx>
          <c:spPr>
            <a:solidFill>
              <a:schemeClr val="accent4"/>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34-39'!$B$118:$H$118</c:f>
              <c:numCache>
                <c:formatCode>0.0</c:formatCode>
                <c:ptCount val="7"/>
                <c:pt idx="0">
                  <c:v>14.2</c:v>
                </c:pt>
                <c:pt idx="1">
                  <c:v>8</c:v>
                </c:pt>
                <c:pt idx="2">
                  <c:v>11.3</c:v>
                </c:pt>
                <c:pt idx="3">
                  <c:v>14.7</c:v>
                </c:pt>
                <c:pt idx="4">
                  <c:v>16.3</c:v>
                </c:pt>
                <c:pt idx="5">
                  <c:v>20.599999999999998</c:v>
                </c:pt>
                <c:pt idx="6">
                  <c:v>14.6</c:v>
                </c:pt>
              </c:numCache>
            </c:numRef>
          </c:val>
          <c:extLst>
            <c:ext xmlns:c16="http://schemas.microsoft.com/office/drawing/2014/chart" uri="{C3380CC4-5D6E-409C-BE32-E72D297353CC}">
              <c16:uniqueId val="{00000003-C356-4104-8C19-0D99F928AB1E}"/>
            </c:ext>
          </c:extLst>
        </c:ser>
        <c:ser>
          <c:idx val="4"/>
          <c:order val="4"/>
          <c:tx>
            <c:strRef>
              <c:f>'Q15_Tab 34-39'!$A$119</c:f>
              <c:strCache>
                <c:ptCount val="1"/>
                <c:pt idx="0">
                  <c:v>quelques salariés (moins de 10 %)</c:v>
                </c:pt>
              </c:strCache>
            </c:strRef>
          </c:tx>
          <c:spPr>
            <a:solidFill>
              <a:schemeClr val="accent5"/>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34-39'!$B$119:$H$119</c:f>
              <c:numCache>
                <c:formatCode>0.0</c:formatCode>
                <c:ptCount val="7"/>
                <c:pt idx="0">
                  <c:v>71.899999999999991</c:v>
                </c:pt>
                <c:pt idx="1">
                  <c:v>44.800000000000004</c:v>
                </c:pt>
                <c:pt idx="2">
                  <c:v>62.8</c:v>
                </c:pt>
                <c:pt idx="3">
                  <c:v>71.899999999999991</c:v>
                </c:pt>
                <c:pt idx="4">
                  <c:v>74.7</c:v>
                </c:pt>
                <c:pt idx="5">
                  <c:v>73.900000000000006</c:v>
                </c:pt>
                <c:pt idx="6">
                  <c:v>81.699999999999989</c:v>
                </c:pt>
              </c:numCache>
            </c:numRef>
          </c:val>
          <c:extLst>
            <c:ext xmlns:c16="http://schemas.microsoft.com/office/drawing/2014/chart" uri="{C3380CC4-5D6E-409C-BE32-E72D297353CC}">
              <c16:uniqueId val="{00000004-C356-4104-8C19-0D99F928AB1E}"/>
            </c:ext>
          </c:extLst>
        </c:ser>
        <c:ser>
          <c:idx val="5"/>
          <c:order val="5"/>
          <c:tx>
            <c:strRef>
              <c:f>'Q15_Tab 34-39'!$A$120</c:f>
              <c:strCache>
                <c:ptCount val="1"/>
                <c:pt idx="0">
                  <c:v>aucun salarié</c:v>
                </c:pt>
              </c:strCache>
            </c:strRef>
          </c:tx>
          <c:spPr>
            <a:solidFill>
              <a:schemeClr val="accent6"/>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34-39'!$B$120:$H$120</c:f>
              <c:numCache>
                <c:formatCode>0.0</c:formatCode>
                <c:ptCount val="7"/>
                <c:pt idx="0">
                  <c:v>13.200000000000001</c:v>
                </c:pt>
                <c:pt idx="1">
                  <c:v>46.400000000000006</c:v>
                </c:pt>
                <c:pt idx="2">
                  <c:v>25</c:v>
                </c:pt>
                <c:pt idx="3">
                  <c:v>12.9</c:v>
                </c:pt>
                <c:pt idx="4">
                  <c:v>8.5</c:v>
                </c:pt>
                <c:pt idx="5">
                  <c:v>4.8</c:v>
                </c:pt>
                <c:pt idx="6">
                  <c:v>2.9000000000000004</c:v>
                </c:pt>
              </c:numCache>
            </c:numRef>
          </c:val>
          <c:extLst>
            <c:ext xmlns:c16="http://schemas.microsoft.com/office/drawing/2014/chart" uri="{C3380CC4-5D6E-409C-BE32-E72D297353CC}">
              <c16:uniqueId val="{00000005-C356-4104-8C19-0D99F928AB1E}"/>
            </c:ext>
          </c:extLst>
        </c:ser>
        <c:ser>
          <c:idx val="6"/>
          <c:order val="6"/>
          <c:tx>
            <c:strRef>
              <c:f>'Q15_Tab 34-39'!$A$121</c:f>
              <c:strCache>
                <c:ptCount val="1"/>
                <c:pt idx="0">
                  <c:v>nd</c:v>
                </c:pt>
              </c:strCache>
            </c:strRef>
          </c:tx>
          <c:spPr>
            <a:solidFill>
              <a:schemeClr val="accent1">
                <a:lumMod val="60000"/>
              </a:schemeClr>
            </a:solidFill>
            <a:ln>
              <a:noFill/>
            </a:ln>
            <a:effectLst/>
          </c:spPr>
          <c:invertIfNegative val="0"/>
          <c:cat>
            <c:strRef>
              <c:f>'Q15_Tab 34-39'!$B$114:$H$114</c:f>
              <c:strCache>
                <c:ptCount val="7"/>
                <c:pt idx="0">
                  <c:v>Ensemble</c:v>
                </c:pt>
                <c:pt idx="1">
                  <c:v>10 - 19</c:v>
                </c:pt>
                <c:pt idx="2">
                  <c:v>20 - 49</c:v>
                </c:pt>
                <c:pt idx="3">
                  <c:v>50 - 99</c:v>
                </c:pt>
                <c:pt idx="4">
                  <c:v>100 - 249</c:v>
                </c:pt>
                <c:pt idx="5">
                  <c:v>250 - 499</c:v>
                </c:pt>
                <c:pt idx="6">
                  <c:v>500 et +</c:v>
                </c:pt>
              </c:strCache>
            </c:strRef>
          </c:cat>
          <c:val>
            <c:numRef>
              <c:f>'Q15_Tab 34-39'!$B$121:$H$121</c:f>
              <c:numCache>
                <c:formatCode>0.0</c:formatCode>
                <c:ptCount val="7"/>
                <c:pt idx="1">
                  <c:v>9.9999999999994316E-2</c:v>
                </c:pt>
                <c:pt idx="2">
                  <c:v>0.90000000000000568</c:v>
                </c:pt>
                <c:pt idx="3">
                  <c:v>0.5</c:v>
                </c:pt>
                <c:pt idx="4">
                  <c:v>0.5</c:v>
                </c:pt>
                <c:pt idx="6">
                  <c:v>0.80000000000001137</c:v>
                </c:pt>
              </c:numCache>
            </c:numRef>
          </c:val>
          <c:extLst>
            <c:ext xmlns:c16="http://schemas.microsoft.com/office/drawing/2014/chart" uri="{C3380CC4-5D6E-409C-BE32-E72D297353CC}">
              <c16:uniqueId val="{00000000-4E9A-4EC3-B608-81FE90532064}"/>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Congés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34-39'!$A$153</c:f>
              <c:strCache>
                <c:ptCount val="1"/>
                <c:pt idx="0">
                  <c:v>la plupart des salariés (80 % ou plus)</c:v>
                </c:pt>
              </c:strCache>
            </c:strRef>
          </c:tx>
          <c:spPr>
            <a:solidFill>
              <a:schemeClr val="accent1"/>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34-39'!$B$153:$H$153</c:f>
              <c:numCache>
                <c:formatCode>0.0</c:formatCode>
                <c:ptCount val="7"/>
                <c:pt idx="0">
                  <c:v>1.2</c:v>
                </c:pt>
                <c:pt idx="1">
                  <c:v>1.3</c:v>
                </c:pt>
                <c:pt idx="2">
                  <c:v>1.3</c:v>
                </c:pt>
                <c:pt idx="3">
                  <c:v>1.9</c:v>
                </c:pt>
                <c:pt idx="4">
                  <c:v>2.2999999999999998</c:v>
                </c:pt>
                <c:pt idx="5">
                  <c:v>1.7000000000000002</c:v>
                </c:pt>
                <c:pt idx="6">
                  <c:v>0.4</c:v>
                </c:pt>
              </c:numCache>
            </c:numRef>
          </c:val>
          <c:extLst>
            <c:ext xmlns:c16="http://schemas.microsoft.com/office/drawing/2014/chart" uri="{C3380CC4-5D6E-409C-BE32-E72D297353CC}">
              <c16:uniqueId val="{00000000-C4BA-4DB6-85B9-02DE1CF9B1F8}"/>
            </c:ext>
          </c:extLst>
        </c:ser>
        <c:ser>
          <c:idx val="1"/>
          <c:order val="1"/>
          <c:tx>
            <c:strRef>
              <c:f>'Q15_Tab 34-39'!$A$154</c:f>
              <c:strCache>
                <c:ptCount val="1"/>
                <c:pt idx="0">
                  <c:v>une majorité des salariés (50 % à 79 %)</c:v>
                </c:pt>
              </c:strCache>
            </c:strRef>
          </c:tx>
          <c:spPr>
            <a:solidFill>
              <a:schemeClr val="accent2"/>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34-39'!$B$154:$H$154</c:f>
              <c:numCache>
                <c:formatCode>0.0</c:formatCode>
                <c:ptCount val="7"/>
                <c:pt idx="0">
                  <c:v>0.6</c:v>
                </c:pt>
                <c:pt idx="1">
                  <c:v>0.6</c:v>
                </c:pt>
                <c:pt idx="2">
                  <c:v>0.6</c:v>
                </c:pt>
                <c:pt idx="3">
                  <c:v>0.6</c:v>
                </c:pt>
                <c:pt idx="4">
                  <c:v>0.70000000000000007</c:v>
                </c:pt>
                <c:pt idx="5">
                  <c:v>0.6</c:v>
                </c:pt>
                <c:pt idx="6">
                  <c:v>0.5</c:v>
                </c:pt>
              </c:numCache>
            </c:numRef>
          </c:val>
          <c:extLst>
            <c:ext xmlns:c16="http://schemas.microsoft.com/office/drawing/2014/chart" uri="{C3380CC4-5D6E-409C-BE32-E72D297353CC}">
              <c16:uniqueId val="{00000001-C4BA-4DB6-85B9-02DE1CF9B1F8}"/>
            </c:ext>
          </c:extLst>
        </c:ser>
        <c:ser>
          <c:idx val="2"/>
          <c:order val="2"/>
          <c:tx>
            <c:strRef>
              <c:f>'Q15_Tab 34-39'!$A$155</c:f>
              <c:strCache>
                <c:ptCount val="1"/>
                <c:pt idx="0">
                  <c:v>un nombre conséquent de salariés (30 % à 49 %)</c:v>
                </c:pt>
              </c:strCache>
            </c:strRef>
          </c:tx>
          <c:spPr>
            <a:solidFill>
              <a:schemeClr val="accent3"/>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34-39'!$B$155:$H$155</c:f>
              <c:numCache>
                <c:formatCode>0.0</c:formatCode>
                <c:ptCount val="7"/>
                <c:pt idx="0">
                  <c:v>2.6</c:v>
                </c:pt>
                <c:pt idx="1">
                  <c:v>1</c:v>
                </c:pt>
                <c:pt idx="2">
                  <c:v>0.89999999999999991</c:v>
                </c:pt>
                <c:pt idx="3">
                  <c:v>1.2</c:v>
                </c:pt>
                <c:pt idx="4">
                  <c:v>2</c:v>
                </c:pt>
                <c:pt idx="5">
                  <c:v>2.8000000000000003</c:v>
                </c:pt>
                <c:pt idx="6">
                  <c:v>4.3</c:v>
                </c:pt>
              </c:numCache>
            </c:numRef>
          </c:val>
          <c:extLst>
            <c:ext xmlns:c16="http://schemas.microsoft.com/office/drawing/2014/chart" uri="{C3380CC4-5D6E-409C-BE32-E72D297353CC}">
              <c16:uniqueId val="{00000002-C4BA-4DB6-85B9-02DE1CF9B1F8}"/>
            </c:ext>
          </c:extLst>
        </c:ser>
        <c:ser>
          <c:idx val="3"/>
          <c:order val="3"/>
          <c:tx>
            <c:strRef>
              <c:f>'Q15_Tab 34-39'!$A$156</c:f>
              <c:strCache>
                <c:ptCount val="1"/>
                <c:pt idx="0">
                  <c:v>certains salariés (10 % à 29 %)</c:v>
                </c:pt>
              </c:strCache>
            </c:strRef>
          </c:tx>
          <c:spPr>
            <a:solidFill>
              <a:schemeClr val="accent4"/>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34-39'!$B$156:$H$156</c:f>
              <c:numCache>
                <c:formatCode>0.0</c:formatCode>
                <c:ptCount val="7"/>
                <c:pt idx="0">
                  <c:v>19.600000000000001</c:v>
                </c:pt>
                <c:pt idx="1">
                  <c:v>10.6</c:v>
                </c:pt>
                <c:pt idx="2">
                  <c:v>11.4</c:v>
                </c:pt>
                <c:pt idx="3">
                  <c:v>13.5</c:v>
                </c:pt>
                <c:pt idx="4">
                  <c:v>17.5</c:v>
                </c:pt>
                <c:pt idx="5">
                  <c:v>21.099999999999998</c:v>
                </c:pt>
                <c:pt idx="6">
                  <c:v>27.3</c:v>
                </c:pt>
              </c:numCache>
            </c:numRef>
          </c:val>
          <c:extLst>
            <c:ext xmlns:c16="http://schemas.microsoft.com/office/drawing/2014/chart" uri="{C3380CC4-5D6E-409C-BE32-E72D297353CC}">
              <c16:uniqueId val="{00000003-C4BA-4DB6-85B9-02DE1CF9B1F8}"/>
            </c:ext>
          </c:extLst>
        </c:ser>
        <c:ser>
          <c:idx val="4"/>
          <c:order val="4"/>
          <c:tx>
            <c:strRef>
              <c:f>'Q15_Tab 34-39'!$A$157</c:f>
              <c:strCache>
                <c:ptCount val="1"/>
                <c:pt idx="0">
                  <c:v>quelques salariés (moins de 10 %)</c:v>
                </c:pt>
              </c:strCache>
            </c:strRef>
          </c:tx>
          <c:spPr>
            <a:solidFill>
              <a:schemeClr val="accent5"/>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34-39'!$B$157:$H$157</c:f>
              <c:numCache>
                <c:formatCode>0.0</c:formatCode>
                <c:ptCount val="7"/>
                <c:pt idx="0">
                  <c:v>60.9</c:v>
                </c:pt>
                <c:pt idx="1">
                  <c:v>40.200000000000003</c:v>
                </c:pt>
                <c:pt idx="2">
                  <c:v>55.600000000000009</c:v>
                </c:pt>
                <c:pt idx="3">
                  <c:v>66.900000000000006</c:v>
                </c:pt>
                <c:pt idx="4">
                  <c:v>66.400000000000006</c:v>
                </c:pt>
                <c:pt idx="5">
                  <c:v>66.8</c:v>
                </c:pt>
                <c:pt idx="6">
                  <c:v>64.099999999999994</c:v>
                </c:pt>
              </c:numCache>
            </c:numRef>
          </c:val>
          <c:extLst>
            <c:ext xmlns:c16="http://schemas.microsoft.com/office/drawing/2014/chart" uri="{C3380CC4-5D6E-409C-BE32-E72D297353CC}">
              <c16:uniqueId val="{00000004-C4BA-4DB6-85B9-02DE1CF9B1F8}"/>
            </c:ext>
          </c:extLst>
        </c:ser>
        <c:ser>
          <c:idx val="5"/>
          <c:order val="5"/>
          <c:tx>
            <c:strRef>
              <c:f>'Q15_Tab 34-39'!$A$158</c:f>
              <c:strCache>
                <c:ptCount val="1"/>
                <c:pt idx="0">
                  <c:v>aucun salarié</c:v>
                </c:pt>
              </c:strCache>
            </c:strRef>
          </c:tx>
          <c:spPr>
            <a:solidFill>
              <a:schemeClr val="accent6"/>
            </a:solidFill>
            <a:ln>
              <a:noFill/>
            </a:ln>
            <a:effectLst/>
          </c:spPr>
          <c:invertIfNegative val="0"/>
          <c:cat>
            <c:strRef>
              <c:f>'Q15_Tab 34-39'!$B$152:$H$152</c:f>
              <c:strCache>
                <c:ptCount val="7"/>
                <c:pt idx="0">
                  <c:v>Ensemble</c:v>
                </c:pt>
                <c:pt idx="1">
                  <c:v>10 - 19</c:v>
                </c:pt>
                <c:pt idx="2">
                  <c:v>20 - 49</c:v>
                </c:pt>
                <c:pt idx="3">
                  <c:v>50 - 99</c:v>
                </c:pt>
                <c:pt idx="4">
                  <c:v>100 - 249</c:v>
                </c:pt>
                <c:pt idx="5">
                  <c:v>250 - 499</c:v>
                </c:pt>
                <c:pt idx="6">
                  <c:v>500 et +</c:v>
                </c:pt>
              </c:strCache>
            </c:strRef>
          </c:cat>
          <c:val>
            <c:numRef>
              <c:f>'Q15_Tab 34-39'!$B$158:$H$158</c:f>
              <c:numCache>
                <c:formatCode>0.0</c:formatCode>
                <c:ptCount val="7"/>
                <c:pt idx="0">
                  <c:v>15.1</c:v>
                </c:pt>
                <c:pt idx="1">
                  <c:v>46.400000000000006</c:v>
                </c:pt>
                <c:pt idx="2">
                  <c:v>30.2</c:v>
                </c:pt>
                <c:pt idx="3">
                  <c:v>15.9</c:v>
                </c:pt>
                <c:pt idx="4">
                  <c:v>11.200000000000001</c:v>
                </c:pt>
                <c:pt idx="5">
                  <c:v>7.1</c:v>
                </c:pt>
                <c:pt idx="6">
                  <c:v>3.4000000000000004</c:v>
                </c:pt>
              </c:numCache>
            </c:numRef>
          </c:val>
          <c:extLst>
            <c:ext xmlns:c16="http://schemas.microsoft.com/office/drawing/2014/chart" uri="{C3380CC4-5D6E-409C-BE32-E72D297353CC}">
              <c16:uniqueId val="{00000005-C4BA-4DB6-85B9-02DE1CF9B1F8}"/>
            </c:ext>
          </c:extLst>
        </c:ser>
        <c:dLbls>
          <c:showLegendKey val="0"/>
          <c:showVal val="0"/>
          <c:showCatName val="0"/>
          <c:showSerName val="0"/>
          <c:showPercent val="0"/>
          <c:showBubbleSize val="0"/>
        </c:dLbls>
        <c:gapWidth val="150"/>
        <c:overlap val="100"/>
        <c:axId val="664579360"/>
        <c:axId val="664579688"/>
        <c:extLst>
          <c:ext xmlns:c15="http://schemas.microsoft.com/office/drawing/2012/chart" uri="{02D57815-91ED-43cb-92C2-25804820EDAC}">
            <c15:filteredBarSeries>
              <c15:ser>
                <c:idx val="6"/>
                <c:order val="6"/>
                <c:tx>
                  <c:strRef>
                    <c:extLst>
                      <c:ext uri="{02D57815-91ED-43cb-92C2-25804820EDAC}">
                        <c15:formulaRef>
                          <c15:sqref>'Q15_Tab 34-39'!#REF!</c15:sqref>
                        </c15:formulaRef>
                      </c:ext>
                    </c:extLst>
                    <c:strCache>
                      <c:ptCount val="1"/>
                      <c:pt idx="0">
                        <c:v>#REF!</c:v>
                      </c:pt>
                    </c:strCache>
                  </c:strRef>
                </c:tx>
                <c:spPr>
                  <a:solidFill>
                    <a:schemeClr val="accent1">
                      <a:lumMod val="60000"/>
                    </a:schemeClr>
                  </a:solidFill>
                  <a:ln>
                    <a:noFill/>
                  </a:ln>
                  <a:effectLst/>
                </c:spPr>
                <c:invertIfNegative val="0"/>
                <c:cat>
                  <c:strRef>
                    <c:extLst>
                      <c:ext uri="{02D57815-91ED-43cb-92C2-25804820EDAC}">
                        <c15:formulaRef>
                          <c15:sqref>'Q15_Tab 34-39'!$B$152:$H$152</c15:sqref>
                        </c15:formulaRef>
                      </c:ext>
                    </c:extLst>
                    <c:strCache>
                      <c:ptCount val="7"/>
                      <c:pt idx="0">
                        <c:v>Ensemble</c:v>
                      </c:pt>
                      <c:pt idx="1">
                        <c:v>10 - 19</c:v>
                      </c:pt>
                      <c:pt idx="2">
                        <c:v>20 - 49</c:v>
                      </c:pt>
                      <c:pt idx="3">
                        <c:v>50 - 99</c:v>
                      </c:pt>
                      <c:pt idx="4">
                        <c:v>100 - 249</c:v>
                      </c:pt>
                      <c:pt idx="5">
                        <c:v>250 - 499</c:v>
                      </c:pt>
                      <c:pt idx="6">
                        <c:v>500 et +</c:v>
                      </c:pt>
                    </c:strCache>
                  </c:strRef>
                </c:cat>
                <c:val>
                  <c:numRef>
                    <c:extLst>
                      <c:ext uri="{02D57815-91ED-43cb-92C2-25804820EDAC}">
                        <c15:formulaRef>
                          <c15:sqref>'Q15_Tab 34-39'!#REF!</c15:sqref>
                        </c15:formulaRef>
                      </c:ext>
                    </c:extLst>
                    <c:numCache>
                      <c:formatCode>General</c:formatCode>
                      <c:ptCount val="1"/>
                      <c:pt idx="0">
                        <c:v>1</c:v>
                      </c:pt>
                    </c:numCache>
                  </c:numRef>
                </c:val>
                <c:extLst>
                  <c:ext xmlns:c16="http://schemas.microsoft.com/office/drawing/2014/chart" uri="{C3380CC4-5D6E-409C-BE32-E72D297353CC}">
                    <c16:uniqueId val="{00000000-93CD-4600-827B-3F954D5B75B4}"/>
                  </c:ext>
                </c:extLst>
              </c15:ser>
            </c15:filteredBarSeries>
          </c:ext>
        </c:extLst>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taille d'entreprise (% de salariés) - Exercice du droit de retrait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5"/>
          <c:order val="0"/>
          <c:tx>
            <c:strRef>
              <c:f>'Q15_Tab 34-39'!$A$195</c:f>
              <c:strCache>
                <c:ptCount val="1"/>
                <c:pt idx="0">
                  <c:v>aucun salarié</c:v>
                </c:pt>
              </c:strCache>
            </c:strRef>
          </c:tx>
          <c:spPr>
            <a:solidFill>
              <a:schemeClr val="accent6"/>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34-39'!$B$195:$H$195</c:f>
              <c:numCache>
                <c:formatCode>0.0</c:formatCode>
                <c:ptCount val="7"/>
                <c:pt idx="0">
                  <c:v>97.8</c:v>
                </c:pt>
                <c:pt idx="1">
                  <c:v>99.5</c:v>
                </c:pt>
                <c:pt idx="2">
                  <c:v>98.7</c:v>
                </c:pt>
                <c:pt idx="3">
                  <c:v>99.5</c:v>
                </c:pt>
                <c:pt idx="4">
                  <c:v>99.5</c:v>
                </c:pt>
                <c:pt idx="5">
                  <c:v>98.9</c:v>
                </c:pt>
                <c:pt idx="6">
                  <c:v>95.7</c:v>
                </c:pt>
              </c:numCache>
            </c:numRef>
          </c:val>
          <c:extLst>
            <c:ext xmlns:c16="http://schemas.microsoft.com/office/drawing/2014/chart" uri="{C3380CC4-5D6E-409C-BE32-E72D297353CC}">
              <c16:uniqueId val="{00000005-FC79-46B2-A1FE-EFF3682F5A45}"/>
            </c:ext>
          </c:extLst>
        </c:ser>
        <c:ser>
          <c:idx val="0"/>
          <c:order val="1"/>
          <c:tx>
            <c:strRef>
              <c:f>'Q15_Tab 34-39'!$A$190</c:f>
              <c:strCache>
                <c:ptCount val="1"/>
                <c:pt idx="0">
                  <c:v>la plupart des salariés (80 % ou plus)</c:v>
                </c:pt>
              </c:strCache>
            </c:strRef>
          </c:tx>
          <c:spPr>
            <a:solidFill>
              <a:schemeClr val="accent1"/>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34-39'!$B$190:$H$190</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C79-46B2-A1FE-EFF3682F5A45}"/>
            </c:ext>
          </c:extLst>
        </c:ser>
        <c:ser>
          <c:idx val="1"/>
          <c:order val="2"/>
          <c:tx>
            <c:strRef>
              <c:f>'Q15_Tab 34-39'!$A$191</c:f>
              <c:strCache>
                <c:ptCount val="1"/>
                <c:pt idx="0">
                  <c:v>une majorité des salariés (50 % à 79 %)</c:v>
                </c:pt>
              </c:strCache>
            </c:strRef>
          </c:tx>
          <c:spPr>
            <a:solidFill>
              <a:schemeClr val="accent2"/>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34-39'!$B$191:$H$191</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C79-46B2-A1FE-EFF3682F5A45}"/>
            </c:ext>
          </c:extLst>
        </c:ser>
        <c:ser>
          <c:idx val="2"/>
          <c:order val="3"/>
          <c:tx>
            <c:strRef>
              <c:f>'Q15_Tab 34-39'!$A$192</c:f>
              <c:strCache>
                <c:ptCount val="1"/>
                <c:pt idx="0">
                  <c:v>un nombre conséquent de salariés (30 % à 49 %)</c:v>
                </c:pt>
              </c:strCache>
            </c:strRef>
          </c:tx>
          <c:spPr>
            <a:solidFill>
              <a:schemeClr val="accent3"/>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34-39'!$B$192:$H$192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C79-46B2-A1FE-EFF3682F5A45}"/>
            </c:ext>
          </c:extLst>
        </c:ser>
        <c:ser>
          <c:idx val="3"/>
          <c:order val="4"/>
          <c:tx>
            <c:strRef>
              <c:f>'Q15_Tab 34-39'!$A$193</c:f>
              <c:strCache>
                <c:ptCount val="1"/>
                <c:pt idx="0">
                  <c:v>certains salariés (10 % à 29 %)</c:v>
                </c:pt>
              </c:strCache>
            </c:strRef>
          </c:tx>
          <c:spPr>
            <a:solidFill>
              <a:schemeClr val="accent4"/>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34-39'!$B$193:$H$193</c:f>
              <c:numCache>
                <c:formatCode>0.0</c:formatCode>
                <c:ptCount val="7"/>
                <c:pt idx="0">
                  <c:v>0</c:v>
                </c:pt>
                <c:pt idx="1">
                  <c:v>0</c:v>
                </c:pt>
                <c:pt idx="2">
                  <c:v>0.3</c:v>
                </c:pt>
                <c:pt idx="3">
                  <c:v>0</c:v>
                </c:pt>
                <c:pt idx="4">
                  <c:v>0</c:v>
                </c:pt>
                <c:pt idx="5">
                  <c:v>0</c:v>
                </c:pt>
                <c:pt idx="6">
                  <c:v>0.1</c:v>
                </c:pt>
              </c:numCache>
            </c:numRef>
          </c:val>
          <c:extLst>
            <c:ext xmlns:c16="http://schemas.microsoft.com/office/drawing/2014/chart" uri="{C3380CC4-5D6E-409C-BE32-E72D297353CC}">
              <c16:uniqueId val="{00000003-FC79-46B2-A1FE-EFF3682F5A45}"/>
            </c:ext>
          </c:extLst>
        </c:ser>
        <c:ser>
          <c:idx val="4"/>
          <c:order val="5"/>
          <c:tx>
            <c:strRef>
              <c:f>'Q15_Tab 34-39'!$A$194</c:f>
              <c:strCache>
                <c:ptCount val="1"/>
                <c:pt idx="0">
                  <c:v>quelques salariés (moins de 10 %)</c:v>
                </c:pt>
              </c:strCache>
            </c:strRef>
          </c:tx>
          <c:spPr>
            <a:solidFill>
              <a:schemeClr val="accent5"/>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34-39'!$B$194:$H$194</c:f>
              <c:numCache>
                <c:formatCode>0.0</c:formatCode>
                <c:ptCount val="7"/>
                <c:pt idx="0">
                  <c:v>2</c:v>
                </c:pt>
                <c:pt idx="1">
                  <c:v>0.4</c:v>
                </c:pt>
                <c:pt idx="2">
                  <c:v>0.89999999999999991</c:v>
                </c:pt>
                <c:pt idx="3">
                  <c:v>0.4</c:v>
                </c:pt>
                <c:pt idx="4">
                  <c:v>0.4</c:v>
                </c:pt>
                <c:pt idx="5">
                  <c:v>0.8</c:v>
                </c:pt>
                <c:pt idx="6">
                  <c:v>4.2</c:v>
                </c:pt>
              </c:numCache>
            </c:numRef>
          </c:val>
          <c:extLst>
            <c:ext xmlns:c16="http://schemas.microsoft.com/office/drawing/2014/chart" uri="{C3380CC4-5D6E-409C-BE32-E72D297353CC}">
              <c16:uniqueId val="{00000004-FC79-46B2-A1FE-EFF3682F5A45}"/>
            </c:ext>
          </c:extLst>
        </c:ser>
        <c:ser>
          <c:idx val="6"/>
          <c:order val="6"/>
          <c:tx>
            <c:strRef>
              <c:f>'Q15_Tab 34-39'!$A$196</c:f>
              <c:strCache>
                <c:ptCount val="1"/>
                <c:pt idx="0">
                  <c:v>nd</c:v>
                </c:pt>
              </c:strCache>
            </c:strRef>
          </c:tx>
          <c:spPr>
            <a:solidFill>
              <a:schemeClr val="accent1">
                <a:lumMod val="60000"/>
              </a:schemeClr>
            </a:solidFill>
            <a:ln>
              <a:noFill/>
            </a:ln>
            <a:effectLst/>
          </c:spPr>
          <c:invertIfNegative val="0"/>
          <c:cat>
            <c:strRef>
              <c:f>'Q15_Tab 34-39'!$B$189:$H$189</c:f>
              <c:strCache>
                <c:ptCount val="7"/>
                <c:pt idx="0">
                  <c:v>Ensemble</c:v>
                </c:pt>
                <c:pt idx="1">
                  <c:v>10 - 19</c:v>
                </c:pt>
                <c:pt idx="2">
                  <c:v>20 - 49</c:v>
                </c:pt>
                <c:pt idx="3">
                  <c:v>50 - 99</c:v>
                </c:pt>
                <c:pt idx="4">
                  <c:v>100 - 249</c:v>
                </c:pt>
                <c:pt idx="5">
                  <c:v>250 - 499</c:v>
                </c:pt>
                <c:pt idx="6">
                  <c:v>500 et +</c:v>
                </c:pt>
              </c:strCache>
            </c:strRef>
          </c:cat>
          <c:val>
            <c:numRef>
              <c:f>'Q15_Tab 34-39'!$B$196:$H$196</c:f>
              <c:numCache>
                <c:formatCode>0.0</c:formatCode>
                <c:ptCount val="7"/>
                <c:pt idx="0">
                  <c:v>0.20000000000000284</c:v>
                </c:pt>
                <c:pt idx="1">
                  <c:v>9.9999999999994316E-2</c:v>
                </c:pt>
                <c:pt idx="2">
                  <c:v>9.9999999999994316E-2</c:v>
                </c:pt>
                <c:pt idx="3">
                  <c:v>9.9999999999994316E-2</c:v>
                </c:pt>
                <c:pt idx="4">
                  <c:v>9.9999999999994316E-2</c:v>
                </c:pt>
                <c:pt idx="5">
                  <c:v>0.29999999999999716</c:v>
                </c:pt>
                <c:pt idx="6">
                  <c:v>0</c:v>
                </c:pt>
              </c:numCache>
            </c:numRef>
          </c:val>
          <c:extLst>
            <c:ext xmlns:c16="http://schemas.microsoft.com/office/drawing/2014/chart" uri="{C3380CC4-5D6E-409C-BE32-E72D297353CC}">
              <c16:uniqueId val="{00000000-8582-4185-813A-587CF8166FDC}"/>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Travail sur site ou sur chantiers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40-45'!$B$4</c:f>
              <c:strCache>
                <c:ptCount val="1"/>
                <c:pt idx="0">
                  <c:v>la plupart des salariés (80 % ou plus)</c:v>
                </c:pt>
              </c:strCache>
            </c:strRef>
          </c:tx>
          <c:spPr>
            <a:solidFill>
              <a:schemeClr val="accent1"/>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40-45'!$B$5:$B$21</c:f>
              <c:numCache>
                <c:formatCode>0.0</c:formatCode>
                <c:ptCount val="17"/>
                <c:pt idx="0">
                  <c:v>60.3</c:v>
                </c:pt>
                <c:pt idx="1">
                  <c:v>54.800000000000004</c:v>
                </c:pt>
                <c:pt idx="2">
                  <c:v>78.5</c:v>
                </c:pt>
                <c:pt idx="3">
                  <c:v>40.6</c:v>
                </c:pt>
                <c:pt idx="4">
                  <c:v>50.2</c:v>
                </c:pt>
                <c:pt idx="5">
                  <c:v>35.4</c:v>
                </c:pt>
                <c:pt idx="6">
                  <c:v>64.7</c:v>
                </c:pt>
                <c:pt idx="7">
                  <c:v>82.399999999999991</c:v>
                </c:pt>
                <c:pt idx="8">
                  <c:v>71.7</c:v>
                </c:pt>
                <c:pt idx="9">
                  <c:v>68</c:v>
                </c:pt>
                <c:pt idx="10">
                  <c:v>47.199999999999996</c:v>
                </c:pt>
                <c:pt idx="11">
                  <c:v>14.2</c:v>
                </c:pt>
                <c:pt idx="12">
                  <c:v>24.5</c:v>
                </c:pt>
                <c:pt idx="13">
                  <c:v>56.499999999999993</c:v>
                </c:pt>
                <c:pt idx="14">
                  <c:v>49.5</c:v>
                </c:pt>
                <c:pt idx="15">
                  <c:v>78.8</c:v>
                </c:pt>
                <c:pt idx="16">
                  <c:v>58.699999999999996</c:v>
                </c:pt>
              </c:numCache>
            </c:numRef>
          </c:val>
          <c:extLst>
            <c:ext xmlns:c16="http://schemas.microsoft.com/office/drawing/2014/chart" uri="{C3380CC4-5D6E-409C-BE32-E72D297353CC}">
              <c16:uniqueId val="{00000000-36A3-4695-BC55-DAB0842BC0F3}"/>
            </c:ext>
          </c:extLst>
        </c:ser>
        <c:ser>
          <c:idx val="1"/>
          <c:order val="1"/>
          <c:tx>
            <c:strRef>
              <c:f>'Q15_Tab 40-45'!$C$4</c:f>
              <c:strCache>
                <c:ptCount val="1"/>
                <c:pt idx="0">
                  <c:v>une majorité des salariés (50 % à 79 %)</c:v>
                </c:pt>
              </c:strCache>
            </c:strRef>
          </c:tx>
          <c:spPr>
            <a:solidFill>
              <a:schemeClr val="accent2"/>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40-45'!$C$5:$C$21</c:f>
              <c:numCache>
                <c:formatCode>0.0</c:formatCode>
                <c:ptCount val="17"/>
                <c:pt idx="0">
                  <c:v>15.8</c:v>
                </c:pt>
                <c:pt idx="1">
                  <c:v>36.199999999999996</c:v>
                </c:pt>
                <c:pt idx="2">
                  <c:v>12.9</c:v>
                </c:pt>
                <c:pt idx="3">
                  <c:v>0</c:v>
                </c:pt>
                <c:pt idx="4">
                  <c:v>23.5</c:v>
                </c:pt>
                <c:pt idx="5">
                  <c:v>35.299999999999997</c:v>
                </c:pt>
                <c:pt idx="6">
                  <c:v>20.8</c:v>
                </c:pt>
                <c:pt idx="7">
                  <c:v>12.1</c:v>
                </c:pt>
                <c:pt idx="8">
                  <c:v>10.9</c:v>
                </c:pt>
                <c:pt idx="9">
                  <c:v>18.5</c:v>
                </c:pt>
                <c:pt idx="10">
                  <c:v>15.2</c:v>
                </c:pt>
                <c:pt idx="11">
                  <c:v>11.799999999999999</c:v>
                </c:pt>
                <c:pt idx="12">
                  <c:v>21.9</c:v>
                </c:pt>
                <c:pt idx="13">
                  <c:v>18.2</c:v>
                </c:pt>
                <c:pt idx="14">
                  <c:v>18.7</c:v>
                </c:pt>
                <c:pt idx="15">
                  <c:v>8.7999999999999989</c:v>
                </c:pt>
                <c:pt idx="16">
                  <c:v>12.6</c:v>
                </c:pt>
              </c:numCache>
            </c:numRef>
          </c:val>
          <c:extLst>
            <c:ext xmlns:c16="http://schemas.microsoft.com/office/drawing/2014/chart" uri="{C3380CC4-5D6E-409C-BE32-E72D297353CC}">
              <c16:uniqueId val="{00000001-36A3-4695-BC55-DAB0842BC0F3}"/>
            </c:ext>
          </c:extLst>
        </c:ser>
        <c:ser>
          <c:idx val="2"/>
          <c:order val="2"/>
          <c:tx>
            <c:strRef>
              <c:f>'Q15_Tab 40-45'!$D$4</c:f>
              <c:strCache>
                <c:ptCount val="1"/>
                <c:pt idx="0">
                  <c:v>un nombre conséquent de salariés (30 % à 49 %)</c:v>
                </c:pt>
              </c:strCache>
            </c:strRef>
          </c:tx>
          <c:spPr>
            <a:solidFill>
              <a:schemeClr val="accent3"/>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40-45'!$D$5:$D$21</c:f>
              <c:numCache>
                <c:formatCode>0.0</c:formatCode>
                <c:ptCount val="17"/>
                <c:pt idx="0">
                  <c:v>9.5</c:v>
                </c:pt>
                <c:pt idx="1">
                  <c:v>6.6000000000000005</c:v>
                </c:pt>
                <c:pt idx="2">
                  <c:v>2.8000000000000003</c:v>
                </c:pt>
                <c:pt idx="3">
                  <c:v>0</c:v>
                </c:pt>
                <c:pt idx="4">
                  <c:v>10.100000000000001</c:v>
                </c:pt>
                <c:pt idx="5">
                  <c:v>24</c:v>
                </c:pt>
                <c:pt idx="6">
                  <c:v>6.5</c:v>
                </c:pt>
                <c:pt idx="7">
                  <c:v>1.9</c:v>
                </c:pt>
                <c:pt idx="8">
                  <c:v>6.3</c:v>
                </c:pt>
                <c:pt idx="9">
                  <c:v>7.9</c:v>
                </c:pt>
                <c:pt idx="10">
                  <c:v>13.5</c:v>
                </c:pt>
                <c:pt idx="11">
                  <c:v>25.2</c:v>
                </c:pt>
                <c:pt idx="12">
                  <c:v>36.1</c:v>
                </c:pt>
                <c:pt idx="13">
                  <c:v>12.8</c:v>
                </c:pt>
                <c:pt idx="14">
                  <c:v>10.199999999999999</c:v>
                </c:pt>
                <c:pt idx="15">
                  <c:v>1.7000000000000002</c:v>
                </c:pt>
                <c:pt idx="16">
                  <c:v>7.0000000000000009</c:v>
                </c:pt>
              </c:numCache>
            </c:numRef>
          </c:val>
          <c:extLst>
            <c:ext xmlns:c16="http://schemas.microsoft.com/office/drawing/2014/chart" uri="{C3380CC4-5D6E-409C-BE32-E72D297353CC}">
              <c16:uniqueId val="{00000002-36A3-4695-BC55-DAB0842BC0F3}"/>
            </c:ext>
          </c:extLst>
        </c:ser>
        <c:ser>
          <c:idx val="3"/>
          <c:order val="3"/>
          <c:tx>
            <c:strRef>
              <c:f>'Q15_Tab 40-45'!$E$4</c:f>
              <c:strCache>
                <c:ptCount val="1"/>
                <c:pt idx="0">
                  <c:v>certains salariés (10 % à 29 %)</c:v>
                </c:pt>
              </c:strCache>
            </c:strRef>
          </c:tx>
          <c:spPr>
            <a:solidFill>
              <a:schemeClr val="accent4"/>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40-45'!$E$5:$E$21</c:f>
              <c:numCache>
                <c:formatCode>0.0</c:formatCode>
                <c:ptCount val="17"/>
                <c:pt idx="0">
                  <c:v>5.0999999999999996</c:v>
                </c:pt>
                <c:pt idx="1">
                  <c:v>0.6</c:v>
                </c:pt>
                <c:pt idx="2">
                  <c:v>2</c:v>
                </c:pt>
                <c:pt idx="3">
                  <c:v>0</c:v>
                </c:pt>
                <c:pt idx="4">
                  <c:v>8.7999999999999989</c:v>
                </c:pt>
                <c:pt idx="5">
                  <c:v>2.5</c:v>
                </c:pt>
                <c:pt idx="6">
                  <c:v>2.1</c:v>
                </c:pt>
                <c:pt idx="7">
                  <c:v>1.7000000000000002</c:v>
                </c:pt>
                <c:pt idx="8">
                  <c:v>3.1</c:v>
                </c:pt>
                <c:pt idx="9">
                  <c:v>1.5</c:v>
                </c:pt>
                <c:pt idx="10">
                  <c:v>8.6999999999999993</c:v>
                </c:pt>
                <c:pt idx="11">
                  <c:v>17.299999999999997</c:v>
                </c:pt>
                <c:pt idx="12">
                  <c:v>10.9</c:v>
                </c:pt>
                <c:pt idx="13">
                  <c:v>8.9</c:v>
                </c:pt>
                <c:pt idx="14">
                  <c:v>8.6</c:v>
                </c:pt>
                <c:pt idx="15">
                  <c:v>1.7999999999999998</c:v>
                </c:pt>
                <c:pt idx="16">
                  <c:v>6.3</c:v>
                </c:pt>
              </c:numCache>
            </c:numRef>
          </c:val>
          <c:extLst>
            <c:ext xmlns:c16="http://schemas.microsoft.com/office/drawing/2014/chart" uri="{C3380CC4-5D6E-409C-BE32-E72D297353CC}">
              <c16:uniqueId val="{00000003-36A3-4695-BC55-DAB0842BC0F3}"/>
            </c:ext>
          </c:extLst>
        </c:ser>
        <c:ser>
          <c:idx val="4"/>
          <c:order val="4"/>
          <c:tx>
            <c:strRef>
              <c:f>'Q15_Tab 40-45'!$F$4</c:f>
              <c:strCache>
                <c:ptCount val="1"/>
                <c:pt idx="0">
                  <c:v>quelques salariés (moins de 10 %)</c:v>
                </c:pt>
              </c:strCache>
            </c:strRef>
          </c:tx>
          <c:spPr>
            <a:solidFill>
              <a:schemeClr val="accent5"/>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40-45'!$F$5:$F$21</c:f>
              <c:numCache>
                <c:formatCode>0.0</c:formatCode>
                <c:ptCount val="17"/>
                <c:pt idx="0">
                  <c:v>4.7</c:v>
                </c:pt>
                <c:pt idx="1">
                  <c:v>0.70000000000000007</c:v>
                </c:pt>
                <c:pt idx="2">
                  <c:v>0.8</c:v>
                </c:pt>
                <c:pt idx="3">
                  <c:v>0</c:v>
                </c:pt>
                <c:pt idx="4">
                  <c:v>5.3</c:v>
                </c:pt>
                <c:pt idx="5">
                  <c:v>1.3</c:v>
                </c:pt>
                <c:pt idx="6">
                  <c:v>2.7</c:v>
                </c:pt>
                <c:pt idx="7">
                  <c:v>0.5</c:v>
                </c:pt>
                <c:pt idx="8">
                  <c:v>2.6</c:v>
                </c:pt>
                <c:pt idx="9">
                  <c:v>1.9</c:v>
                </c:pt>
                <c:pt idx="10">
                  <c:v>6.8000000000000007</c:v>
                </c:pt>
                <c:pt idx="11">
                  <c:v>23.799999999999997</c:v>
                </c:pt>
                <c:pt idx="12">
                  <c:v>4</c:v>
                </c:pt>
                <c:pt idx="13">
                  <c:v>0.89999999999999991</c:v>
                </c:pt>
                <c:pt idx="14">
                  <c:v>7.9</c:v>
                </c:pt>
                <c:pt idx="15">
                  <c:v>2.5</c:v>
                </c:pt>
                <c:pt idx="16">
                  <c:v>8.6</c:v>
                </c:pt>
              </c:numCache>
            </c:numRef>
          </c:val>
          <c:extLst>
            <c:ext xmlns:c16="http://schemas.microsoft.com/office/drawing/2014/chart" uri="{C3380CC4-5D6E-409C-BE32-E72D297353CC}">
              <c16:uniqueId val="{00000004-36A3-4695-BC55-DAB0842BC0F3}"/>
            </c:ext>
          </c:extLst>
        </c:ser>
        <c:ser>
          <c:idx val="5"/>
          <c:order val="5"/>
          <c:tx>
            <c:strRef>
              <c:f>'Q15_Tab 40-45'!$G$4</c:f>
              <c:strCache>
                <c:ptCount val="1"/>
                <c:pt idx="0">
                  <c:v>aucun salarié</c:v>
                </c:pt>
              </c:strCache>
            </c:strRef>
          </c:tx>
          <c:spPr>
            <a:solidFill>
              <a:schemeClr val="accent6"/>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40-45'!$G$5:$G$21</c:f>
              <c:numCache>
                <c:formatCode>0.0</c:formatCode>
                <c:ptCount val="17"/>
                <c:pt idx="0">
                  <c:v>4.5999999999999996</c:v>
                </c:pt>
                <c:pt idx="1">
                  <c:v>1.0999999999999999</c:v>
                </c:pt>
                <c:pt idx="2">
                  <c:v>2.9000000000000004</c:v>
                </c:pt>
                <c:pt idx="3">
                  <c:v>0</c:v>
                </c:pt>
                <c:pt idx="4">
                  <c:v>2.1</c:v>
                </c:pt>
                <c:pt idx="5">
                  <c:v>1.5</c:v>
                </c:pt>
                <c:pt idx="6">
                  <c:v>3.2</c:v>
                </c:pt>
                <c:pt idx="7">
                  <c:v>1.5</c:v>
                </c:pt>
                <c:pt idx="8">
                  <c:v>5.5</c:v>
                </c:pt>
                <c:pt idx="9">
                  <c:v>2.1999999999999997</c:v>
                </c:pt>
                <c:pt idx="10">
                  <c:v>8.5</c:v>
                </c:pt>
                <c:pt idx="11">
                  <c:v>7.7</c:v>
                </c:pt>
                <c:pt idx="12">
                  <c:v>2.5</c:v>
                </c:pt>
                <c:pt idx="13">
                  <c:v>2.8000000000000003</c:v>
                </c:pt>
                <c:pt idx="14">
                  <c:v>5.2</c:v>
                </c:pt>
                <c:pt idx="15">
                  <c:v>6.4</c:v>
                </c:pt>
                <c:pt idx="16">
                  <c:v>6.7</c:v>
                </c:pt>
              </c:numCache>
            </c:numRef>
          </c:val>
          <c:extLst>
            <c:ext xmlns:c16="http://schemas.microsoft.com/office/drawing/2014/chart" uri="{C3380CC4-5D6E-409C-BE32-E72D297353CC}">
              <c16:uniqueId val="{00000005-36A3-4695-BC55-DAB0842BC0F3}"/>
            </c:ext>
          </c:extLst>
        </c:ser>
        <c:ser>
          <c:idx val="6"/>
          <c:order val="6"/>
          <c:tx>
            <c:strRef>
              <c:f>'Q15_Tab 40-45'!$H$4</c:f>
              <c:strCache>
                <c:ptCount val="1"/>
                <c:pt idx="0">
                  <c:v>nd</c:v>
                </c:pt>
              </c:strCache>
            </c:strRef>
          </c:tx>
          <c:spPr>
            <a:solidFill>
              <a:schemeClr val="accent1">
                <a:lumMod val="60000"/>
              </a:schemeClr>
            </a:solidFill>
            <a:ln>
              <a:noFill/>
            </a:ln>
            <a:effectLst/>
          </c:spPr>
          <c:invertIfNegative val="0"/>
          <c:cat>
            <c:strRef>
              <c:f>'Q15_Tab 40-45'!$A$5:$A$21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40-45'!$H$5:$H$21</c:f>
              <c:numCache>
                <c:formatCode>0.0</c:formatCode>
                <c:ptCount val="17"/>
                <c:pt idx="3">
                  <c:v>59.4</c:v>
                </c:pt>
              </c:numCache>
            </c:numRef>
          </c:val>
          <c:extLst>
            <c:ext xmlns:c16="http://schemas.microsoft.com/office/drawing/2014/chart" uri="{C3380CC4-5D6E-409C-BE32-E72D297353CC}">
              <c16:uniqueId val="{00000000-D016-4513-B3DC-556300A47759}"/>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Télétravail ou</a:t>
            </a:r>
            <a:r>
              <a:rPr lang="fr-FR" baseline="0"/>
              <a:t> travail à distance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40-45'!$B$56</c:f>
              <c:strCache>
                <c:ptCount val="1"/>
                <c:pt idx="0">
                  <c:v>la plupart des salariés (80 % ou plus)</c:v>
                </c:pt>
              </c:strCache>
            </c:strRef>
          </c:tx>
          <c:spPr>
            <a:solidFill>
              <a:schemeClr val="accent1"/>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40-45'!$B$57:$B$73</c:f>
              <c:numCache>
                <c:formatCode>0.0</c:formatCode>
                <c:ptCount val="17"/>
                <c:pt idx="0">
                  <c:v>5.7</c:v>
                </c:pt>
                <c:pt idx="1">
                  <c:v>0.8</c:v>
                </c:pt>
                <c:pt idx="2">
                  <c:v>1</c:v>
                </c:pt>
                <c:pt idx="3">
                  <c:v>0</c:v>
                </c:pt>
                <c:pt idx="4">
                  <c:v>5.2</c:v>
                </c:pt>
                <c:pt idx="5">
                  <c:v>2.1999999999999997</c:v>
                </c:pt>
                <c:pt idx="6">
                  <c:v>2</c:v>
                </c:pt>
                <c:pt idx="7">
                  <c:v>0.5</c:v>
                </c:pt>
                <c:pt idx="8">
                  <c:v>2.9000000000000004</c:v>
                </c:pt>
                <c:pt idx="9">
                  <c:v>1.3</c:v>
                </c:pt>
                <c:pt idx="10">
                  <c:v>0</c:v>
                </c:pt>
                <c:pt idx="11">
                  <c:v>37.799999999999997</c:v>
                </c:pt>
                <c:pt idx="12">
                  <c:v>8.7999999999999989</c:v>
                </c:pt>
                <c:pt idx="13">
                  <c:v>4.5</c:v>
                </c:pt>
                <c:pt idx="14">
                  <c:v>12</c:v>
                </c:pt>
                <c:pt idx="15">
                  <c:v>1.3</c:v>
                </c:pt>
                <c:pt idx="16">
                  <c:v>6</c:v>
                </c:pt>
              </c:numCache>
            </c:numRef>
          </c:val>
          <c:extLst>
            <c:ext xmlns:c16="http://schemas.microsoft.com/office/drawing/2014/chart" uri="{C3380CC4-5D6E-409C-BE32-E72D297353CC}">
              <c16:uniqueId val="{00000000-8EE2-41D2-BD4A-13672AD02006}"/>
            </c:ext>
          </c:extLst>
        </c:ser>
        <c:ser>
          <c:idx val="1"/>
          <c:order val="1"/>
          <c:tx>
            <c:strRef>
              <c:f>'Q15_Tab 40-45'!$C$56</c:f>
              <c:strCache>
                <c:ptCount val="1"/>
                <c:pt idx="0">
                  <c:v>une majorité des salariés (50 % à 79 %)</c:v>
                </c:pt>
              </c:strCache>
            </c:strRef>
          </c:tx>
          <c:spPr>
            <a:solidFill>
              <a:schemeClr val="accent2"/>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40-45'!$C$57:$C$73</c:f>
              <c:numCache>
                <c:formatCode>0.0</c:formatCode>
                <c:ptCount val="17"/>
                <c:pt idx="0">
                  <c:v>7.1</c:v>
                </c:pt>
                <c:pt idx="1">
                  <c:v>3.1</c:v>
                </c:pt>
                <c:pt idx="2">
                  <c:v>2.7</c:v>
                </c:pt>
                <c:pt idx="3">
                  <c:v>0</c:v>
                </c:pt>
                <c:pt idx="4">
                  <c:v>5.3</c:v>
                </c:pt>
                <c:pt idx="5">
                  <c:v>4.8</c:v>
                </c:pt>
                <c:pt idx="6">
                  <c:v>3.4000000000000004</c:v>
                </c:pt>
                <c:pt idx="7">
                  <c:v>1</c:v>
                </c:pt>
                <c:pt idx="8">
                  <c:v>5.2</c:v>
                </c:pt>
                <c:pt idx="9">
                  <c:v>11.4</c:v>
                </c:pt>
                <c:pt idx="10">
                  <c:v>8.3000000000000007</c:v>
                </c:pt>
                <c:pt idx="11">
                  <c:v>17.299999999999997</c:v>
                </c:pt>
                <c:pt idx="12">
                  <c:v>21.6</c:v>
                </c:pt>
                <c:pt idx="13">
                  <c:v>13.600000000000001</c:v>
                </c:pt>
                <c:pt idx="14">
                  <c:v>10.199999999999999</c:v>
                </c:pt>
                <c:pt idx="15">
                  <c:v>1.4000000000000001</c:v>
                </c:pt>
                <c:pt idx="16">
                  <c:v>5.3</c:v>
                </c:pt>
              </c:numCache>
            </c:numRef>
          </c:val>
          <c:extLst>
            <c:ext xmlns:c16="http://schemas.microsoft.com/office/drawing/2014/chart" uri="{C3380CC4-5D6E-409C-BE32-E72D297353CC}">
              <c16:uniqueId val="{00000001-8EE2-41D2-BD4A-13672AD02006}"/>
            </c:ext>
          </c:extLst>
        </c:ser>
        <c:ser>
          <c:idx val="2"/>
          <c:order val="2"/>
          <c:tx>
            <c:strRef>
              <c:f>'Q15_Tab 40-45'!$D$56</c:f>
              <c:strCache>
                <c:ptCount val="1"/>
                <c:pt idx="0">
                  <c:v>un nombre conséquent de salariés (30 % à 49 %)</c:v>
                </c:pt>
              </c:strCache>
            </c:strRef>
          </c:tx>
          <c:spPr>
            <a:solidFill>
              <a:schemeClr val="accent3"/>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40-45'!$D$57:$D$73</c:f>
              <c:numCache>
                <c:formatCode>0.0</c:formatCode>
                <c:ptCount val="17"/>
                <c:pt idx="0">
                  <c:v>9.1</c:v>
                </c:pt>
                <c:pt idx="1">
                  <c:v>30.5</c:v>
                </c:pt>
                <c:pt idx="2">
                  <c:v>2.2999999999999998</c:v>
                </c:pt>
                <c:pt idx="3">
                  <c:v>0</c:v>
                </c:pt>
                <c:pt idx="4">
                  <c:v>11.5</c:v>
                </c:pt>
                <c:pt idx="5">
                  <c:v>35.299999999999997</c:v>
                </c:pt>
                <c:pt idx="6">
                  <c:v>6.5</c:v>
                </c:pt>
                <c:pt idx="7">
                  <c:v>4.1000000000000005</c:v>
                </c:pt>
                <c:pt idx="8">
                  <c:v>4.3</c:v>
                </c:pt>
                <c:pt idx="9">
                  <c:v>2.1</c:v>
                </c:pt>
                <c:pt idx="10">
                  <c:v>0</c:v>
                </c:pt>
                <c:pt idx="11">
                  <c:v>26.700000000000003</c:v>
                </c:pt>
                <c:pt idx="12">
                  <c:v>31.5</c:v>
                </c:pt>
                <c:pt idx="13">
                  <c:v>15.2</c:v>
                </c:pt>
                <c:pt idx="14">
                  <c:v>11.799999999999999</c:v>
                </c:pt>
                <c:pt idx="15">
                  <c:v>1.6</c:v>
                </c:pt>
                <c:pt idx="16">
                  <c:v>4.3999999999999995</c:v>
                </c:pt>
              </c:numCache>
            </c:numRef>
          </c:val>
          <c:extLst>
            <c:ext xmlns:c16="http://schemas.microsoft.com/office/drawing/2014/chart" uri="{C3380CC4-5D6E-409C-BE32-E72D297353CC}">
              <c16:uniqueId val="{00000002-8EE2-41D2-BD4A-13672AD02006}"/>
            </c:ext>
          </c:extLst>
        </c:ser>
        <c:ser>
          <c:idx val="3"/>
          <c:order val="3"/>
          <c:tx>
            <c:strRef>
              <c:f>'Q15_Tab 40-45'!$E$56</c:f>
              <c:strCache>
                <c:ptCount val="1"/>
                <c:pt idx="0">
                  <c:v>certains salariés (10 % à 29 %)</c:v>
                </c:pt>
              </c:strCache>
            </c:strRef>
          </c:tx>
          <c:spPr>
            <a:solidFill>
              <a:schemeClr val="accent4"/>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40-45'!$E$57:$E$73</c:f>
              <c:numCache>
                <c:formatCode>0.0</c:formatCode>
                <c:ptCount val="17"/>
                <c:pt idx="0">
                  <c:v>11.5</c:v>
                </c:pt>
                <c:pt idx="1">
                  <c:v>28.4</c:v>
                </c:pt>
                <c:pt idx="2">
                  <c:v>9.5</c:v>
                </c:pt>
                <c:pt idx="3">
                  <c:v>0</c:v>
                </c:pt>
                <c:pt idx="4">
                  <c:v>24.9</c:v>
                </c:pt>
                <c:pt idx="5">
                  <c:v>15.7</c:v>
                </c:pt>
                <c:pt idx="6">
                  <c:v>12.2</c:v>
                </c:pt>
                <c:pt idx="7">
                  <c:v>12.4</c:v>
                </c:pt>
                <c:pt idx="8">
                  <c:v>10</c:v>
                </c:pt>
                <c:pt idx="9">
                  <c:v>15.2</c:v>
                </c:pt>
                <c:pt idx="10">
                  <c:v>3.9</c:v>
                </c:pt>
                <c:pt idx="11">
                  <c:v>8.5</c:v>
                </c:pt>
                <c:pt idx="12">
                  <c:v>17.399999999999999</c:v>
                </c:pt>
                <c:pt idx="13">
                  <c:v>15.2</c:v>
                </c:pt>
                <c:pt idx="14">
                  <c:v>14.000000000000002</c:v>
                </c:pt>
                <c:pt idx="15">
                  <c:v>4.1000000000000005</c:v>
                </c:pt>
                <c:pt idx="16">
                  <c:v>12</c:v>
                </c:pt>
              </c:numCache>
            </c:numRef>
          </c:val>
          <c:extLst>
            <c:ext xmlns:c16="http://schemas.microsoft.com/office/drawing/2014/chart" uri="{C3380CC4-5D6E-409C-BE32-E72D297353CC}">
              <c16:uniqueId val="{00000003-8EE2-41D2-BD4A-13672AD02006}"/>
            </c:ext>
          </c:extLst>
        </c:ser>
        <c:ser>
          <c:idx val="4"/>
          <c:order val="4"/>
          <c:tx>
            <c:strRef>
              <c:f>'Q15_Tab 40-45'!$F$56</c:f>
              <c:strCache>
                <c:ptCount val="1"/>
                <c:pt idx="0">
                  <c:v>quelques salariés (moins de 10 %)</c:v>
                </c:pt>
              </c:strCache>
            </c:strRef>
          </c:tx>
          <c:spPr>
            <a:solidFill>
              <a:schemeClr val="accent5"/>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40-45'!$F$57:$F$73</c:f>
              <c:numCache>
                <c:formatCode>0.0</c:formatCode>
                <c:ptCount val="17"/>
                <c:pt idx="0">
                  <c:v>23.400000000000002</c:v>
                </c:pt>
                <c:pt idx="1">
                  <c:v>17.599999999999998</c:v>
                </c:pt>
                <c:pt idx="2">
                  <c:v>32.200000000000003</c:v>
                </c:pt>
                <c:pt idx="3">
                  <c:v>36.5</c:v>
                </c:pt>
                <c:pt idx="4">
                  <c:v>33.800000000000004</c:v>
                </c:pt>
                <c:pt idx="5">
                  <c:v>30.2</c:v>
                </c:pt>
                <c:pt idx="6">
                  <c:v>33.800000000000004</c:v>
                </c:pt>
                <c:pt idx="7">
                  <c:v>18.2</c:v>
                </c:pt>
                <c:pt idx="8">
                  <c:v>28.7</c:v>
                </c:pt>
                <c:pt idx="9">
                  <c:v>25.6</c:v>
                </c:pt>
                <c:pt idx="10">
                  <c:v>16.2</c:v>
                </c:pt>
                <c:pt idx="11">
                  <c:v>4.7</c:v>
                </c:pt>
                <c:pt idx="12">
                  <c:v>14.499999999999998</c:v>
                </c:pt>
                <c:pt idx="13">
                  <c:v>17.8</c:v>
                </c:pt>
                <c:pt idx="14">
                  <c:v>21.2</c:v>
                </c:pt>
                <c:pt idx="15">
                  <c:v>23.9</c:v>
                </c:pt>
                <c:pt idx="16">
                  <c:v>21</c:v>
                </c:pt>
              </c:numCache>
            </c:numRef>
          </c:val>
          <c:extLst>
            <c:ext xmlns:c16="http://schemas.microsoft.com/office/drawing/2014/chart" uri="{C3380CC4-5D6E-409C-BE32-E72D297353CC}">
              <c16:uniqueId val="{00000004-8EE2-41D2-BD4A-13672AD02006}"/>
            </c:ext>
          </c:extLst>
        </c:ser>
        <c:ser>
          <c:idx val="5"/>
          <c:order val="5"/>
          <c:tx>
            <c:strRef>
              <c:f>'Q15_Tab 40-45'!$G$56</c:f>
              <c:strCache>
                <c:ptCount val="1"/>
                <c:pt idx="0">
                  <c:v>aucun salarié</c:v>
                </c:pt>
              </c:strCache>
            </c:strRef>
          </c:tx>
          <c:spPr>
            <a:solidFill>
              <a:schemeClr val="accent6"/>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40-45'!$G$57:$G$73</c:f>
              <c:numCache>
                <c:formatCode>0.0</c:formatCode>
                <c:ptCount val="17"/>
                <c:pt idx="0">
                  <c:v>43.2</c:v>
                </c:pt>
                <c:pt idx="1">
                  <c:v>19.7</c:v>
                </c:pt>
                <c:pt idx="2">
                  <c:v>52.2</c:v>
                </c:pt>
                <c:pt idx="3">
                  <c:v>0</c:v>
                </c:pt>
                <c:pt idx="4">
                  <c:v>19.3</c:v>
                </c:pt>
                <c:pt idx="5">
                  <c:v>11.899999999999999</c:v>
                </c:pt>
                <c:pt idx="6">
                  <c:v>42.1</c:v>
                </c:pt>
                <c:pt idx="7">
                  <c:v>63.9</c:v>
                </c:pt>
                <c:pt idx="8">
                  <c:v>48.9</c:v>
                </c:pt>
                <c:pt idx="9">
                  <c:v>44.4</c:v>
                </c:pt>
                <c:pt idx="10">
                  <c:v>69</c:v>
                </c:pt>
                <c:pt idx="11">
                  <c:v>5.0999999999999996</c:v>
                </c:pt>
                <c:pt idx="12">
                  <c:v>6.2</c:v>
                </c:pt>
                <c:pt idx="13">
                  <c:v>33.6</c:v>
                </c:pt>
                <c:pt idx="14">
                  <c:v>30.8</c:v>
                </c:pt>
                <c:pt idx="15">
                  <c:v>67.7</c:v>
                </c:pt>
                <c:pt idx="16">
                  <c:v>51.300000000000004</c:v>
                </c:pt>
              </c:numCache>
            </c:numRef>
          </c:val>
          <c:extLst>
            <c:ext xmlns:c16="http://schemas.microsoft.com/office/drawing/2014/chart" uri="{C3380CC4-5D6E-409C-BE32-E72D297353CC}">
              <c16:uniqueId val="{00000005-8EE2-41D2-BD4A-13672AD02006}"/>
            </c:ext>
          </c:extLst>
        </c:ser>
        <c:ser>
          <c:idx val="6"/>
          <c:order val="6"/>
          <c:tx>
            <c:strRef>
              <c:f>'Q15_Tab 40-45'!$H$56</c:f>
              <c:strCache>
                <c:ptCount val="1"/>
                <c:pt idx="0">
                  <c:v>nd</c:v>
                </c:pt>
              </c:strCache>
            </c:strRef>
          </c:tx>
          <c:spPr>
            <a:solidFill>
              <a:schemeClr val="accent1">
                <a:lumMod val="60000"/>
              </a:schemeClr>
            </a:solidFill>
            <a:ln>
              <a:noFill/>
            </a:ln>
            <a:effectLst/>
          </c:spPr>
          <c:invertIfNegative val="0"/>
          <c:cat>
            <c:strRef>
              <c:f>'Q15_Tab 40-45'!$A$57:$A$73</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40-45'!$H$57:$H$73</c:f>
              <c:numCache>
                <c:formatCode>0.0</c:formatCode>
                <c:ptCount val="17"/>
                <c:pt idx="3">
                  <c:v>63.5</c:v>
                </c:pt>
                <c:pt idx="10">
                  <c:v>2.5999999999999943</c:v>
                </c:pt>
              </c:numCache>
            </c:numRef>
          </c:val>
          <c:extLst>
            <c:ext xmlns:c16="http://schemas.microsoft.com/office/drawing/2014/chart" uri="{C3380CC4-5D6E-409C-BE32-E72D297353CC}">
              <c16:uniqueId val="{00000000-2367-47F5-8871-AAFB9503B33D}"/>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Chômage</a:t>
            </a:r>
            <a:r>
              <a:rPr lang="fr-FR" baseline="0"/>
              <a:t> partiel complet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40-45'!$B$108</c:f>
              <c:strCache>
                <c:ptCount val="1"/>
                <c:pt idx="0">
                  <c:v>la plupart des salariés (80 % ou plus)</c:v>
                </c:pt>
              </c:strCache>
            </c:strRef>
          </c:tx>
          <c:spPr>
            <a:solidFill>
              <a:schemeClr val="accent1"/>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40-45'!$B$109:$B$125</c:f>
              <c:numCache>
                <c:formatCode>0.0</c:formatCode>
                <c:ptCount val="17"/>
                <c:pt idx="0">
                  <c:v>1.2</c:v>
                </c:pt>
                <c:pt idx="1">
                  <c:v>0</c:v>
                </c:pt>
                <c:pt idx="2">
                  <c:v>0</c:v>
                </c:pt>
                <c:pt idx="3">
                  <c:v>0</c:v>
                </c:pt>
                <c:pt idx="4">
                  <c:v>0.2</c:v>
                </c:pt>
                <c:pt idx="5">
                  <c:v>0</c:v>
                </c:pt>
                <c:pt idx="6">
                  <c:v>0.2</c:v>
                </c:pt>
                <c:pt idx="7">
                  <c:v>0</c:v>
                </c:pt>
                <c:pt idx="8">
                  <c:v>1.4000000000000001</c:v>
                </c:pt>
                <c:pt idx="9">
                  <c:v>0.89999999999999991</c:v>
                </c:pt>
                <c:pt idx="10">
                  <c:v>11.600000000000001</c:v>
                </c:pt>
                <c:pt idx="11">
                  <c:v>0.2</c:v>
                </c:pt>
                <c:pt idx="12">
                  <c:v>0</c:v>
                </c:pt>
                <c:pt idx="13">
                  <c:v>0</c:v>
                </c:pt>
                <c:pt idx="14">
                  <c:v>0.70000000000000007</c:v>
                </c:pt>
                <c:pt idx="15">
                  <c:v>0.1</c:v>
                </c:pt>
                <c:pt idx="16">
                  <c:v>6.6000000000000005</c:v>
                </c:pt>
              </c:numCache>
            </c:numRef>
          </c:val>
          <c:extLst>
            <c:ext xmlns:c16="http://schemas.microsoft.com/office/drawing/2014/chart" uri="{C3380CC4-5D6E-409C-BE32-E72D297353CC}">
              <c16:uniqueId val="{00000000-58C1-4380-B7A5-B9DF30EC8722}"/>
            </c:ext>
          </c:extLst>
        </c:ser>
        <c:ser>
          <c:idx val="1"/>
          <c:order val="1"/>
          <c:tx>
            <c:strRef>
              <c:f>'Q15_Tab 40-45'!$C$108</c:f>
              <c:strCache>
                <c:ptCount val="1"/>
                <c:pt idx="0">
                  <c:v>une majorité des salariés (50 % à 79 %)</c:v>
                </c:pt>
              </c:strCache>
            </c:strRef>
          </c:tx>
          <c:spPr>
            <a:solidFill>
              <a:schemeClr val="accent2"/>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40-45'!$C$109:$C$125</c:f>
              <c:numCache>
                <c:formatCode>0.0</c:formatCode>
                <c:ptCount val="17"/>
                <c:pt idx="0">
                  <c:v>0.89999999999999991</c:v>
                </c:pt>
                <c:pt idx="1">
                  <c:v>0</c:v>
                </c:pt>
                <c:pt idx="2">
                  <c:v>0</c:v>
                </c:pt>
                <c:pt idx="3">
                  <c:v>0</c:v>
                </c:pt>
                <c:pt idx="4">
                  <c:v>0.5</c:v>
                </c:pt>
                <c:pt idx="5">
                  <c:v>0</c:v>
                </c:pt>
                <c:pt idx="6">
                  <c:v>0.4</c:v>
                </c:pt>
                <c:pt idx="7">
                  <c:v>0</c:v>
                </c:pt>
                <c:pt idx="8">
                  <c:v>0.70000000000000007</c:v>
                </c:pt>
                <c:pt idx="9">
                  <c:v>0.6</c:v>
                </c:pt>
                <c:pt idx="10">
                  <c:v>8.3000000000000007</c:v>
                </c:pt>
                <c:pt idx="11">
                  <c:v>0.4</c:v>
                </c:pt>
                <c:pt idx="12">
                  <c:v>0</c:v>
                </c:pt>
                <c:pt idx="13">
                  <c:v>0</c:v>
                </c:pt>
                <c:pt idx="14">
                  <c:v>1</c:v>
                </c:pt>
                <c:pt idx="15">
                  <c:v>0.1</c:v>
                </c:pt>
                <c:pt idx="16">
                  <c:v>1.7999999999999998</c:v>
                </c:pt>
              </c:numCache>
            </c:numRef>
          </c:val>
          <c:extLst>
            <c:ext xmlns:c16="http://schemas.microsoft.com/office/drawing/2014/chart" uri="{C3380CC4-5D6E-409C-BE32-E72D297353CC}">
              <c16:uniqueId val="{00000001-58C1-4380-B7A5-B9DF30EC8722}"/>
            </c:ext>
          </c:extLst>
        </c:ser>
        <c:ser>
          <c:idx val="2"/>
          <c:order val="2"/>
          <c:tx>
            <c:strRef>
              <c:f>'Q15_Tab 40-45'!$D$108</c:f>
              <c:strCache>
                <c:ptCount val="1"/>
                <c:pt idx="0">
                  <c:v>un nombre conséquent de salariés (30 % à 49 %)</c:v>
                </c:pt>
              </c:strCache>
            </c:strRef>
          </c:tx>
          <c:spPr>
            <a:solidFill>
              <a:schemeClr val="accent3"/>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40-45'!$D$109:$D$125</c:f>
              <c:numCache>
                <c:formatCode>0.0</c:formatCode>
                <c:ptCount val="17"/>
                <c:pt idx="0">
                  <c:v>1.2</c:v>
                </c:pt>
                <c:pt idx="1">
                  <c:v>0</c:v>
                </c:pt>
                <c:pt idx="2">
                  <c:v>0</c:v>
                </c:pt>
                <c:pt idx="3">
                  <c:v>0</c:v>
                </c:pt>
                <c:pt idx="4">
                  <c:v>0.89999999999999991</c:v>
                </c:pt>
                <c:pt idx="5">
                  <c:v>2.2999999999999998</c:v>
                </c:pt>
                <c:pt idx="6">
                  <c:v>1.0999999999999999</c:v>
                </c:pt>
                <c:pt idx="7">
                  <c:v>0</c:v>
                </c:pt>
                <c:pt idx="8">
                  <c:v>2.4</c:v>
                </c:pt>
                <c:pt idx="9">
                  <c:v>0.8</c:v>
                </c:pt>
                <c:pt idx="10">
                  <c:v>4.5999999999999996</c:v>
                </c:pt>
                <c:pt idx="11">
                  <c:v>1.7999999999999998</c:v>
                </c:pt>
                <c:pt idx="12">
                  <c:v>0</c:v>
                </c:pt>
                <c:pt idx="13">
                  <c:v>0</c:v>
                </c:pt>
                <c:pt idx="14">
                  <c:v>1.0999999999999999</c:v>
                </c:pt>
                <c:pt idx="15">
                  <c:v>0.2</c:v>
                </c:pt>
                <c:pt idx="16">
                  <c:v>2.2999999999999998</c:v>
                </c:pt>
              </c:numCache>
            </c:numRef>
          </c:val>
          <c:extLst>
            <c:ext xmlns:c16="http://schemas.microsoft.com/office/drawing/2014/chart" uri="{C3380CC4-5D6E-409C-BE32-E72D297353CC}">
              <c16:uniqueId val="{00000002-58C1-4380-B7A5-B9DF30EC8722}"/>
            </c:ext>
          </c:extLst>
        </c:ser>
        <c:ser>
          <c:idx val="3"/>
          <c:order val="3"/>
          <c:tx>
            <c:strRef>
              <c:f>'Q15_Tab 40-45'!$E$108</c:f>
              <c:strCache>
                <c:ptCount val="1"/>
                <c:pt idx="0">
                  <c:v>certains salariés (10 % à 29 %)</c:v>
                </c:pt>
              </c:strCache>
            </c:strRef>
          </c:tx>
          <c:spPr>
            <a:solidFill>
              <a:schemeClr val="accent4"/>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40-45'!$E$109:$E$125</c:f>
              <c:numCache>
                <c:formatCode>0.0</c:formatCode>
                <c:ptCount val="17"/>
                <c:pt idx="0">
                  <c:v>2.4</c:v>
                </c:pt>
                <c:pt idx="1">
                  <c:v>0</c:v>
                </c:pt>
                <c:pt idx="2">
                  <c:v>1</c:v>
                </c:pt>
                <c:pt idx="3">
                  <c:v>0</c:v>
                </c:pt>
                <c:pt idx="4">
                  <c:v>2.7</c:v>
                </c:pt>
                <c:pt idx="5">
                  <c:v>3.4000000000000004</c:v>
                </c:pt>
                <c:pt idx="6">
                  <c:v>2.8000000000000003</c:v>
                </c:pt>
                <c:pt idx="7">
                  <c:v>1.0999999999999999</c:v>
                </c:pt>
                <c:pt idx="8">
                  <c:v>1.7000000000000002</c:v>
                </c:pt>
                <c:pt idx="9">
                  <c:v>1.4000000000000001</c:v>
                </c:pt>
                <c:pt idx="10">
                  <c:v>11.200000000000001</c:v>
                </c:pt>
                <c:pt idx="11">
                  <c:v>3</c:v>
                </c:pt>
                <c:pt idx="12">
                  <c:v>0</c:v>
                </c:pt>
                <c:pt idx="13">
                  <c:v>0</c:v>
                </c:pt>
                <c:pt idx="14">
                  <c:v>4.3</c:v>
                </c:pt>
                <c:pt idx="15">
                  <c:v>0.4</c:v>
                </c:pt>
                <c:pt idx="16">
                  <c:v>2.6</c:v>
                </c:pt>
              </c:numCache>
            </c:numRef>
          </c:val>
          <c:extLst>
            <c:ext xmlns:c16="http://schemas.microsoft.com/office/drawing/2014/chart" uri="{C3380CC4-5D6E-409C-BE32-E72D297353CC}">
              <c16:uniqueId val="{00000003-58C1-4380-B7A5-B9DF30EC8722}"/>
            </c:ext>
          </c:extLst>
        </c:ser>
        <c:ser>
          <c:idx val="4"/>
          <c:order val="4"/>
          <c:tx>
            <c:strRef>
              <c:f>'Q15_Tab 40-45'!$F$108</c:f>
              <c:strCache>
                <c:ptCount val="1"/>
                <c:pt idx="0">
                  <c:v>quelques salariés (moins de 10 %)</c:v>
                </c:pt>
              </c:strCache>
            </c:strRef>
          </c:tx>
          <c:spPr>
            <a:solidFill>
              <a:schemeClr val="accent5"/>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40-45'!$F$109:$F$125</c:f>
              <c:numCache>
                <c:formatCode>0.0</c:formatCode>
                <c:ptCount val="17"/>
                <c:pt idx="0">
                  <c:v>16</c:v>
                </c:pt>
                <c:pt idx="1">
                  <c:v>6.8000000000000007</c:v>
                </c:pt>
                <c:pt idx="2">
                  <c:v>7.1999999999999993</c:v>
                </c:pt>
                <c:pt idx="3">
                  <c:v>0</c:v>
                </c:pt>
                <c:pt idx="4">
                  <c:v>21.099999999999998</c:v>
                </c:pt>
                <c:pt idx="5">
                  <c:v>22.5</c:v>
                </c:pt>
                <c:pt idx="6">
                  <c:v>15.1</c:v>
                </c:pt>
                <c:pt idx="7">
                  <c:v>10.100000000000001</c:v>
                </c:pt>
                <c:pt idx="8">
                  <c:v>17.2</c:v>
                </c:pt>
                <c:pt idx="9">
                  <c:v>36</c:v>
                </c:pt>
                <c:pt idx="10">
                  <c:v>25.900000000000002</c:v>
                </c:pt>
                <c:pt idx="11">
                  <c:v>11.4</c:v>
                </c:pt>
                <c:pt idx="12">
                  <c:v>4.5999999999999996</c:v>
                </c:pt>
                <c:pt idx="13">
                  <c:v>4</c:v>
                </c:pt>
                <c:pt idx="14">
                  <c:v>20.599999999999998</c:v>
                </c:pt>
                <c:pt idx="15">
                  <c:v>9.1</c:v>
                </c:pt>
                <c:pt idx="16">
                  <c:v>9.1999999999999993</c:v>
                </c:pt>
              </c:numCache>
            </c:numRef>
          </c:val>
          <c:extLst>
            <c:ext xmlns:c16="http://schemas.microsoft.com/office/drawing/2014/chart" uri="{C3380CC4-5D6E-409C-BE32-E72D297353CC}">
              <c16:uniqueId val="{00000004-58C1-4380-B7A5-B9DF30EC8722}"/>
            </c:ext>
          </c:extLst>
        </c:ser>
        <c:ser>
          <c:idx val="5"/>
          <c:order val="5"/>
          <c:tx>
            <c:strRef>
              <c:f>'Q15_Tab 40-45'!$G$108</c:f>
              <c:strCache>
                <c:ptCount val="1"/>
                <c:pt idx="0">
                  <c:v>aucun salarié</c:v>
                </c:pt>
              </c:strCache>
            </c:strRef>
          </c:tx>
          <c:spPr>
            <a:solidFill>
              <a:schemeClr val="accent6"/>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40-45'!$G$109:$G$125</c:f>
              <c:numCache>
                <c:formatCode>0.0</c:formatCode>
                <c:ptCount val="17"/>
                <c:pt idx="0">
                  <c:v>78.2</c:v>
                </c:pt>
                <c:pt idx="1">
                  <c:v>92.7</c:v>
                </c:pt>
                <c:pt idx="2">
                  <c:v>90.9</c:v>
                </c:pt>
                <c:pt idx="3">
                  <c:v>100</c:v>
                </c:pt>
                <c:pt idx="4">
                  <c:v>74.599999999999994</c:v>
                </c:pt>
                <c:pt idx="5">
                  <c:v>71.399999999999991</c:v>
                </c:pt>
                <c:pt idx="6">
                  <c:v>80.300000000000011</c:v>
                </c:pt>
                <c:pt idx="7">
                  <c:v>88.6</c:v>
                </c:pt>
                <c:pt idx="8">
                  <c:v>76.5</c:v>
                </c:pt>
                <c:pt idx="9">
                  <c:v>60.199999999999996</c:v>
                </c:pt>
                <c:pt idx="10">
                  <c:v>38.4</c:v>
                </c:pt>
                <c:pt idx="11">
                  <c:v>83.2</c:v>
                </c:pt>
                <c:pt idx="12">
                  <c:v>94.8</c:v>
                </c:pt>
                <c:pt idx="13">
                  <c:v>95.6</c:v>
                </c:pt>
                <c:pt idx="14">
                  <c:v>72.3</c:v>
                </c:pt>
                <c:pt idx="15">
                  <c:v>90.100000000000009</c:v>
                </c:pt>
                <c:pt idx="16">
                  <c:v>77.5</c:v>
                </c:pt>
              </c:numCache>
            </c:numRef>
          </c:val>
          <c:extLst>
            <c:ext xmlns:c16="http://schemas.microsoft.com/office/drawing/2014/chart" uri="{C3380CC4-5D6E-409C-BE32-E72D297353CC}">
              <c16:uniqueId val="{00000005-58C1-4380-B7A5-B9DF30EC8722}"/>
            </c:ext>
          </c:extLst>
        </c:ser>
        <c:ser>
          <c:idx val="6"/>
          <c:order val="6"/>
          <c:tx>
            <c:strRef>
              <c:f>'Q15_Tab 40-45'!$H$108</c:f>
              <c:strCache>
                <c:ptCount val="1"/>
                <c:pt idx="0">
                  <c:v>nd</c:v>
                </c:pt>
              </c:strCache>
            </c:strRef>
          </c:tx>
          <c:spPr>
            <a:solidFill>
              <a:schemeClr val="accent1">
                <a:lumMod val="60000"/>
              </a:schemeClr>
            </a:solidFill>
            <a:ln>
              <a:noFill/>
            </a:ln>
            <a:effectLst/>
          </c:spPr>
          <c:invertIfNegative val="0"/>
          <c:cat>
            <c:strRef>
              <c:f>'Q15_Tab 40-45'!$A$109:$A$125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40-45'!$H$109:$H$125</c:f>
              <c:numCache>
                <c:formatCode>0.0</c:formatCode>
                <c:ptCount val="17"/>
                <c:pt idx="1">
                  <c:v>0.5</c:v>
                </c:pt>
                <c:pt idx="2">
                  <c:v>0.89999999999999147</c:v>
                </c:pt>
                <c:pt idx="5">
                  <c:v>0.40000000000000568</c:v>
                </c:pt>
                <c:pt idx="7">
                  <c:v>0.20000000000000284</c:v>
                </c:pt>
                <c:pt idx="12">
                  <c:v>0.60000000000000853</c:v>
                </c:pt>
                <c:pt idx="13">
                  <c:v>0.40000000000000568</c:v>
                </c:pt>
              </c:numCache>
            </c:numRef>
          </c:val>
          <c:extLst>
            <c:ext xmlns:c16="http://schemas.microsoft.com/office/drawing/2014/chart" uri="{C3380CC4-5D6E-409C-BE32-E72D297353CC}">
              <c16:uniqueId val="{00000000-8E9D-4385-8923-A5E5131282FB}"/>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'Q2_Tab 5'!$B$5</c:f>
              <c:strCache>
                <c:ptCount val="1"/>
                <c:pt idx="0">
                  <c:v>La crise sanitaire a réduit directement votre activité du fait d'une perte de débouchés</c:v>
                </c:pt>
              </c:strCache>
            </c:strRef>
          </c:tx>
          <c:spPr>
            <a:solidFill>
              <a:schemeClr val="accent1"/>
            </a:solidFill>
            <a:ln>
              <a:noFill/>
            </a:ln>
            <a:effectLst/>
          </c:spPr>
          <c:invertIfNegative val="0"/>
          <c:cat>
            <c:strRef>
              <c:f>'Q2_Tab 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'Q2_Tab 5'!$B$6:$B$22</c:f>
              <c:numCache>
                <c:formatCode>0.0</c:formatCode>
                <c:ptCount val="17"/>
                <c:pt idx="0">
                  <c:v>66.900000000000006</c:v>
                </c:pt>
                <c:pt idx="1">
                  <c:v>90.7</c:v>
                </c:pt>
                <c:pt idx="2">
                  <c:v>75.7</c:v>
                </c:pt>
                <c:pt idx="3">
                  <c:v>0</c:v>
                </c:pt>
                <c:pt idx="4">
                  <c:v>82.5</c:v>
                </c:pt>
                <c:pt idx="5">
                  <c:v>83.6</c:v>
                </c:pt>
                <c:pt idx="6">
                  <c:v>88</c:v>
                </c:pt>
                <c:pt idx="7">
                  <c:v>78.5</c:v>
                </c:pt>
                <c:pt idx="8">
                  <c:v>48.1</c:v>
                </c:pt>
                <c:pt idx="9">
                  <c:v>80.100000000000009</c:v>
                </c:pt>
                <c:pt idx="10">
                  <c:v>41.6</c:v>
                </c:pt>
                <c:pt idx="11">
                  <c:v>88.3</c:v>
                </c:pt>
                <c:pt idx="12">
                  <c:v>68.400000000000006</c:v>
                </c:pt>
                <c:pt idx="13">
                  <c:v>67.300000000000011</c:v>
                </c:pt>
                <c:pt idx="14">
                  <c:v>77.2</c:v>
                </c:pt>
                <c:pt idx="15">
                  <c:v>54.300000000000004</c:v>
                </c:pt>
                <c:pt idx="16">
                  <c:v>29.2</c:v>
                </c:pt>
              </c:numCache>
            </c:numRef>
          </c:val>
          <c:extLst>
            <c:ext xmlns:c16="http://schemas.microsoft.com/office/drawing/2014/chart" uri="{C3380CC4-5D6E-409C-BE32-E72D297353CC}">
              <c16:uniqueId val="{00000000-2CA1-4015-988C-7B902BA10AE6}"/>
            </c:ext>
          </c:extLst>
        </c:ser>
        <c:ser>
          <c:idx val="1"/>
          <c:order val="1"/>
          <c:tx>
            <c:strRef>
              <c:f>'Q2_Tab 5'!$C$5</c:f>
              <c:strCache>
                <c:ptCount val="1"/>
                <c:pt idx="0">
                  <c:v>La crise sanitaire a réduit directement votre activité du fait de fermetures administratives</c:v>
                </c:pt>
              </c:strCache>
            </c:strRef>
          </c:tx>
          <c:spPr>
            <a:solidFill>
              <a:schemeClr val="accent2"/>
            </a:solidFill>
            <a:ln>
              <a:noFill/>
            </a:ln>
            <a:effectLst/>
          </c:spPr>
          <c:invertIfNegative val="0"/>
          <c:cat>
            <c:strRef>
              <c:f>'Q2_Tab 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'Q2_Tab 5'!$C$6:$C$22</c:f>
              <c:numCache>
                <c:formatCode>0.0</c:formatCode>
                <c:ptCount val="17"/>
                <c:pt idx="0">
                  <c:v>23.3</c:v>
                </c:pt>
                <c:pt idx="1">
                  <c:v>4</c:v>
                </c:pt>
                <c:pt idx="2">
                  <c:v>18.099999999999998</c:v>
                </c:pt>
                <c:pt idx="3">
                  <c:v>0</c:v>
                </c:pt>
                <c:pt idx="4">
                  <c:v>3.1</c:v>
                </c:pt>
                <c:pt idx="5">
                  <c:v>7.7</c:v>
                </c:pt>
                <c:pt idx="6">
                  <c:v>2.8000000000000003</c:v>
                </c:pt>
                <c:pt idx="7">
                  <c:v>11.799999999999999</c:v>
                </c:pt>
                <c:pt idx="8">
                  <c:v>31.900000000000002</c:v>
                </c:pt>
                <c:pt idx="9">
                  <c:v>14.099999999999998</c:v>
                </c:pt>
                <c:pt idx="10">
                  <c:v>57.499999999999993</c:v>
                </c:pt>
                <c:pt idx="11">
                  <c:v>7.7</c:v>
                </c:pt>
                <c:pt idx="12">
                  <c:v>0</c:v>
                </c:pt>
                <c:pt idx="13">
                  <c:v>14.399999999999999</c:v>
                </c:pt>
                <c:pt idx="14">
                  <c:v>19.2</c:v>
                </c:pt>
                <c:pt idx="15">
                  <c:v>23.7</c:v>
                </c:pt>
                <c:pt idx="16">
                  <c:v>67.400000000000006</c:v>
                </c:pt>
              </c:numCache>
            </c:numRef>
          </c:val>
          <c:extLst>
            <c:ext xmlns:c16="http://schemas.microsoft.com/office/drawing/2014/chart" uri="{C3380CC4-5D6E-409C-BE32-E72D297353CC}">
              <c16:uniqueId val="{00000001-2CA1-4015-988C-7B902BA10AE6}"/>
            </c:ext>
          </c:extLst>
        </c:ser>
        <c:ser>
          <c:idx val="2"/>
          <c:order val="2"/>
          <c:tx>
            <c:strRef>
              <c:f>'Q2_Tab 5'!$D$5</c:f>
              <c:strCache>
                <c:ptCount val="1"/>
                <c:pt idx="0">
                  <c:v>La crise sanitaire a réduit directement votre activité du fait de difficultés d'approvisionnement</c:v>
                </c:pt>
              </c:strCache>
            </c:strRef>
          </c:tx>
          <c:spPr>
            <a:solidFill>
              <a:schemeClr val="accent3"/>
            </a:solidFill>
            <a:ln>
              <a:noFill/>
            </a:ln>
            <a:effectLst/>
          </c:spPr>
          <c:invertIfNegative val="0"/>
          <c:cat>
            <c:strRef>
              <c:f>'Q2_Tab 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'Q2_Tab 5'!$D$6:$D$22</c:f>
              <c:numCache>
                <c:formatCode>0.0</c:formatCode>
                <c:ptCount val="17"/>
                <c:pt idx="0">
                  <c:v>2.8000000000000003</c:v>
                </c:pt>
                <c:pt idx="1">
                  <c:v>0</c:v>
                </c:pt>
                <c:pt idx="2">
                  <c:v>2.4</c:v>
                </c:pt>
                <c:pt idx="3">
                  <c:v>0</c:v>
                </c:pt>
                <c:pt idx="4">
                  <c:v>12.5</c:v>
                </c:pt>
                <c:pt idx="5">
                  <c:v>0</c:v>
                </c:pt>
                <c:pt idx="6">
                  <c:v>5.5</c:v>
                </c:pt>
                <c:pt idx="7">
                  <c:v>3.5000000000000004</c:v>
                </c:pt>
                <c:pt idx="8">
                  <c:v>3.2</c:v>
                </c:pt>
                <c:pt idx="9">
                  <c:v>3.2</c:v>
                </c:pt>
                <c:pt idx="10">
                  <c:v>0</c:v>
                </c:pt>
                <c:pt idx="11">
                  <c:v>1.7999999999999998</c:v>
                </c:pt>
                <c:pt idx="12">
                  <c:v>0</c:v>
                </c:pt>
                <c:pt idx="13">
                  <c:v>0</c:v>
                </c:pt>
                <c:pt idx="14">
                  <c:v>1.2</c:v>
                </c:pt>
                <c:pt idx="15">
                  <c:v>4.5999999999999996</c:v>
                </c:pt>
                <c:pt idx="16">
                  <c:v>0</c:v>
                </c:pt>
              </c:numCache>
            </c:numRef>
          </c:val>
          <c:extLst>
            <c:ext xmlns:c16="http://schemas.microsoft.com/office/drawing/2014/chart" uri="{C3380CC4-5D6E-409C-BE32-E72D297353CC}">
              <c16:uniqueId val="{00000002-2CA1-4015-988C-7B902BA10AE6}"/>
            </c:ext>
          </c:extLst>
        </c:ser>
        <c:ser>
          <c:idx val="3"/>
          <c:order val="3"/>
          <c:tx>
            <c:strRef>
              <c:f>'Q2_Tab 5'!$E$5</c:f>
              <c:strCache>
                <c:ptCount val="1"/>
                <c:pt idx="0">
                  <c:v>La crise sanitaire a réduit votre activité en raison d'un manque de personnel pouvant travailler</c:v>
                </c:pt>
              </c:strCache>
            </c:strRef>
          </c:tx>
          <c:spPr>
            <a:solidFill>
              <a:schemeClr val="accent4"/>
            </a:solidFill>
            <a:ln>
              <a:noFill/>
            </a:ln>
            <a:effectLst/>
          </c:spPr>
          <c:invertIfNegative val="0"/>
          <c:cat>
            <c:strRef>
              <c:f>'Q2_Tab 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'Q2_Tab 5'!$E$6:$E$22</c:f>
              <c:numCache>
                <c:formatCode>0.0</c:formatCode>
                <c:ptCount val="17"/>
                <c:pt idx="0">
                  <c:v>6.9</c:v>
                </c:pt>
                <c:pt idx="1">
                  <c:v>0</c:v>
                </c:pt>
                <c:pt idx="2">
                  <c:v>3.8</c:v>
                </c:pt>
                <c:pt idx="3">
                  <c:v>0</c:v>
                </c:pt>
                <c:pt idx="4">
                  <c:v>1.9</c:v>
                </c:pt>
                <c:pt idx="5">
                  <c:v>0</c:v>
                </c:pt>
                <c:pt idx="6">
                  <c:v>3.6999999999999997</c:v>
                </c:pt>
                <c:pt idx="7">
                  <c:v>6.3</c:v>
                </c:pt>
                <c:pt idx="8">
                  <c:v>16.8</c:v>
                </c:pt>
                <c:pt idx="9">
                  <c:v>2.7</c:v>
                </c:pt>
                <c:pt idx="10">
                  <c:v>0</c:v>
                </c:pt>
                <c:pt idx="11">
                  <c:v>2.1999999999999997</c:v>
                </c:pt>
                <c:pt idx="12">
                  <c:v>28.1</c:v>
                </c:pt>
                <c:pt idx="13">
                  <c:v>0</c:v>
                </c:pt>
                <c:pt idx="14">
                  <c:v>2.4</c:v>
                </c:pt>
                <c:pt idx="15">
                  <c:v>17.299999999999997</c:v>
                </c:pt>
                <c:pt idx="16">
                  <c:v>0</c:v>
                </c:pt>
              </c:numCache>
            </c:numRef>
          </c:val>
          <c:extLst>
            <c:ext xmlns:c16="http://schemas.microsoft.com/office/drawing/2014/chart" uri="{C3380CC4-5D6E-409C-BE32-E72D297353CC}">
              <c16:uniqueId val="{00000003-2CA1-4015-988C-7B902BA10AE6}"/>
            </c:ext>
          </c:extLst>
        </c:ser>
        <c:ser>
          <c:idx val="4"/>
          <c:order val="4"/>
          <c:tx>
            <c:strRef>
              <c:f>'Q2_Tab 5'!$F$5</c:f>
              <c:strCache>
                <c:ptCount val="1"/>
                <c:pt idx="0">
                  <c:v>nd</c:v>
                </c:pt>
              </c:strCache>
            </c:strRef>
          </c:tx>
          <c:spPr>
            <a:solidFill>
              <a:schemeClr val="accent6"/>
            </a:solidFill>
            <a:ln>
              <a:noFill/>
            </a:ln>
            <a:effectLst/>
          </c:spPr>
          <c:invertIfNegative val="0"/>
          <c:cat>
            <c:strRef>
              <c:f>'Q2_Tab 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'Q2_Tab 5'!$F$6:$F$22</c:f>
              <c:numCache>
                <c:formatCode>0.0</c:formatCode>
                <c:ptCount val="17"/>
                <c:pt idx="1">
                  <c:v>5.2999999999999972</c:v>
                </c:pt>
                <c:pt idx="3">
                  <c:v>100</c:v>
                </c:pt>
                <c:pt idx="5">
                  <c:v>8.7000000000000028</c:v>
                </c:pt>
                <c:pt idx="10">
                  <c:v>0.90000000000000568</c:v>
                </c:pt>
                <c:pt idx="12">
                  <c:v>3.5</c:v>
                </c:pt>
                <c:pt idx="13">
                  <c:v>18.299999999999983</c:v>
                </c:pt>
                <c:pt idx="16">
                  <c:v>3.3999999999999915</c:v>
                </c:pt>
              </c:numCache>
            </c:numRef>
          </c:val>
          <c:extLst>
            <c:ext xmlns:c16="http://schemas.microsoft.com/office/drawing/2014/chart" uri="{C3380CC4-5D6E-409C-BE32-E72D297353CC}">
              <c16:uniqueId val="{00000004-2CA1-4015-988C-7B902BA10AE6}"/>
            </c:ext>
          </c:extLst>
        </c:ser>
        <c:dLbls>
          <c:showLegendKey val="0"/>
          <c:showVal val="0"/>
          <c:showCatName val="0"/>
          <c:showSerName val="0"/>
          <c:showPercent val="0"/>
          <c:showBubbleSize val="0"/>
        </c:dLbls>
        <c:gapWidth val="150"/>
        <c:overlap val="100"/>
        <c:axId val="554673360"/>
        <c:axId val="554666800"/>
      </c:barChart>
      <c:catAx>
        <c:axId val="554673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54666800"/>
        <c:crosses val="autoZero"/>
        <c:auto val="1"/>
        <c:lblAlgn val="ctr"/>
        <c:lblOffset val="100"/>
        <c:noMultiLvlLbl val="0"/>
      </c:catAx>
      <c:valAx>
        <c:axId val="55466680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5467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Arrêt maladie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40-45'!$B$161</c:f>
              <c:strCache>
                <c:ptCount val="1"/>
                <c:pt idx="0">
                  <c:v>la plupart des salariés (80 % ou plus)</c:v>
                </c:pt>
              </c:strCache>
            </c:strRef>
          </c:tx>
          <c:spPr>
            <a:solidFill>
              <a:schemeClr val="accent1"/>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40-45'!$B$162:$B$178</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9BB9-49F4-85D6-5F3EE268CEC2}"/>
            </c:ext>
          </c:extLst>
        </c:ser>
        <c:ser>
          <c:idx val="1"/>
          <c:order val="1"/>
          <c:tx>
            <c:strRef>
              <c:f>'Q15_Tab 40-45'!$C$161</c:f>
              <c:strCache>
                <c:ptCount val="1"/>
                <c:pt idx="0">
                  <c:v>une majorité des salariés (50 % à 79 %)</c:v>
                </c:pt>
              </c:strCache>
            </c:strRef>
          </c:tx>
          <c:spPr>
            <a:solidFill>
              <a:schemeClr val="accent2"/>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40-45'!$C$162:$C$178</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c:v>
                </c:pt>
                <c:pt idx="16">
                  <c:v>0</c:v>
                </c:pt>
              </c:numCache>
            </c:numRef>
          </c:val>
          <c:extLst>
            <c:ext xmlns:c16="http://schemas.microsoft.com/office/drawing/2014/chart" uri="{C3380CC4-5D6E-409C-BE32-E72D297353CC}">
              <c16:uniqueId val="{00000001-9BB9-49F4-85D6-5F3EE268CEC2}"/>
            </c:ext>
          </c:extLst>
        </c:ser>
        <c:ser>
          <c:idx val="2"/>
          <c:order val="2"/>
          <c:tx>
            <c:strRef>
              <c:f>'Q15_Tab 40-45'!$D$161</c:f>
              <c:strCache>
                <c:ptCount val="1"/>
                <c:pt idx="0">
                  <c:v>un nombre conséquent de salariés (30 % à 49 %)</c:v>
                </c:pt>
              </c:strCache>
            </c:strRef>
          </c:tx>
          <c:spPr>
            <a:solidFill>
              <a:schemeClr val="accent3"/>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40-45'!$D$162:$D$178</c:f>
              <c:numCache>
                <c:formatCode>0.0</c:formatCode>
                <c:ptCount val="17"/>
                <c:pt idx="0">
                  <c:v>0.70000000000000007</c:v>
                </c:pt>
                <c:pt idx="1">
                  <c:v>0</c:v>
                </c:pt>
                <c:pt idx="2">
                  <c:v>0</c:v>
                </c:pt>
                <c:pt idx="3">
                  <c:v>0</c:v>
                </c:pt>
                <c:pt idx="4">
                  <c:v>0.5</c:v>
                </c:pt>
                <c:pt idx="5">
                  <c:v>0</c:v>
                </c:pt>
                <c:pt idx="6">
                  <c:v>0.3</c:v>
                </c:pt>
                <c:pt idx="7">
                  <c:v>0</c:v>
                </c:pt>
                <c:pt idx="8">
                  <c:v>0.70000000000000007</c:v>
                </c:pt>
                <c:pt idx="9">
                  <c:v>0.3</c:v>
                </c:pt>
                <c:pt idx="10">
                  <c:v>0</c:v>
                </c:pt>
                <c:pt idx="11">
                  <c:v>1.2</c:v>
                </c:pt>
                <c:pt idx="12">
                  <c:v>0.4</c:v>
                </c:pt>
                <c:pt idx="13">
                  <c:v>0</c:v>
                </c:pt>
                <c:pt idx="14">
                  <c:v>0</c:v>
                </c:pt>
                <c:pt idx="15">
                  <c:v>1.9</c:v>
                </c:pt>
                <c:pt idx="16">
                  <c:v>0.8</c:v>
                </c:pt>
              </c:numCache>
            </c:numRef>
          </c:val>
          <c:extLst>
            <c:ext xmlns:c16="http://schemas.microsoft.com/office/drawing/2014/chart" uri="{C3380CC4-5D6E-409C-BE32-E72D297353CC}">
              <c16:uniqueId val="{00000002-9BB9-49F4-85D6-5F3EE268CEC2}"/>
            </c:ext>
          </c:extLst>
        </c:ser>
        <c:ser>
          <c:idx val="3"/>
          <c:order val="3"/>
          <c:tx>
            <c:strRef>
              <c:f>'Q15_Tab 40-45'!$E$161</c:f>
              <c:strCache>
                <c:ptCount val="1"/>
                <c:pt idx="0">
                  <c:v>certains salariés (10 % à 29 %)</c:v>
                </c:pt>
              </c:strCache>
            </c:strRef>
          </c:tx>
          <c:spPr>
            <a:solidFill>
              <a:schemeClr val="accent4"/>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40-45'!$E$162:$E$178</c:f>
              <c:numCache>
                <c:formatCode>0.0</c:formatCode>
                <c:ptCount val="17"/>
                <c:pt idx="0">
                  <c:v>14.2</c:v>
                </c:pt>
                <c:pt idx="1">
                  <c:v>4.8</c:v>
                </c:pt>
                <c:pt idx="2">
                  <c:v>15.6</c:v>
                </c:pt>
                <c:pt idx="3">
                  <c:v>0</c:v>
                </c:pt>
                <c:pt idx="4">
                  <c:v>12.5</c:v>
                </c:pt>
                <c:pt idx="5">
                  <c:v>14.7</c:v>
                </c:pt>
                <c:pt idx="6">
                  <c:v>15.7</c:v>
                </c:pt>
                <c:pt idx="7">
                  <c:v>12.3</c:v>
                </c:pt>
                <c:pt idx="8">
                  <c:v>17.7</c:v>
                </c:pt>
                <c:pt idx="9">
                  <c:v>10.5</c:v>
                </c:pt>
                <c:pt idx="10">
                  <c:v>10.299999999999999</c:v>
                </c:pt>
                <c:pt idx="11">
                  <c:v>3.8</c:v>
                </c:pt>
                <c:pt idx="12">
                  <c:v>6.5</c:v>
                </c:pt>
                <c:pt idx="13">
                  <c:v>8.6</c:v>
                </c:pt>
                <c:pt idx="14">
                  <c:v>10.8</c:v>
                </c:pt>
                <c:pt idx="15">
                  <c:v>25.2</c:v>
                </c:pt>
                <c:pt idx="16">
                  <c:v>10.100000000000001</c:v>
                </c:pt>
              </c:numCache>
            </c:numRef>
          </c:val>
          <c:extLst>
            <c:ext xmlns:c16="http://schemas.microsoft.com/office/drawing/2014/chart" uri="{C3380CC4-5D6E-409C-BE32-E72D297353CC}">
              <c16:uniqueId val="{00000003-9BB9-49F4-85D6-5F3EE268CEC2}"/>
            </c:ext>
          </c:extLst>
        </c:ser>
        <c:ser>
          <c:idx val="4"/>
          <c:order val="4"/>
          <c:tx>
            <c:strRef>
              <c:f>'Q15_Tab 40-45'!$F$161</c:f>
              <c:strCache>
                <c:ptCount val="1"/>
                <c:pt idx="0">
                  <c:v>quelques salariés (moins de 10 %)</c:v>
                </c:pt>
              </c:strCache>
            </c:strRef>
          </c:tx>
          <c:spPr>
            <a:solidFill>
              <a:schemeClr val="accent5"/>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40-45'!$F$162:$F$178</c:f>
              <c:numCache>
                <c:formatCode>0.0</c:formatCode>
                <c:ptCount val="17"/>
                <c:pt idx="0">
                  <c:v>71.899999999999991</c:v>
                </c:pt>
                <c:pt idx="1">
                  <c:v>86.4</c:v>
                </c:pt>
                <c:pt idx="2">
                  <c:v>75.5</c:v>
                </c:pt>
                <c:pt idx="3">
                  <c:v>100</c:v>
                </c:pt>
                <c:pt idx="4">
                  <c:v>78.7</c:v>
                </c:pt>
                <c:pt idx="5">
                  <c:v>83.899999999999991</c:v>
                </c:pt>
                <c:pt idx="6">
                  <c:v>74.2</c:v>
                </c:pt>
                <c:pt idx="7">
                  <c:v>66</c:v>
                </c:pt>
                <c:pt idx="8">
                  <c:v>69.399999999999991</c:v>
                </c:pt>
                <c:pt idx="9">
                  <c:v>80.600000000000009</c:v>
                </c:pt>
                <c:pt idx="10">
                  <c:v>63.3</c:v>
                </c:pt>
                <c:pt idx="11">
                  <c:v>83</c:v>
                </c:pt>
                <c:pt idx="12">
                  <c:v>87.7</c:v>
                </c:pt>
                <c:pt idx="13">
                  <c:v>79.7</c:v>
                </c:pt>
                <c:pt idx="14">
                  <c:v>71.599999999999994</c:v>
                </c:pt>
                <c:pt idx="15">
                  <c:v>60.9</c:v>
                </c:pt>
                <c:pt idx="16">
                  <c:v>60.5</c:v>
                </c:pt>
              </c:numCache>
            </c:numRef>
          </c:val>
          <c:extLst>
            <c:ext xmlns:c16="http://schemas.microsoft.com/office/drawing/2014/chart" uri="{C3380CC4-5D6E-409C-BE32-E72D297353CC}">
              <c16:uniqueId val="{00000004-9BB9-49F4-85D6-5F3EE268CEC2}"/>
            </c:ext>
          </c:extLst>
        </c:ser>
        <c:ser>
          <c:idx val="5"/>
          <c:order val="5"/>
          <c:tx>
            <c:strRef>
              <c:f>'Q15_Tab 40-45'!$G$161</c:f>
              <c:strCache>
                <c:ptCount val="1"/>
                <c:pt idx="0">
                  <c:v>aucun salarié</c:v>
                </c:pt>
              </c:strCache>
            </c:strRef>
          </c:tx>
          <c:spPr>
            <a:solidFill>
              <a:schemeClr val="accent6"/>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40-45'!$G$162:$G$178</c:f>
              <c:numCache>
                <c:formatCode>0.0</c:formatCode>
                <c:ptCount val="17"/>
                <c:pt idx="0">
                  <c:v>13.200000000000001</c:v>
                </c:pt>
                <c:pt idx="1">
                  <c:v>8.3000000000000007</c:v>
                </c:pt>
                <c:pt idx="2">
                  <c:v>8.3000000000000007</c:v>
                </c:pt>
                <c:pt idx="3">
                  <c:v>0</c:v>
                </c:pt>
                <c:pt idx="4">
                  <c:v>8.3000000000000007</c:v>
                </c:pt>
                <c:pt idx="5">
                  <c:v>0</c:v>
                </c:pt>
                <c:pt idx="6">
                  <c:v>9.6</c:v>
                </c:pt>
                <c:pt idx="7">
                  <c:v>21.2</c:v>
                </c:pt>
                <c:pt idx="8">
                  <c:v>12.2</c:v>
                </c:pt>
                <c:pt idx="9">
                  <c:v>8.6</c:v>
                </c:pt>
                <c:pt idx="10">
                  <c:v>26</c:v>
                </c:pt>
                <c:pt idx="11">
                  <c:v>11.899999999999999</c:v>
                </c:pt>
                <c:pt idx="12">
                  <c:v>5.5</c:v>
                </c:pt>
                <c:pt idx="13">
                  <c:v>11.600000000000001</c:v>
                </c:pt>
                <c:pt idx="14">
                  <c:v>17.299999999999997</c:v>
                </c:pt>
                <c:pt idx="15">
                  <c:v>11.899999999999999</c:v>
                </c:pt>
                <c:pt idx="16">
                  <c:v>28.599999999999998</c:v>
                </c:pt>
              </c:numCache>
            </c:numRef>
          </c:val>
          <c:extLst>
            <c:ext xmlns:c16="http://schemas.microsoft.com/office/drawing/2014/chart" uri="{C3380CC4-5D6E-409C-BE32-E72D297353CC}">
              <c16:uniqueId val="{00000005-9BB9-49F4-85D6-5F3EE268CEC2}"/>
            </c:ext>
          </c:extLst>
        </c:ser>
        <c:ser>
          <c:idx val="6"/>
          <c:order val="6"/>
          <c:tx>
            <c:strRef>
              <c:f>'Q15_Tab 40-45'!$H$161</c:f>
              <c:strCache>
                <c:ptCount val="1"/>
                <c:pt idx="0">
                  <c:v>nd</c:v>
                </c:pt>
              </c:strCache>
            </c:strRef>
          </c:tx>
          <c:spPr>
            <a:solidFill>
              <a:schemeClr val="accent1">
                <a:lumMod val="60000"/>
              </a:schemeClr>
            </a:solidFill>
            <a:ln>
              <a:noFill/>
            </a:ln>
            <a:effectLst/>
          </c:spPr>
          <c:invertIfNegative val="0"/>
          <c:cat>
            <c:strRef>
              <c:f>'Q15_Tab 40-45'!$A$162:$A$178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40-45'!$H$162:$H$178</c:f>
              <c:numCache>
                <c:formatCode>0.0</c:formatCode>
                <c:ptCount val="17"/>
                <c:pt idx="1">
                  <c:v>0.5</c:v>
                </c:pt>
                <c:pt idx="2">
                  <c:v>0.60000000000000853</c:v>
                </c:pt>
                <c:pt idx="5">
                  <c:v>1.4000000000000057</c:v>
                </c:pt>
                <c:pt idx="6">
                  <c:v>0.20000000000000284</c:v>
                </c:pt>
                <c:pt idx="7">
                  <c:v>0.5</c:v>
                </c:pt>
                <c:pt idx="10">
                  <c:v>0.40000000000000568</c:v>
                </c:pt>
                <c:pt idx="14">
                  <c:v>0.30000000000001137</c:v>
                </c:pt>
              </c:numCache>
            </c:numRef>
          </c:val>
          <c:extLst>
            <c:ext xmlns:c16="http://schemas.microsoft.com/office/drawing/2014/chart" uri="{C3380CC4-5D6E-409C-BE32-E72D297353CC}">
              <c16:uniqueId val="{00000000-826A-4BA0-A132-0682299B3975}"/>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Congés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40-45'!$B$214</c:f>
              <c:strCache>
                <c:ptCount val="1"/>
                <c:pt idx="0">
                  <c:v>la plupart des salariés (80 % ou plus)</c:v>
                </c:pt>
              </c:strCache>
            </c:strRef>
          </c:tx>
          <c:spPr>
            <a:solidFill>
              <a:schemeClr val="accent1"/>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40-45'!$B$215:$B$231</c:f>
              <c:numCache>
                <c:formatCode>0.0</c:formatCode>
                <c:ptCount val="17"/>
                <c:pt idx="0">
                  <c:v>1.2</c:v>
                </c:pt>
                <c:pt idx="1">
                  <c:v>0</c:v>
                </c:pt>
                <c:pt idx="2">
                  <c:v>0</c:v>
                </c:pt>
                <c:pt idx="3">
                  <c:v>0</c:v>
                </c:pt>
                <c:pt idx="4">
                  <c:v>0</c:v>
                </c:pt>
                <c:pt idx="5">
                  <c:v>0</c:v>
                </c:pt>
                <c:pt idx="6">
                  <c:v>0</c:v>
                </c:pt>
                <c:pt idx="7">
                  <c:v>0</c:v>
                </c:pt>
                <c:pt idx="8">
                  <c:v>0</c:v>
                </c:pt>
                <c:pt idx="9">
                  <c:v>0</c:v>
                </c:pt>
                <c:pt idx="10">
                  <c:v>0.70000000000000007</c:v>
                </c:pt>
                <c:pt idx="11">
                  <c:v>0</c:v>
                </c:pt>
                <c:pt idx="12">
                  <c:v>0</c:v>
                </c:pt>
                <c:pt idx="13">
                  <c:v>0</c:v>
                </c:pt>
                <c:pt idx="14">
                  <c:v>0.2</c:v>
                </c:pt>
                <c:pt idx="15">
                  <c:v>6.3</c:v>
                </c:pt>
                <c:pt idx="16">
                  <c:v>1.3</c:v>
                </c:pt>
              </c:numCache>
            </c:numRef>
          </c:val>
          <c:extLst>
            <c:ext xmlns:c16="http://schemas.microsoft.com/office/drawing/2014/chart" uri="{C3380CC4-5D6E-409C-BE32-E72D297353CC}">
              <c16:uniqueId val="{00000000-3CF8-4B33-A77D-92837C03D409}"/>
            </c:ext>
          </c:extLst>
        </c:ser>
        <c:ser>
          <c:idx val="1"/>
          <c:order val="1"/>
          <c:tx>
            <c:strRef>
              <c:f>'Q15_Tab 40-45'!$C$214</c:f>
              <c:strCache>
                <c:ptCount val="1"/>
                <c:pt idx="0">
                  <c:v>une majorité des salariés (50 % à 79 %)</c:v>
                </c:pt>
              </c:strCache>
            </c:strRef>
          </c:tx>
          <c:spPr>
            <a:solidFill>
              <a:schemeClr val="accent2"/>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40-45'!$C$215:$C$231</c:f>
              <c:numCache>
                <c:formatCode>0.0</c:formatCode>
                <c:ptCount val="17"/>
                <c:pt idx="0">
                  <c:v>0.6</c:v>
                </c:pt>
                <c:pt idx="1">
                  <c:v>0</c:v>
                </c:pt>
                <c:pt idx="2">
                  <c:v>0</c:v>
                </c:pt>
                <c:pt idx="3">
                  <c:v>0</c:v>
                </c:pt>
                <c:pt idx="4">
                  <c:v>0</c:v>
                </c:pt>
                <c:pt idx="5">
                  <c:v>0</c:v>
                </c:pt>
                <c:pt idx="6">
                  <c:v>0</c:v>
                </c:pt>
                <c:pt idx="7">
                  <c:v>0</c:v>
                </c:pt>
                <c:pt idx="8">
                  <c:v>0</c:v>
                </c:pt>
                <c:pt idx="9">
                  <c:v>0</c:v>
                </c:pt>
                <c:pt idx="10">
                  <c:v>0.70000000000000007</c:v>
                </c:pt>
                <c:pt idx="11">
                  <c:v>0</c:v>
                </c:pt>
                <c:pt idx="12">
                  <c:v>0.6</c:v>
                </c:pt>
                <c:pt idx="13">
                  <c:v>0</c:v>
                </c:pt>
                <c:pt idx="14">
                  <c:v>0.2</c:v>
                </c:pt>
                <c:pt idx="15">
                  <c:v>1.6</c:v>
                </c:pt>
                <c:pt idx="16">
                  <c:v>1.3</c:v>
                </c:pt>
              </c:numCache>
            </c:numRef>
          </c:val>
          <c:extLst>
            <c:ext xmlns:c16="http://schemas.microsoft.com/office/drawing/2014/chart" uri="{C3380CC4-5D6E-409C-BE32-E72D297353CC}">
              <c16:uniqueId val="{00000001-3CF8-4B33-A77D-92837C03D409}"/>
            </c:ext>
          </c:extLst>
        </c:ser>
        <c:ser>
          <c:idx val="2"/>
          <c:order val="2"/>
          <c:tx>
            <c:strRef>
              <c:f>'Q15_Tab 40-45'!$D$214</c:f>
              <c:strCache>
                <c:ptCount val="1"/>
                <c:pt idx="0">
                  <c:v>un nombre conséquent de salariés (30 % à 49 %)</c:v>
                </c:pt>
              </c:strCache>
            </c:strRef>
          </c:tx>
          <c:spPr>
            <a:solidFill>
              <a:schemeClr val="accent3"/>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40-45'!$D$215:$D$231</c:f>
              <c:numCache>
                <c:formatCode>0.0</c:formatCode>
                <c:ptCount val="17"/>
                <c:pt idx="0">
                  <c:v>2.6</c:v>
                </c:pt>
                <c:pt idx="1">
                  <c:v>0</c:v>
                </c:pt>
                <c:pt idx="2">
                  <c:v>0.8</c:v>
                </c:pt>
                <c:pt idx="3">
                  <c:v>22.8</c:v>
                </c:pt>
                <c:pt idx="4">
                  <c:v>2.7</c:v>
                </c:pt>
                <c:pt idx="5">
                  <c:v>16.3</c:v>
                </c:pt>
                <c:pt idx="6">
                  <c:v>1.2</c:v>
                </c:pt>
                <c:pt idx="7">
                  <c:v>0.5</c:v>
                </c:pt>
                <c:pt idx="8">
                  <c:v>1</c:v>
                </c:pt>
                <c:pt idx="9">
                  <c:v>0.89999999999999991</c:v>
                </c:pt>
                <c:pt idx="10">
                  <c:v>2.1999999999999997</c:v>
                </c:pt>
                <c:pt idx="11">
                  <c:v>2</c:v>
                </c:pt>
                <c:pt idx="12">
                  <c:v>5.7</c:v>
                </c:pt>
                <c:pt idx="13">
                  <c:v>2.1</c:v>
                </c:pt>
                <c:pt idx="14">
                  <c:v>4.5</c:v>
                </c:pt>
                <c:pt idx="15">
                  <c:v>2.8000000000000003</c:v>
                </c:pt>
                <c:pt idx="16">
                  <c:v>2.9000000000000004</c:v>
                </c:pt>
              </c:numCache>
            </c:numRef>
          </c:val>
          <c:extLst>
            <c:ext xmlns:c16="http://schemas.microsoft.com/office/drawing/2014/chart" uri="{C3380CC4-5D6E-409C-BE32-E72D297353CC}">
              <c16:uniqueId val="{00000002-3CF8-4B33-A77D-92837C03D409}"/>
            </c:ext>
          </c:extLst>
        </c:ser>
        <c:ser>
          <c:idx val="3"/>
          <c:order val="3"/>
          <c:tx>
            <c:strRef>
              <c:f>'Q15_Tab 40-45'!$E$214</c:f>
              <c:strCache>
                <c:ptCount val="1"/>
                <c:pt idx="0">
                  <c:v>certains salariés (10 % à 29 %)</c:v>
                </c:pt>
              </c:strCache>
            </c:strRef>
          </c:tx>
          <c:spPr>
            <a:solidFill>
              <a:schemeClr val="accent4"/>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40-45'!$E$215:$E$231</c:f>
              <c:numCache>
                <c:formatCode>0.0</c:formatCode>
                <c:ptCount val="17"/>
                <c:pt idx="0">
                  <c:v>19.600000000000001</c:v>
                </c:pt>
                <c:pt idx="1">
                  <c:v>12.6</c:v>
                </c:pt>
                <c:pt idx="2">
                  <c:v>16.600000000000001</c:v>
                </c:pt>
                <c:pt idx="3">
                  <c:v>0</c:v>
                </c:pt>
                <c:pt idx="4">
                  <c:v>18</c:v>
                </c:pt>
                <c:pt idx="5">
                  <c:v>22.3</c:v>
                </c:pt>
                <c:pt idx="6">
                  <c:v>16.900000000000002</c:v>
                </c:pt>
                <c:pt idx="7">
                  <c:v>6.3</c:v>
                </c:pt>
                <c:pt idx="8">
                  <c:v>20</c:v>
                </c:pt>
                <c:pt idx="9">
                  <c:v>26.700000000000003</c:v>
                </c:pt>
                <c:pt idx="10">
                  <c:v>14.2</c:v>
                </c:pt>
                <c:pt idx="11">
                  <c:v>16.900000000000002</c:v>
                </c:pt>
                <c:pt idx="12">
                  <c:v>39.800000000000004</c:v>
                </c:pt>
                <c:pt idx="13">
                  <c:v>29.599999999999998</c:v>
                </c:pt>
                <c:pt idx="14">
                  <c:v>16.600000000000001</c:v>
                </c:pt>
                <c:pt idx="15">
                  <c:v>21.4</c:v>
                </c:pt>
                <c:pt idx="16">
                  <c:v>19.3</c:v>
                </c:pt>
              </c:numCache>
            </c:numRef>
          </c:val>
          <c:extLst>
            <c:ext xmlns:c16="http://schemas.microsoft.com/office/drawing/2014/chart" uri="{C3380CC4-5D6E-409C-BE32-E72D297353CC}">
              <c16:uniqueId val="{00000003-3CF8-4B33-A77D-92837C03D409}"/>
            </c:ext>
          </c:extLst>
        </c:ser>
        <c:ser>
          <c:idx val="4"/>
          <c:order val="4"/>
          <c:tx>
            <c:strRef>
              <c:f>'Q15_Tab 40-45'!$F$214</c:f>
              <c:strCache>
                <c:ptCount val="1"/>
                <c:pt idx="0">
                  <c:v>quelques salariés (moins de 10 %)</c:v>
                </c:pt>
              </c:strCache>
            </c:strRef>
          </c:tx>
          <c:spPr>
            <a:solidFill>
              <a:schemeClr val="accent5"/>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40-45'!$F$215:$F$231</c:f>
              <c:numCache>
                <c:formatCode>0.0</c:formatCode>
                <c:ptCount val="17"/>
                <c:pt idx="0">
                  <c:v>60.9</c:v>
                </c:pt>
                <c:pt idx="1">
                  <c:v>81.399999999999991</c:v>
                </c:pt>
                <c:pt idx="2">
                  <c:v>69.599999999999994</c:v>
                </c:pt>
                <c:pt idx="3">
                  <c:v>20.5</c:v>
                </c:pt>
                <c:pt idx="4">
                  <c:v>65</c:v>
                </c:pt>
                <c:pt idx="5">
                  <c:v>57.099999999999994</c:v>
                </c:pt>
                <c:pt idx="6">
                  <c:v>60.3</c:v>
                </c:pt>
                <c:pt idx="7">
                  <c:v>53.2</c:v>
                </c:pt>
                <c:pt idx="8">
                  <c:v>65</c:v>
                </c:pt>
                <c:pt idx="9">
                  <c:v>64</c:v>
                </c:pt>
                <c:pt idx="10">
                  <c:v>61.3</c:v>
                </c:pt>
                <c:pt idx="11">
                  <c:v>73</c:v>
                </c:pt>
                <c:pt idx="12">
                  <c:v>49.8</c:v>
                </c:pt>
                <c:pt idx="13">
                  <c:v>52.6</c:v>
                </c:pt>
                <c:pt idx="14">
                  <c:v>64.400000000000006</c:v>
                </c:pt>
                <c:pt idx="15">
                  <c:v>54.6</c:v>
                </c:pt>
                <c:pt idx="16">
                  <c:v>44.2</c:v>
                </c:pt>
              </c:numCache>
            </c:numRef>
          </c:val>
          <c:extLst>
            <c:ext xmlns:c16="http://schemas.microsoft.com/office/drawing/2014/chart" uri="{C3380CC4-5D6E-409C-BE32-E72D297353CC}">
              <c16:uniqueId val="{00000004-3CF8-4B33-A77D-92837C03D409}"/>
            </c:ext>
          </c:extLst>
        </c:ser>
        <c:ser>
          <c:idx val="5"/>
          <c:order val="5"/>
          <c:tx>
            <c:strRef>
              <c:f>'Q15_Tab 40-45'!$G$214</c:f>
              <c:strCache>
                <c:ptCount val="1"/>
                <c:pt idx="0">
                  <c:v>aucun salarié</c:v>
                </c:pt>
              </c:strCache>
            </c:strRef>
          </c:tx>
          <c:spPr>
            <a:solidFill>
              <a:schemeClr val="accent6"/>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40-45'!$G$215:$G$231</c:f>
              <c:numCache>
                <c:formatCode>0.0</c:formatCode>
                <c:ptCount val="17"/>
                <c:pt idx="0">
                  <c:v>15.1</c:v>
                </c:pt>
                <c:pt idx="1">
                  <c:v>5.8000000000000007</c:v>
                </c:pt>
                <c:pt idx="2">
                  <c:v>11.799999999999999</c:v>
                </c:pt>
                <c:pt idx="3">
                  <c:v>0</c:v>
                </c:pt>
                <c:pt idx="4">
                  <c:v>13.4</c:v>
                </c:pt>
                <c:pt idx="5">
                  <c:v>4.1000000000000005</c:v>
                </c:pt>
                <c:pt idx="6">
                  <c:v>21.099999999999998</c:v>
                </c:pt>
                <c:pt idx="7">
                  <c:v>39.5</c:v>
                </c:pt>
                <c:pt idx="8">
                  <c:v>13.8</c:v>
                </c:pt>
                <c:pt idx="9">
                  <c:v>8.1</c:v>
                </c:pt>
                <c:pt idx="10">
                  <c:v>20.9</c:v>
                </c:pt>
                <c:pt idx="11">
                  <c:v>7.7</c:v>
                </c:pt>
                <c:pt idx="12">
                  <c:v>4.1000000000000005</c:v>
                </c:pt>
                <c:pt idx="13">
                  <c:v>15.299999999999999</c:v>
                </c:pt>
                <c:pt idx="14">
                  <c:v>14.000000000000002</c:v>
                </c:pt>
                <c:pt idx="15">
                  <c:v>13.4</c:v>
                </c:pt>
                <c:pt idx="16">
                  <c:v>31.1</c:v>
                </c:pt>
              </c:numCache>
            </c:numRef>
          </c:val>
          <c:extLst>
            <c:ext xmlns:c16="http://schemas.microsoft.com/office/drawing/2014/chart" uri="{C3380CC4-5D6E-409C-BE32-E72D297353CC}">
              <c16:uniqueId val="{00000005-3CF8-4B33-A77D-92837C03D409}"/>
            </c:ext>
          </c:extLst>
        </c:ser>
        <c:ser>
          <c:idx val="6"/>
          <c:order val="6"/>
          <c:tx>
            <c:strRef>
              <c:f>'Q15_Tab 40-45'!$H$214</c:f>
              <c:strCache>
                <c:ptCount val="1"/>
                <c:pt idx="0">
                  <c:v>nd</c:v>
                </c:pt>
              </c:strCache>
            </c:strRef>
          </c:tx>
          <c:spPr>
            <a:solidFill>
              <a:schemeClr val="accent1">
                <a:lumMod val="60000"/>
              </a:schemeClr>
            </a:solidFill>
            <a:ln>
              <a:noFill/>
            </a:ln>
            <a:effectLst/>
          </c:spPr>
          <c:invertIfNegative val="0"/>
          <c:cat>
            <c:strRef>
              <c:f>'Q15_Tab 40-45'!$A$215:$A$231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40-45'!$H$215:$H$231</c:f>
              <c:numCache>
                <c:formatCode>0.0</c:formatCode>
                <c:ptCount val="17"/>
                <c:pt idx="1">
                  <c:v>0.20000000000001705</c:v>
                </c:pt>
                <c:pt idx="2">
                  <c:v>1.2000000000000028</c:v>
                </c:pt>
                <c:pt idx="3">
                  <c:v>56.7</c:v>
                </c:pt>
                <c:pt idx="4">
                  <c:v>0.89999999999999147</c:v>
                </c:pt>
                <c:pt idx="5">
                  <c:v>0.20000000000001705</c:v>
                </c:pt>
                <c:pt idx="6">
                  <c:v>0.5</c:v>
                </c:pt>
                <c:pt idx="7">
                  <c:v>0.5</c:v>
                </c:pt>
                <c:pt idx="8">
                  <c:v>0.20000000000000284</c:v>
                </c:pt>
                <c:pt idx="9">
                  <c:v>0.30000000000001137</c:v>
                </c:pt>
                <c:pt idx="11">
                  <c:v>0.39999999999999147</c:v>
                </c:pt>
                <c:pt idx="13">
                  <c:v>0.40000000000000568</c:v>
                </c:pt>
              </c:numCache>
            </c:numRef>
          </c:val>
          <c:extLst>
            <c:ext xmlns:c16="http://schemas.microsoft.com/office/drawing/2014/chart" uri="{C3380CC4-5D6E-409C-BE32-E72D297353CC}">
              <c16:uniqueId val="{00000000-4B8F-4A2C-AB48-2CB54C28D4E4}"/>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par secteur d'activité (% de salariés) - Exercice</a:t>
            </a:r>
            <a:r>
              <a:rPr lang="fr-FR" baseline="0"/>
              <a:t> du droit de retrait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40-45'!$B$267</c:f>
              <c:strCache>
                <c:ptCount val="1"/>
                <c:pt idx="0">
                  <c:v>la plupart des salariés (80 % ou plus)</c:v>
                </c:pt>
              </c:strCache>
            </c:strRef>
          </c:tx>
          <c:spPr>
            <a:solidFill>
              <a:schemeClr val="accent1"/>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40-45'!$B$268:$B$284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DBA-4914-ADE4-C08F52BD0B6E}"/>
            </c:ext>
          </c:extLst>
        </c:ser>
        <c:ser>
          <c:idx val="1"/>
          <c:order val="1"/>
          <c:tx>
            <c:strRef>
              <c:f>'Q15_Tab 40-45'!$C$267</c:f>
              <c:strCache>
                <c:ptCount val="1"/>
                <c:pt idx="0">
                  <c:v>une majorité des salariés (50 % à 79 %)</c:v>
                </c:pt>
              </c:strCache>
            </c:strRef>
          </c:tx>
          <c:spPr>
            <a:solidFill>
              <a:schemeClr val="accent2"/>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40-45'!$C$268:$C$284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4DBA-4914-ADE4-C08F52BD0B6E}"/>
            </c:ext>
          </c:extLst>
        </c:ser>
        <c:ser>
          <c:idx val="2"/>
          <c:order val="2"/>
          <c:tx>
            <c:strRef>
              <c:f>'Q15_Tab 40-45'!$D$267</c:f>
              <c:strCache>
                <c:ptCount val="1"/>
                <c:pt idx="0">
                  <c:v>un nombre conséquent de salariés (30 % à 49 %)</c:v>
                </c:pt>
              </c:strCache>
            </c:strRef>
          </c:tx>
          <c:spPr>
            <a:solidFill>
              <a:schemeClr val="accent3"/>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40-45'!$D$268:$D$284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4DBA-4914-ADE4-C08F52BD0B6E}"/>
            </c:ext>
          </c:extLst>
        </c:ser>
        <c:ser>
          <c:idx val="3"/>
          <c:order val="3"/>
          <c:tx>
            <c:strRef>
              <c:f>'Q15_Tab 40-45'!$E$267</c:f>
              <c:strCache>
                <c:ptCount val="1"/>
                <c:pt idx="0">
                  <c:v>certains salariés (10 % à 29 %)</c:v>
                </c:pt>
              </c:strCache>
            </c:strRef>
          </c:tx>
          <c:spPr>
            <a:solidFill>
              <a:schemeClr val="accent4"/>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40-45'!$E$268:$E$284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0.3</c:v>
                </c:pt>
                <c:pt idx="15">
                  <c:v>0</c:v>
                </c:pt>
                <c:pt idx="16">
                  <c:v>0</c:v>
                </c:pt>
              </c:numCache>
            </c:numRef>
          </c:val>
          <c:extLst>
            <c:ext xmlns:c16="http://schemas.microsoft.com/office/drawing/2014/chart" uri="{C3380CC4-5D6E-409C-BE32-E72D297353CC}">
              <c16:uniqueId val="{00000003-4DBA-4914-ADE4-C08F52BD0B6E}"/>
            </c:ext>
          </c:extLst>
        </c:ser>
        <c:ser>
          <c:idx val="4"/>
          <c:order val="4"/>
          <c:tx>
            <c:strRef>
              <c:f>'Q15_Tab 40-45'!$F$267</c:f>
              <c:strCache>
                <c:ptCount val="1"/>
                <c:pt idx="0">
                  <c:v>quelques salariés (moins de 10 %)</c:v>
                </c:pt>
              </c:strCache>
            </c:strRef>
          </c:tx>
          <c:spPr>
            <a:solidFill>
              <a:schemeClr val="accent5"/>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40-45'!$F$268:$F$284</c:f>
              <c:numCache>
                <c:formatCode>0.0</c:formatCode>
                <c:ptCount val="17"/>
                <c:pt idx="0">
                  <c:v>2.5</c:v>
                </c:pt>
                <c:pt idx="1">
                  <c:v>0</c:v>
                </c:pt>
                <c:pt idx="2">
                  <c:v>0</c:v>
                </c:pt>
                <c:pt idx="3">
                  <c:v>0</c:v>
                </c:pt>
                <c:pt idx="4">
                  <c:v>0</c:v>
                </c:pt>
                <c:pt idx="5">
                  <c:v>1.5</c:v>
                </c:pt>
                <c:pt idx="6">
                  <c:v>1.7000000000000002</c:v>
                </c:pt>
                <c:pt idx="7">
                  <c:v>0</c:v>
                </c:pt>
                <c:pt idx="8">
                  <c:v>2.8000000000000003</c:v>
                </c:pt>
                <c:pt idx="9">
                  <c:v>7.7</c:v>
                </c:pt>
                <c:pt idx="10">
                  <c:v>0</c:v>
                </c:pt>
                <c:pt idx="11">
                  <c:v>11.200000000000001</c:v>
                </c:pt>
                <c:pt idx="12">
                  <c:v>0.5</c:v>
                </c:pt>
                <c:pt idx="13">
                  <c:v>0.89999999999999991</c:v>
                </c:pt>
                <c:pt idx="14">
                  <c:v>1.6</c:v>
                </c:pt>
                <c:pt idx="15">
                  <c:v>0</c:v>
                </c:pt>
                <c:pt idx="16">
                  <c:v>0</c:v>
                </c:pt>
              </c:numCache>
            </c:numRef>
          </c:val>
          <c:extLst>
            <c:ext xmlns:c16="http://schemas.microsoft.com/office/drawing/2014/chart" uri="{C3380CC4-5D6E-409C-BE32-E72D297353CC}">
              <c16:uniqueId val="{00000004-4DBA-4914-ADE4-C08F52BD0B6E}"/>
            </c:ext>
          </c:extLst>
        </c:ser>
        <c:ser>
          <c:idx val="5"/>
          <c:order val="5"/>
          <c:tx>
            <c:strRef>
              <c:f>'Q15_Tab 40-45'!$G$267</c:f>
              <c:strCache>
                <c:ptCount val="1"/>
                <c:pt idx="0">
                  <c:v>aucun salarié</c:v>
                </c:pt>
              </c:strCache>
            </c:strRef>
          </c:tx>
          <c:spPr>
            <a:solidFill>
              <a:schemeClr val="accent6"/>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40-45'!$G$268:$G$284</c:f>
              <c:numCache>
                <c:formatCode>0.0</c:formatCode>
                <c:ptCount val="17"/>
                <c:pt idx="0">
                  <c:v>97.3</c:v>
                </c:pt>
                <c:pt idx="1">
                  <c:v>99.6</c:v>
                </c:pt>
                <c:pt idx="2">
                  <c:v>99.4</c:v>
                </c:pt>
                <c:pt idx="3">
                  <c:v>100</c:v>
                </c:pt>
                <c:pt idx="4">
                  <c:v>97.3</c:v>
                </c:pt>
                <c:pt idx="5">
                  <c:v>98.5</c:v>
                </c:pt>
                <c:pt idx="6">
                  <c:v>98.1</c:v>
                </c:pt>
                <c:pt idx="7">
                  <c:v>99</c:v>
                </c:pt>
                <c:pt idx="8">
                  <c:v>97.1</c:v>
                </c:pt>
                <c:pt idx="9">
                  <c:v>92.300000000000011</c:v>
                </c:pt>
                <c:pt idx="10">
                  <c:v>94.3</c:v>
                </c:pt>
                <c:pt idx="11">
                  <c:v>88.8</c:v>
                </c:pt>
                <c:pt idx="12">
                  <c:v>99.5</c:v>
                </c:pt>
                <c:pt idx="13">
                  <c:v>99.1</c:v>
                </c:pt>
                <c:pt idx="14">
                  <c:v>98.1</c:v>
                </c:pt>
                <c:pt idx="15">
                  <c:v>99.2</c:v>
                </c:pt>
                <c:pt idx="16">
                  <c:v>99.5</c:v>
                </c:pt>
              </c:numCache>
            </c:numRef>
          </c:val>
          <c:extLst>
            <c:ext xmlns:c16="http://schemas.microsoft.com/office/drawing/2014/chart" uri="{C3380CC4-5D6E-409C-BE32-E72D297353CC}">
              <c16:uniqueId val="{00000005-4DBA-4914-ADE4-C08F52BD0B6E}"/>
            </c:ext>
          </c:extLst>
        </c:ser>
        <c:ser>
          <c:idx val="6"/>
          <c:order val="6"/>
          <c:tx>
            <c:strRef>
              <c:f>'Q15_Tab 40-45'!$H$267</c:f>
              <c:strCache>
                <c:ptCount val="1"/>
                <c:pt idx="0">
                  <c:v>nd</c:v>
                </c:pt>
              </c:strCache>
            </c:strRef>
          </c:tx>
          <c:spPr>
            <a:solidFill>
              <a:schemeClr val="accent1">
                <a:lumMod val="60000"/>
              </a:schemeClr>
            </a:solidFill>
            <a:ln>
              <a:noFill/>
            </a:ln>
            <a:effectLst/>
          </c:spPr>
          <c:invertIfNegative val="0"/>
          <c:cat>
            <c:strRef>
              <c:f>'Q15_Tab 40-45'!$A$268:$A$284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40-45'!$H$268:$H$284</c:f>
              <c:numCache>
                <c:formatCode>0.0</c:formatCode>
                <c:ptCount val="17"/>
                <c:pt idx="0">
                  <c:v>0.20000000000000284</c:v>
                </c:pt>
                <c:pt idx="1">
                  <c:v>0.40000000000000568</c:v>
                </c:pt>
                <c:pt idx="2">
                  <c:v>0.59999999999999432</c:v>
                </c:pt>
                <c:pt idx="4">
                  <c:v>2.7000000000000028</c:v>
                </c:pt>
                <c:pt idx="6">
                  <c:v>0.20000000000000284</c:v>
                </c:pt>
                <c:pt idx="7">
                  <c:v>1</c:v>
                </c:pt>
                <c:pt idx="8">
                  <c:v>0.10000000000000853</c:v>
                </c:pt>
                <c:pt idx="10">
                  <c:v>5.7000000000000028</c:v>
                </c:pt>
                <c:pt idx="15">
                  <c:v>0.79999999999999716</c:v>
                </c:pt>
                <c:pt idx="16">
                  <c:v>0.5</c:v>
                </c:pt>
              </c:numCache>
            </c:numRef>
          </c:val>
          <c:extLst>
            <c:ext xmlns:c16="http://schemas.microsoft.com/office/drawing/2014/chart" uri="{C3380CC4-5D6E-409C-BE32-E72D297353CC}">
              <c16:uniqueId val="{00000000-F46B-4279-8DE9-F288591CE2F7}"/>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a:t>
            </a:r>
            <a:r>
              <a:rPr lang="fr-FR" baseline="0"/>
              <a:t> selon différentes situations,</a:t>
            </a:r>
            <a:r>
              <a:rPr lang="fr-FR"/>
              <a:t> par taille d'entreprise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'Q15_Tab 46'!$A$5</c:f>
              <c:strCache>
                <c:ptCount val="1"/>
                <c:pt idx="0">
                  <c:v>Travail sur site ou sur chantiers</c:v>
                </c:pt>
              </c:strCache>
            </c:strRef>
          </c:tx>
          <c:spPr>
            <a:solidFill>
              <a:schemeClr val="accent1"/>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46'!$B$5:$H$5</c:f>
              <c:numCache>
                <c:formatCode>0.0</c:formatCode>
                <c:ptCount val="7"/>
                <c:pt idx="0">
                  <c:v>63.5</c:v>
                </c:pt>
                <c:pt idx="1">
                  <c:v>74</c:v>
                </c:pt>
                <c:pt idx="2">
                  <c:v>70.5</c:v>
                </c:pt>
                <c:pt idx="3">
                  <c:v>67.800000000000011</c:v>
                </c:pt>
                <c:pt idx="4">
                  <c:v>64.5</c:v>
                </c:pt>
                <c:pt idx="5">
                  <c:v>60.3</c:v>
                </c:pt>
                <c:pt idx="6">
                  <c:v>56.999999999999993</c:v>
                </c:pt>
              </c:numCache>
            </c:numRef>
          </c:val>
          <c:extLst>
            <c:ext xmlns:c16="http://schemas.microsoft.com/office/drawing/2014/chart" uri="{C3380CC4-5D6E-409C-BE32-E72D297353CC}">
              <c16:uniqueId val="{00000000-1BD5-44B5-8E3E-F808813A3FDD}"/>
            </c:ext>
          </c:extLst>
        </c:ser>
        <c:ser>
          <c:idx val="1"/>
          <c:order val="1"/>
          <c:tx>
            <c:strRef>
              <c:f>'Q15_Tab 46'!$A$6</c:f>
              <c:strCache>
                <c:ptCount val="1"/>
                <c:pt idx="0">
                  <c:v>Télétravail ou travail à distance</c:v>
                </c:pt>
              </c:strCache>
            </c:strRef>
          </c:tx>
          <c:spPr>
            <a:solidFill>
              <a:schemeClr val="accent2"/>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46'!$B$6:$H$6</c:f>
              <c:numCache>
                <c:formatCode>0.0</c:formatCode>
                <c:ptCount val="7"/>
                <c:pt idx="0">
                  <c:v>15.299999999999999</c:v>
                </c:pt>
                <c:pt idx="1">
                  <c:v>7.7</c:v>
                </c:pt>
                <c:pt idx="2">
                  <c:v>9.7000000000000011</c:v>
                </c:pt>
                <c:pt idx="3">
                  <c:v>11.600000000000001</c:v>
                </c:pt>
                <c:pt idx="4">
                  <c:v>13.5</c:v>
                </c:pt>
                <c:pt idx="5">
                  <c:v>16.2</c:v>
                </c:pt>
                <c:pt idx="6">
                  <c:v>21.099999999999998</c:v>
                </c:pt>
              </c:numCache>
            </c:numRef>
          </c:val>
          <c:extLst>
            <c:ext xmlns:c16="http://schemas.microsoft.com/office/drawing/2014/chart" uri="{C3380CC4-5D6E-409C-BE32-E72D297353CC}">
              <c16:uniqueId val="{00000001-1BD5-44B5-8E3E-F808813A3FDD}"/>
            </c:ext>
          </c:extLst>
        </c:ser>
        <c:ser>
          <c:idx val="2"/>
          <c:order val="2"/>
          <c:tx>
            <c:strRef>
              <c:f>'Q15_Tab 46'!$A$7</c:f>
              <c:strCache>
                <c:ptCount val="1"/>
                <c:pt idx="0">
                  <c:v>Chômage partiel complet</c:v>
                </c:pt>
              </c:strCache>
            </c:strRef>
          </c:tx>
          <c:spPr>
            <a:solidFill>
              <a:schemeClr val="accent3"/>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46'!$B$7:$H$7</c:f>
              <c:numCache>
                <c:formatCode>0.0</c:formatCode>
                <c:ptCount val="7"/>
                <c:pt idx="0">
                  <c:v>3.3000000000000003</c:v>
                </c:pt>
                <c:pt idx="1">
                  <c:v>5.0999999999999996</c:v>
                </c:pt>
                <c:pt idx="2">
                  <c:v>4.3</c:v>
                </c:pt>
                <c:pt idx="3">
                  <c:v>3.2</c:v>
                </c:pt>
                <c:pt idx="4">
                  <c:v>2.8000000000000003</c:v>
                </c:pt>
                <c:pt idx="5">
                  <c:v>3</c:v>
                </c:pt>
                <c:pt idx="6">
                  <c:v>2.6</c:v>
                </c:pt>
              </c:numCache>
            </c:numRef>
          </c:val>
          <c:extLst>
            <c:ext xmlns:c16="http://schemas.microsoft.com/office/drawing/2014/chart" uri="{C3380CC4-5D6E-409C-BE32-E72D297353CC}">
              <c16:uniqueId val="{00000002-1BD5-44B5-8E3E-F808813A3FDD}"/>
            </c:ext>
          </c:extLst>
        </c:ser>
        <c:ser>
          <c:idx val="3"/>
          <c:order val="3"/>
          <c:tx>
            <c:strRef>
              <c:f>'Q15_Tab 46'!$A$8</c:f>
              <c:strCache>
                <c:ptCount val="1"/>
                <c:pt idx="0">
                  <c:v>Arrêt maladie</c:v>
                </c:pt>
              </c:strCache>
            </c:strRef>
          </c:tx>
          <c:spPr>
            <a:solidFill>
              <a:schemeClr val="accent4"/>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46'!$B$8:$H$8</c:f>
              <c:numCache>
                <c:formatCode>0.0</c:formatCode>
                <c:ptCount val="7"/>
                <c:pt idx="0">
                  <c:v>7.7</c:v>
                </c:pt>
                <c:pt idx="1">
                  <c:v>5.7</c:v>
                </c:pt>
                <c:pt idx="2">
                  <c:v>7.3999999999999995</c:v>
                </c:pt>
                <c:pt idx="3">
                  <c:v>8</c:v>
                </c:pt>
                <c:pt idx="4">
                  <c:v>8.6</c:v>
                </c:pt>
                <c:pt idx="5">
                  <c:v>9.1</c:v>
                </c:pt>
                <c:pt idx="6">
                  <c:v>7.6</c:v>
                </c:pt>
              </c:numCache>
            </c:numRef>
          </c:val>
          <c:extLst>
            <c:ext xmlns:c16="http://schemas.microsoft.com/office/drawing/2014/chart" uri="{C3380CC4-5D6E-409C-BE32-E72D297353CC}">
              <c16:uniqueId val="{00000003-1BD5-44B5-8E3E-F808813A3FDD}"/>
            </c:ext>
          </c:extLst>
        </c:ser>
        <c:ser>
          <c:idx val="4"/>
          <c:order val="4"/>
          <c:tx>
            <c:strRef>
              <c:f>'Q15_Tab 46'!$A$9</c:f>
              <c:strCache>
                <c:ptCount val="1"/>
                <c:pt idx="0">
                  <c:v>Congés</c:v>
                </c:pt>
              </c:strCache>
            </c:strRef>
          </c:tx>
          <c:spPr>
            <a:solidFill>
              <a:schemeClr val="accent5"/>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46'!$B$9:$H$9</c:f>
              <c:numCache>
                <c:formatCode>0.0</c:formatCode>
                <c:ptCount val="7"/>
                <c:pt idx="0">
                  <c:v>10.100000000000001</c:v>
                </c:pt>
                <c:pt idx="1">
                  <c:v>7.3999999999999995</c:v>
                </c:pt>
                <c:pt idx="2">
                  <c:v>7.9</c:v>
                </c:pt>
                <c:pt idx="3">
                  <c:v>9.4</c:v>
                </c:pt>
                <c:pt idx="4">
                  <c:v>10.5</c:v>
                </c:pt>
                <c:pt idx="5">
                  <c:v>11.200000000000001</c:v>
                </c:pt>
                <c:pt idx="6">
                  <c:v>11.5</c:v>
                </c:pt>
              </c:numCache>
            </c:numRef>
          </c:val>
          <c:extLst>
            <c:ext xmlns:c16="http://schemas.microsoft.com/office/drawing/2014/chart" uri="{C3380CC4-5D6E-409C-BE32-E72D297353CC}">
              <c16:uniqueId val="{00000004-1BD5-44B5-8E3E-F808813A3FDD}"/>
            </c:ext>
          </c:extLst>
        </c:ser>
        <c:ser>
          <c:idx val="5"/>
          <c:order val="5"/>
          <c:tx>
            <c:strRef>
              <c:f>'Q15_Tab 46'!$A$10</c:f>
              <c:strCache>
                <c:ptCount val="1"/>
                <c:pt idx="0">
                  <c:v>Exercice du droit de retrait</c:v>
                </c:pt>
              </c:strCache>
            </c:strRef>
          </c:tx>
          <c:spPr>
            <a:solidFill>
              <a:schemeClr val="accent6"/>
            </a:solidFill>
            <a:ln>
              <a:noFill/>
            </a:ln>
            <a:effectLst/>
          </c:spPr>
          <c:invertIfNegative val="0"/>
          <c:cat>
            <c:strRef>
              <c:f>'Q15_Tab 46'!$B$4:$H$4</c:f>
              <c:strCache>
                <c:ptCount val="7"/>
                <c:pt idx="0">
                  <c:v>Ensemble</c:v>
                </c:pt>
                <c:pt idx="1">
                  <c:v>10 - 19</c:v>
                </c:pt>
                <c:pt idx="2">
                  <c:v>20 - 49</c:v>
                </c:pt>
                <c:pt idx="3">
                  <c:v>50 - 99</c:v>
                </c:pt>
                <c:pt idx="4">
                  <c:v>100 - 249</c:v>
                </c:pt>
                <c:pt idx="5">
                  <c:v>250 - 499</c:v>
                </c:pt>
                <c:pt idx="6">
                  <c:v>500 et +</c:v>
                </c:pt>
              </c:strCache>
            </c:strRef>
          </c:cat>
          <c:val>
            <c:numRef>
              <c:f>'Q15_Tab 46'!$B$10:$H$10</c:f>
              <c:numCache>
                <c:formatCode>0.0</c:formatCode>
                <c:ptCount val="7"/>
                <c:pt idx="0">
                  <c:v>0.1</c:v>
                </c:pt>
                <c:pt idx="1">
                  <c:v>0</c:v>
                </c:pt>
                <c:pt idx="2">
                  <c:v>0.2</c:v>
                </c:pt>
                <c:pt idx="3">
                  <c:v>0</c:v>
                </c:pt>
                <c:pt idx="4">
                  <c:v>0.1</c:v>
                </c:pt>
                <c:pt idx="5">
                  <c:v>0.1</c:v>
                </c:pt>
                <c:pt idx="6">
                  <c:v>0.2</c:v>
                </c:pt>
              </c:numCache>
            </c:numRef>
          </c:val>
          <c:extLst>
            <c:ext xmlns:c16="http://schemas.microsoft.com/office/drawing/2014/chart" uri="{C3380CC4-5D6E-409C-BE32-E72D297353CC}">
              <c16:uniqueId val="{00000005-1BD5-44B5-8E3E-F808813A3FDD}"/>
            </c:ext>
          </c:extLst>
        </c:ser>
        <c:dLbls>
          <c:showLegendKey val="0"/>
          <c:showVal val="0"/>
          <c:showCatName val="0"/>
          <c:showSerName val="0"/>
          <c:showPercent val="0"/>
          <c:showBubbleSize val="0"/>
        </c:dLbls>
        <c:gapWidth val="150"/>
        <c:overlap val="100"/>
        <c:axId val="549225864"/>
        <c:axId val="549225536"/>
      </c:barChart>
      <c:catAx>
        <c:axId val="549225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49225536"/>
        <c:crosses val="autoZero"/>
        <c:auto val="1"/>
        <c:lblAlgn val="ctr"/>
        <c:lblOffset val="100"/>
        <c:noMultiLvlLbl val="0"/>
      </c:catAx>
      <c:valAx>
        <c:axId val="5492255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49225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salariés, selon différentes situations, par secteur d'activité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'Q15_Tab 47'!$B$4</c:f>
              <c:strCache>
                <c:ptCount val="1"/>
                <c:pt idx="0">
                  <c:v>Travail sur site ou sur chantiers</c:v>
                </c:pt>
              </c:strCache>
            </c:strRef>
          </c:tx>
          <c:spPr>
            <a:solidFill>
              <a:schemeClr val="accent1"/>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47'!$B$5:$B$21</c:f>
              <c:numCache>
                <c:formatCode>0.0</c:formatCode>
                <c:ptCount val="17"/>
                <c:pt idx="0">
                  <c:v>63.5</c:v>
                </c:pt>
                <c:pt idx="1">
                  <c:v>67.7</c:v>
                </c:pt>
                <c:pt idx="2">
                  <c:v>75.099999999999994</c:v>
                </c:pt>
                <c:pt idx="3">
                  <c:v>62</c:v>
                </c:pt>
                <c:pt idx="4">
                  <c:v>61.6</c:v>
                </c:pt>
                <c:pt idx="5">
                  <c:v>56.399999999999991</c:v>
                </c:pt>
                <c:pt idx="6">
                  <c:v>70.399999999999991</c:v>
                </c:pt>
                <c:pt idx="7">
                  <c:v>81.599999999999994</c:v>
                </c:pt>
                <c:pt idx="8">
                  <c:v>68</c:v>
                </c:pt>
                <c:pt idx="9">
                  <c:v>68.400000000000006</c:v>
                </c:pt>
                <c:pt idx="10">
                  <c:v>57.099999999999994</c:v>
                </c:pt>
                <c:pt idx="11">
                  <c:v>31.1</c:v>
                </c:pt>
                <c:pt idx="12">
                  <c:v>45.1</c:v>
                </c:pt>
                <c:pt idx="13">
                  <c:v>63</c:v>
                </c:pt>
                <c:pt idx="14">
                  <c:v>57.499999999999993</c:v>
                </c:pt>
                <c:pt idx="15">
                  <c:v>69.199999999999989</c:v>
                </c:pt>
                <c:pt idx="16">
                  <c:v>61.4</c:v>
                </c:pt>
              </c:numCache>
            </c:numRef>
          </c:val>
          <c:extLst>
            <c:ext xmlns:c16="http://schemas.microsoft.com/office/drawing/2014/chart" uri="{C3380CC4-5D6E-409C-BE32-E72D297353CC}">
              <c16:uniqueId val="{00000000-3453-485A-A1C9-66AD9454FB93}"/>
            </c:ext>
          </c:extLst>
        </c:ser>
        <c:ser>
          <c:idx val="1"/>
          <c:order val="1"/>
          <c:tx>
            <c:strRef>
              <c:f>'Q15_Tab 47'!$C$4</c:f>
              <c:strCache>
                <c:ptCount val="1"/>
                <c:pt idx="0">
                  <c:v>Télétravail ou travail à distance</c:v>
                </c:pt>
              </c:strCache>
            </c:strRef>
          </c:tx>
          <c:spPr>
            <a:solidFill>
              <a:schemeClr val="accent2"/>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47'!$C$5:$C$21</c:f>
              <c:numCache>
                <c:formatCode>0.0</c:formatCode>
                <c:ptCount val="17"/>
                <c:pt idx="0">
                  <c:v>15.299999999999999</c:v>
                </c:pt>
                <c:pt idx="1">
                  <c:v>18.899999999999999</c:v>
                </c:pt>
                <c:pt idx="2">
                  <c:v>6.8000000000000007</c:v>
                </c:pt>
                <c:pt idx="3">
                  <c:v>15.2</c:v>
                </c:pt>
                <c:pt idx="4">
                  <c:v>19.100000000000001</c:v>
                </c:pt>
                <c:pt idx="5">
                  <c:v>19.400000000000002</c:v>
                </c:pt>
                <c:pt idx="6">
                  <c:v>10.100000000000001</c:v>
                </c:pt>
                <c:pt idx="7">
                  <c:v>6.1</c:v>
                </c:pt>
                <c:pt idx="8">
                  <c:v>10.4</c:v>
                </c:pt>
                <c:pt idx="9">
                  <c:v>11.200000000000001</c:v>
                </c:pt>
                <c:pt idx="10">
                  <c:v>7.1999999999999993</c:v>
                </c:pt>
                <c:pt idx="11">
                  <c:v>52.300000000000004</c:v>
                </c:pt>
                <c:pt idx="12">
                  <c:v>34.300000000000004</c:v>
                </c:pt>
                <c:pt idx="13">
                  <c:v>19.600000000000001</c:v>
                </c:pt>
                <c:pt idx="14">
                  <c:v>23.799999999999997</c:v>
                </c:pt>
                <c:pt idx="15">
                  <c:v>4.3</c:v>
                </c:pt>
                <c:pt idx="16">
                  <c:v>13.4</c:v>
                </c:pt>
              </c:numCache>
            </c:numRef>
          </c:val>
          <c:extLst>
            <c:ext xmlns:c16="http://schemas.microsoft.com/office/drawing/2014/chart" uri="{C3380CC4-5D6E-409C-BE32-E72D297353CC}">
              <c16:uniqueId val="{00000001-3453-485A-A1C9-66AD9454FB93}"/>
            </c:ext>
          </c:extLst>
        </c:ser>
        <c:ser>
          <c:idx val="2"/>
          <c:order val="2"/>
          <c:tx>
            <c:strRef>
              <c:f>'Q15_Tab 47'!$D$4</c:f>
              <c:strCache>
                <c:ptCount val="1"/>
                <c:pt idx="0">
                  <c:v>Chômage partiel complet</c:v>
                </c:pt>
              </c:strCache>
            </c:strRef>
          </c:tx>
          <c:spPr>
            <a:solidFill>
              <a:schemeClr val="accent3"/>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47'!$D$5:$D$21</c:f>
              <c:numCache>
                <c:formatCode>0.0</c:formatCode>
                <c:ptCount val="17"/>
                <c:pt idx="0">
                  <c:v>3.3000000000000003</c:v>
                </c:pt>
                <c:pt idx="1">
                  <c:v>0.4</c:v>
                </c:pt>
                <c:pt idx="2">
                  <c:v>0.89999999999999991</c:v>
                </c:pt>
                <c:pt idx="3">
                  <c:v>0</c:v>
                </c:pt>
                <c:pt idx="4">
                  <c:v>2.4</c:v>
                </c:pt>
                <c:pt idx="5">
                  <c:v>2.9000000000000004</c:v>
                </c:pt>
                <c:pt idx="6">
                  <c:v>2.2999999999999998</c:v>
                </c:pt>
                <c:pt idx="7">
                  <c:v>0.89999999999999991</c:v>
                </c:pt>
                <c:pt idx="8">
                  <c:v>3.5000000000000004</c:v>
                </c:pt>
                <c:pt idx="9">
                  <c:v>3.4000000000000004</c:v>
                </c:pt>
                <c:pt idx="10">
                  <c:v>20.5</c:v>
                </c:pt>
                <c:pt idx="11">
                  <c:v>2</c:v>
                </c:pt>
                <c:pt idx="12">
                  <c:v>0.4</c:v>
                </c:pt>
                <c:pt idx="13">
                  <c:v>0.3</c:v>
                </c:pt>
                <c:pt idx="14">
                  <c:v>3.4000000000000004</c:v>
                </c:pt>
                <c:pt idx="15">
                  <c:v>0.89999999999999991</c:v>
                </c:pt>
                <c:pt idx="16">
                  <c:v>7.7</c:v>
                </c:pt>
              </c:numCache>
            </c:numRef>
          </c:val>
          <c:extLst>
            <c:ext xmlns:c16="http://schemas.microsoft.com/office/drawing/2014/chart" uri="{C3380CC4-5D6E-409C-BE32-E72D297353CC}">
              <c16:uniqueId val="{00000002-3453-485A-A1C9-66AD9454FB93}"/>
            </c:ext>
          </c:extLst>
        </c:ser>
        <c:ser>
          <c:idx val="3"/>
          <c:order val="3"/>
          <c:tx>
            <c:strRef>
              <c:f>'Q15_Tab 47'!$E$4</c:f>
              <c:strCache>
                <c:ptCount val="1"/>
                <c:pt idx="0">
                  <c:v>Arrêt maladie</c:v>
                </c:pt>
              </c:strCache>
            </c:strRef>
          </c:tx>
          <c:spPr>
            <a:solidFill>
              <a:schemeClr val="accent4"/>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47'!$E$5:$E$21</c:f>
              <c:numCache>
                <c:formatCode>0.0</c:formatCode>
                <c:ptCount val="17"/>
                <c:pt idx="0">
                  <c:v>7.7</c:v>
                </c:pt>
                <c:pt idx="1">
                  <c:v>5.6000000000000005</c:v>
                </c:pt>
                <c:pt idx="2">
                  <c:v>8.1</c:v>
                </c:pt>
                <c:pt idx="3">
                  <c:v>4.1000000000000005</c:v>
                </c:pt>
                <c:pt idx="4">
                  <c:v>7.5</c:v>
                </c:pt>
                <c:pt idx="5">
                  <c:v>7.8</c:v>
                </c:pt>
                <c:pt idx="6">
                  <c:v>9.1</c:v>
                </c:pt>
                <c:pt idx="7">
                  <c:v>6.8000000000000007</c:v>
                </c:pt>
                <c:pt idx="8">
                  <c:v>8.6999999999999993</c:v>
                </c:pt>
                <c:pt idx="9">
                  <c:v>6.9</c:v>
                </c:pt>
                <c:pt idx="10">
                  <c:v>6.1</c:v>
                </c:pt>
                <c:pt idx="11">
                  <c:v>5.3</c:v>
                </c:pt>
                <c:pt idx="12">
                  <c:v>5.8999999999999995</c:v>
                </c:pt>
                <c:pt idx="13">
                  <c:v>6.7</c:v>
                </c:pt>
                <c:pt idx="14">
                  <c:v>6.3</c:v>
                </c:pt>
                <c:pt idx="15">
                  <c:v>10.5</c:v>
                </c:pt>
                <c:pt idx="16">
                  <c:v>6.9</c:v>
                </c:pt>
              </c:numCache>
            </c:numRef>
          </c:val>
          <c:extLst>
            <c:ext xmlns:c16="http://schemas.microsoft.com/office/drawing/2014/chart" uri="{C3380CC4-5D6E-409C-BE32-E72D297353CC}">
              <c16:uniqueId val="{00000003-3453-485A-A1C9-66AD9454FB93}"/>
            </c:ext>
          </c:extLst>
        </c:ser>
        <c:ser>
          <c:idx val="4"/>
          <c:order val="4"/>
          <c:tx>
            <c:strRef>
              <c:f>'Q15_Tab 47'!$F$4</c:f>
              <c:strCache>
                <c:ptCount val="1"/>
                <c:pt idx="0">
                  <c:v>Congés</c:v>
                </c:pt>
              </c:strCache>
            </c:strRef>
          </c:tx>
          <c:spPr>
            <a:solidFill>
              <a:schemeClr val="accent5"/>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47'!$F$5:$F$21</c:f>
              <c:numCache>
                <c:formatCode>0.0</c:formatCode>
                <c:ptCount val="17"/>
                <c:pt idx="0">
                  <c:v>10.100000000000001</c:v>
                </c:pt>
                <c:pt idx="1">
                  <c:v>7.3999999999999995</c:v>
                </c:pt>
                <c:pt idx="2">
                  <c:v>8.9</c:v>
                </c:pt>
                <c:pt idx="3">
                  <c:v>18.7</c:v>
                </c:pt>
                <c:pt idx="4">
                  <c:v>9.1</c:v>
                </c:pt>
                <c:pt idx="5">
                  <c:v>13.5</c:v>
                </c:pt>
                <c:pt idx="6">
                  <c:v>8</c:v>
                </c:pt>
                <c:pt idx="7">
                  <c:v>4.5999999999999996</c:v>
                </c:pt>
                <c:pt idx="8">
                  <c:v>9.3000000000000007</c:v>
                </c:pt>
                <c:pt idx="9">
                  <c:v>9.9</c:v>
                </c:pt>
                <c:pt idx="10">
                  <c:v>8.6999999999999993</c:v>
                </c:pt>
                <c:pt idx="11">
                  <c:v>8.5</c:v>
                </c:pt>
                <c:pt idx="12">
                  <c:v>14.299999999999999</c:v>
                </c:pt>
                <c:pt idx="13">
                  <c:v>10.199999999999999</c:v>
                </c:pt>
                <c:pt idx="14">
                  <c:v>8.9</c:v>
                </c:pt>
                <c:pt idx="15">
                  <c:v>15</c:v>
                </c:pt>
                <c:pt idx="16">
                  <c:v>10.6</c:v>
                </c:pt>
              </c:numCache>
            </c:numRef>
          </c:val>
          <c:extLst>
            <c:ext xmlns:c16="http://schemas.microsoft.com/office/drawing/2014/chart" uri="{C3380CC4-5D6E-409C-BE32-E72D297353CC}">
              <c16:uniqueId val="{00000004-3453-485A-A1C9-66AD9454FB93}"/>
            </c:ext>
          </c:extLst>
        </c:ser>
        <c:ser>
          <c:idx val="5"/>
          <c:order val="5"/>
          <c:tx>
            <c:strRef>
              <c:f>'Q15_Tab 47'!$G$4</c:f>
              <c:strCache>
                <c:ptCount val="1"/>
                <c:pt idx="0">
                  <c:v>Exercice du droit de retrait</c:v>
                </c:pt>
              </c:strCache>
            </c:strRef>
          </c:tx>
          <c:spPr>
            <a:solidFill>
              <a:schemeClr val="accent6"/>
            </a:solidFill>
            <a:ln>
              <a:noFill/>
            </a:ln>
            <a:effectLst/>
          </c:spPr>
          <c:invertIfNegative val="0"/>
          <c:cat>
            <c:strRef>
              <c:f>'Q15_Tab 47'!$A$5:$A$21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'Q15_Tab 47'!$G$5:$G$21</c:f>
              <c:numCache>
                <c:formatCode>0.0</c:formatCode>
                <c:ptCount val="17"/>
                <c:pt idx="0">
                  <c:v>0.1</c:v>
                </c:pt>
                <c:pt idx="1">
                  <c:v>0</c:v>
                </c:pt>
                <c:pt idx="2">
                  <c:v>0.1</c:v>
                </c:pt>
                <c:pt idx="3">
                  <c:v>0</c:v>
                </c:pt>
                <c:pt idx="4">
                  <c:v>0.2</c:v>
                </c:pt>
                <c:pt idx="5">
                  <c:v>0</c:v>
                </c:pt>
                <c:pt idx="6">
                  <c:v>0.1</c:v>
                </c:pt>
                <c:pt idx="7">
                  <c:v>0</c:v>
                </c:pt>
                <c:pt idx="8">
                  <c:v>0.1</c:v>
                </c:pt>
                <c:pt idx="9">
                  <c:v>0.2</c:v>
                </c:pt>
                <c:pt idx="10">
                  <c:v>0.4</c:v>
                </c:pt>
                <c:pt idx="11">
                  <c:v>0.89999999999999991</c:v>
                </c:pt>
                <c:pt idx="12">
                  <c:v>0.1</c:v>
                </c:pt>
                <c:pt idx="13">
                  <c:v>0.2</c:v>
                </c:pt>
                <c:pt idx="14">
                  <c:v>0</c:v>
                </c:pt>
                <c:pt idx="15">
                  <c:v>0.1</c:v>
                </c:pt>
                <c:pt idx="16">
                  <c:v>0</c:v>
                </c:pt>
              </c:numCache>
            </c:numRef>
          </c:val>
          <c:extLst>
            <c:ext xmlns:c16="http://schemas.microsoft.com/office/drawing/2014/chart" uri="{C3380CC4-5D6E-409C-BE32-E72D297353CC}">
              <c16:uniqueId val="{00000005-3453-485A-A1C9-66AD9454FB93}"/>
            </c:ext>
          </c:extLst>
        </c:ser>
        <c:dLbls>
          <c:showLegendKey val="0"/>
          <c:showVal val="0"/>
          <c:showCatName val="0"/>
          <c:showSerName val="0"/>
          <c:showPercent val="0"/>
          <c:showBubbleSize val="0"/>
        </c:dLbls>
        <c:gapWidth val="150"/>
        <c:overlap val="100"/>
        <c:axId val="554673360"/>
        <c:axId val="554666800"/>
      </c:barChart>
      <c:catAx>
        <c:axId val="554673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54666800"/>
        <c:crosses val="autoZero"/>
        <c:auto val="1"/>
        <c:lblAlgn val="ctr"/>
        <c:lblOffset val="100"/>
        <c:noMultiLvlLbl val="0"/>
      </c:catAx>
      <c:valAx>
        <c:axId val="55466680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467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a:t>
            </a:r>
            <a:r>
              <a:rPr lang="fr-FR" baseline="0"/>
              <a:t> de salariés)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8496199535751674E-2"/>
          <c:y val="7.2832574433585151E-2"/>
          <c:w val="0.94939259760160033"/>
          <c:h val="0.68285020572937483"/>
        </c:manualLayout>
      </c:layout>
      <c:barChart>
        <c:barDir val="col"/>
        <c:grouping val="percentStacked"/>
        <c:varyColors val="0"/>
        <c:ser>
          <c:idx val="0"/>
          <c:order val="0"/>
          <c:tx>
            <c:strRef>
              <c:f>'Q16_Tab 48'!$A$5</c:f>
              <c:strCache>
                <c:ptCount val="1"/>
                <c:pt idx="0">
                  <c:v>Pas de difficulté</c:v>
                </c:pt>
              </c:strCache>
            </c:strRef>
          </c:tx>
          <c:spPr>
            <a:solidFill>
              <a:schemeClr val="accent1"/>
            </a:solidFill>
            <a:ln>
              <a:noFill/>
            </a:ln>
            <a:effectLst/>
          </c:spPr>
          <c:invertIfNegative val="0"/>
          <c:cat>
            <c:strRef>
              <c:f>'Q16_Tab 48'!$B$4:$H$4</c:f>
              <c:strCache>
                <c:ptCount val="7"/>
                <c:pt idx="0">
                  <c:v>Réorganisation des locaux (écrans de protection, sens de circulation, etc.)</c:v>
                </c:pt>
                <c:pt idx="1">
                  <c:v>Limitation des présences sur site</c:v>
                </c:pt>
                <c:pt idx="2">
                  <c:v>Obligation du port du masque</c:v>
                </c:pt>
                <c:pt idx="3">
                  <c:v>Restriction de la jauge d'accueil des clients ou usagers</c:v>
                </c:pt>
                <c:pt idx="4">
                  <c:v>Réorganisation des transports des équipes</c:v>
                </c:pt>
                <c:pt idx="5">
                  <c:v>Adaptation des horaires, des roulements</c:v>
                </c:pt>
                <c:pt idx="6">
                  <c:v>Augmentation de la fréquence du nettoyage des locaux et des équipements</c:v>
                </c:pt>
              </c:strCache>
            </c:strRef>
          </c:cat>
          <c:val>
            <c:numRef>
              <c:f>'Q16_Tab 48'!$B$5:$H$5</c:f>
              <c:numCache>
                <c:formatCode>0.0</c:formatCode>
                <c:ptCount val="7"/>
                <c:pt idx="0">
                  <c:v>52.300000000000004</c:v>
                </c:pt>
                <c:pt idx="1">
                  <c:v>51.6</c:v>
                </c:pt>
                <c:pt idx="2">
                  <c:v>67</c:v>
                </c:pt>
                <c:pt idx="3">
                  <c:v>53.2</c:v>
                </c:pt>
                <c:pt idx="4">
                  <c:v>45.1</c:v>
                </c:pt>
                <c:pt idx="5">
                  <c:v>53.5</c:v>
                </c:pt>
                <c:pt idx="6">
                  <c:v>47.8</c:v>
                </c:pt>
              </c:numCache>
            </c:numRef>
          </c:val>
          <c:extLst>
            <c:ext xmlns:c16="http://schemas.microsoft.com/office/drawing/2014/chart" uri="{C3380CC4-5D6E-409C-BE32-E72D297353CC}">
              <c16:uniqueId val="{00000000-7798-445E-8431-FB418B7DC510}"/>
            </c:ext>
          </c:extLst>
        </c:ser>
        <c:ser>
          <c:idx val="1"/>
          <c:order val="1"/>
          <c:tx>
            <c:strRef>
              <c:f>'Q16_Tab 48'!$A$6</c:f>
              <c:strCache>
                <c:ptCount val="1"/>
                <c:pt idx="0">
                  <c:v>Difficultés non négligeables mais surmontées à faible coût</c:v>
                </c:pt>
              </c:strCache>
            </c:strRef>
          </c:tx>
          <c:spPr>
            <a:solidFill>
              <a:schemeClr val="accent2"/>
            </a:solidFill>
            <a:ln>
              <a:noFill/>
            </a:ln>
            <a:effectLst/>
          </c:spPr>
          <c:invertIfNegative val="0"/>
          <c:cat>
            <c:strRef>
              <c:f>'Q16_Tab 48'!$B$4:$H$4</c:f>
              <c:strCache>
                <c:ptCount val="7"/>
                <c:pt idx="0">
                  <c:v>Réorganisation des locaux (écrans de protection, sens de circulation, etc.)</c:v>
                </c:pt>
                <c:pt idx="1">
                  <c:v>Limitation des présences sur site</c:v>
                </c:pt>
                <c:pt idx="2">
                  <c:v>Obligation du port du masque</c:v>
                </c:pt>
                <c:pt idx="3">
                  <c:v>Restriction de la jauge d'accueil des clients ou usagers</c:v>
                </c:pt>
                <c:pt idx="4">
                  <c:v>Réorganisation des transports des équipes</c:v>
                </c:pt>
                <c:pt idx="5">
                  <c:v>Adaptation des horaires, des roulements</c:v>
                </c:pt>
                <c:pt idx="6">
                  <c:v>Augmentation de la fréquence du nettoyage des locaux et des équipements</c:v>
                </c:pt>
              </c:strCache>
            </c:strRef>
          </c:cat>
          <c:val>
            <c:numRef>
              <c:f>'Q16_Tab 48'!$B$6:$H$6</c:f>
              <c:numCache>
                <c:formatCode>0.0</c:formatCode>
                <c:ptCount val="7"/>
                <c:pt idx="0">
                  <c:v>34</c:v>
                </c:pt>
                <c:pt idx="1">
                  <c:v>26.3</c:v>
                </c:pt>
                <c:pt idx="2">
                  <c:v>21</c:v>
                </c:pt>
                <c:pt idx="3">
                  <c:v>22.3</c:v>
                </c:pt>
                <c:pt idx="4">
                  <c:v>10.5</c:v>
                </c:pt>
                <c:pt idx="5">
                  <c:v>18.399999999999999</c:v>
                </c:pt>
                <c:pt idx="6">
                  <c:v>32.800000000000004</c:v>
                </c:pt>
              </c:numCache>
            </c:numRef>
          </c:val>
          <c:extLst>
            <c:ext xmlns:c16="http://schemas.microsoft.com/office/drawing/2014/chart" uri="{C3380CC4-5D6E-409C-BE32-E72D297353CC}">
              <c16:uniqueId val="{00000001-7798-445E-8431-FB418B7DC510}"/>
            </c:ext>
          </c:extLst>
        </c:ser>
        <c:ser>
          <c:idx val="2"/>
          <c:order val="2"/>
          <c:tx>
            <c:strRef>
              <c:f>'Q16_Tab 48'!$A$7</c:f>
              <c:strCache>
                <c:ptCount val="1"/>
                <c:pt idx="0">
                  <c:v>Difficultés importantes, surmontées à coût élevé</c:v>
                </c:pt>
              </c:strCache>
            </c:strRef>
          </c:tx>
          <c:spPr>
            <a:solidFill>
              <a:schemeClr val="accent3"/>
            </a:solidFill>
            <a:ln>
              <a:noFill/>
            </a:ln>
            <a:effectLst/>
          </c:spPr>
          <c:invertIfNegative val="0"/>
          <c:cat>
            <c:strRef>
              <c:f>'Q16_Tab 48'!$B$4:$H$4</c:f>
              <c:strCache>
                <c:ptCount val="7"/>
                <c:pt idx="0">
                  <c:v>Réorganisation des locaux (écrans de protection, sens de circulation, etc.)</c:v>
                </c:pt>
                <c:pt idx="1">
                  <c:v>Limitation des présences sur site</c:v>
                </c:pt>
                <c:pt idx="2">
                  <c:v>Obligation du port du masque</c:v>
                </c:pt>
                <c:pt idx="3">
                  <c:v>Restriction de la jauge d'accueil des clients ou usagers</c:v>
                </c:pt>
                <c:pt idx="4">
                  <c:v>Réorganisation des transports des équipes</c:v>
                </c:pt>
                <c:pt idx="5">
                  <c:v>Adaptation des horaires, des roulements</c:v>
                </c:pt>
                <c:pt idx="6">
                  <c:v>Augmentation de la fréquence du nettoyage des locaux et des équipements</c:v>
                </c:pt>
              </c:strCache>
            </c:strRef>
          </c:cat>
          <c:val>
            <c:numRef>
              <c:f>'Q16_Tab 48'!$B$7:$H$7</c:f>
              <c:numCache>
                <c:formatCode>0.0</c:formatCode>
                <c:ptCount val="7"/>
                <c:pt idx="0">
                  <c:v>8.6</c:v>
                </c:pt>
                <c:pt idx="1">
                  <c:v>5.7</c:v>
                </c:pt>
                <c:pt idx="2">
                  <c:v>11.1</c:v>
                </c:pt>
                <c:pt idx="3">
                  <c:v>6.9</c:v>
                </c:pt>
                <c:pt idx="4">
                  <c:v>1.9</c:v>
                </c:pt>
                <c:pt idx="5">
                  <c:v>3.6999999999999997</c:v>
                </c:pt>
                <c:pt idx="6">
                  <c:v>16.3</c:v>
                </c:pt>
              </c:numCache>
            </c:numRef>
          </c:val>
          <c:extLst>
            <c:ext xmlns:c16="http://schemas.microsoft.com/office/drawing/2014/chart" uri="{C3380CC4-5D6E-409C-BE32-E72D297353CC}">
              <c16:uniqueId val="{00000002-7798-445E-8431-FB418B7DC510}"/>
            </c:ext>
          </c:extLst>
        </c:ser>
        <c:ser>
          <c:idx val="3"/>
          <c:order val="3"/>
          <c:tx>
            <c:strRef>
              <c:f>'Q16_Tab 48'!$A$8</c:f>
              <c:strCache>
                <c:ptCount val="1"/>
                <c:pt idx="0">
                  <c:v>Mesure non compatible avec notre activité, même à coût élevé</c:v>
                </c:pt>
              </c:strCache>
            </c:strRef>
          </c:tx>
          <c:spPr>
            <a:solidFill>
              <a:schemeClr val="accent4"/>
            </a:solidFill>
            <a:ln>
              <a:noFill/>
            </a:ln>
            <a:effectLst/>
          </c:spPr>
          <c:invertIfNegative val="0"/>
          <c:cat>
            <c:strRef>
              <c:f>'Q16_Tab 48'!$B$4:$H$4</c:f>
              <c:strCache>
                <c:ptCount val="7"/>
                <c:pt idx="0">
                  <c:v>Réorganisation des locaux (écrans de protection, sens de circulation, etc.)</c:v>
                </c:pt>
                <c:pt idx="1">
                  <c:v>Limitation des présences sur site</c:v>
                </c:pt>
                <c:pt idx="2">
                  <c:v>Obligation du port du masque</c:v>
                </c:pt>
                <c:pt idx="3">
                  <c:v>Restriction de la jauge d'accueil des clients ou usagers</c:v>
                </c:pt>
                <c:pt idx="4">
                  <c:v>Réorganisation des transports des équipes</c:v>
                </c:pt>
                <c:pt idx="5">
                  <c:v>Adaptation des horaires, des roulements</c:v>
                </c:pt>
                <c:pt idx="6">
                  <c:v>Augmentation de la fréquence du nettoyage des locaux et des équipements</c:v>
                </c:pt>
              </c:strCache>
            </c:strRef>
          </c:cat>
          <c:val>
            <c:numRef>
              <c:f>'Q16_Tab 48'!$B$8:$H$8</c:f>
              <c:numCache>
                <c:formatCode>0.0</c:formatCode>
                <c:ptCount val="7"/>
                <c:pt idx="0">
                  <c:v>1.4000000000000001</c:v>
                </c:pt>
                <c:pt idx="1">
                  <c:v>9.4</c:v>
                </c:pt>
                <c:pt idx="2">
                  <c:v>0.2</c:v>
                </c:pt>
                <c:pt idx="3">
                  <c:v>2.4</c:v>
                </c:pt>
                <c:pt idx="4">
                  <c:v>1.3</c:v>
                </c:pt>
                <c:pt idx="5">
                  <c:v>4.3</c:v>
                </c:pt>
                <c:pt idx="6">
                  <c:v>0.3</c:v>
                </c:pt>
              </c:numCache>
            </c:numRef>
          </c:val>
          <c:extLst>
            <c:ext xmlns:c16="http://schemas.microsoft.com/office/drawing/2014/chart" uri="{C3380CC4-5D6E-409C-BE32-E72D297353CC}">
              <c16:uniqueId val="{00000003-7798-445E-8431-FB418B7DC510}"/>
            </c:ext>
          </c:extLst>
        </c:ser>
        <c:ser>
          <c:idx val="4"/>
          <c:order val="4"/>
          <c:tx>
            <c:strRef>
              <c:f>'Q16_Tab 48'!$A$9</c:f>
              <c:strCache>
                <c:ptCount val="1"/>
                <c:pt idx="0">
                  <c:v>Non concerné : mesure non nécessaire dans notre activité</c:v>
                </c:pt>
              </c:strCache>
            </c:strRef>
          </c:tx>
          <c:spPr>
            <a:solidFill>
              <a:schemeClr val="accent5"/>
            </a:solidFill>
            <a:ln>
              <a:noFill/>
            </a:ln>
            <a:effectLst/>
          </c:spPr>
          <c:invertIfNegative val="0"/>
          <c:cat>
            <c:strRef>
              <c:f>'Q16_Tab 48'!$B$4:$H$4</c:f>
              <c:strCache>
                <c:ptCount val="7"/>
                <c:pt idx="0">
                  <c:v>Réorganisation des locaux (écrans de protection, sens de circulation, etc.)</c:v>
                </c:pt>
                <c:pt idx="1">
                  <c:v>Limitation des présences sur site</c:v>
                </c:pt>
                <c:pt idx="2">
                  <c:v>Obligation du port du masque</c:v>
                </c:pt>
                <c:pt idx="3">
                  <c:v>Restriction de la jauge d'accueil des clients ou usagers</c:v>
                </c:pt>
                <c:pt idx="4">
                  <c:v>Réorganisation des transports des équipes</c:v>
                </c:pt>
                <c:pt idx="5">
                  <c:v>Adaptation des horaires, des roulements</c:v>
                </c:pt>
                <c:pt idx="6">
                  <c:v>Augmentation de la fréquence du nettoyage des locaux et des équipements</c:v>
                </c:pt>
              </c:strCache>
            </c:strRef>
          </c:cat>
          <c:val>
            <c:numRef>
              <c:f>'Q16_Tab 48'!$B$9:$H$9</c:f>
              <c:numCache>
                <c:formatCode>0.0</c:formatCode>
                <c:ptCount val="7"/>
                <c:pt idx="0">
                  <c:v>3.6999999999999997</c:v>
                </c:pt>
                <c:pt idx="1">
                  <c:v>7.0000000000000009</c:v>
                </c:pt>
                <c:pt idx="2">
                  <c:v>0.70000000000000007</c:v>
                </c:pt>
                <c:pt idx="3">
                  <c:v>15.2</c:v>
                </c:pt>
                <c:pt idx="4">
                  <c:v>41.199999999999996</c:v>
                </c:pt>
                <c:pt idx="5">
                  <c:v>20.100000000000001</c:v>
                </c:pt>
                <c:pt idx="6">
                  <c:v>2.7</c:v>
                </c:pt>
              </c:numCache>
            </c:numRef>
          </c:val>
          <c:extLst>
            <c:ext xmlns:c16="http://schemas.microsoft.com/office/drawing/2014/chart" uri="{C3380CC4-5D6E-409C-BE32-E72D297353CC}">
              <c16:uniqueId val="{00000004-7798-445E-8431-FB418B7DC510}"/>
            </c:ext>
          </c:extLst>
        </c:ser>
        <c:dLbls>
          <c:showLegendKey val="0"/>
          <c:showVal val="0"/>
          <c:showCatName val="0"/>
          <c:showSerName val="0"/>
          <c:showPercent val="0"/>
          <c:showBubbleSize val="0"/>
        </c:dLbls>
        <c:gapWidth val="150"/>
        <c:overlap val="100"/>
        <c:axId val="669356928"/>
        <c:axId val="669357256"/>
      </c:barChart>
      <c:catAx>
        <c:axId val="6693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57256"/>
        <c:crosses val="autoZero"/>
        <c:auto val="1"/>
        <c:lblAlgn val="ctr"/>
        <c:lblOffset val="100"/>
        <c:noMultiLvlLbl val="0"/>
      </c:catAx>
      <c:valAx>
        <c:axId val="669357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56928"/>
        <c:crosses val="autoZero"/>
        <c:crossBetween val="between"/>
      </c:valAx>
      <c:spPr>
        <a:noFill/>
        <a:ln>
          <a:noFill/>
        </a:ln>
        <a:effectLst/>
      </c:spPr>
    </c:plotArea>
    <c:legend>
      <c:legendPos val="b"/>
      <c:layout>
        <c:manualLayout>
          <c:xMode val="edge"/>
          <c:yMode val="edge"/>
          <c:x val="9.878146734548357E-2"/>
          <c:y val="0.85812427319030282"/>
          <c:w val="0.79583086796231395"/>
          <c:h val="0.13009369805257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 Réorganisation des locaux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49-55'!$A$5</c:f>
              <c:strCache>
                <c:ptCount val="1"/>
                <c:pt idx="0">
                  <c:v>Pas de difficulté</c:v>
                </c:pt>
              </c:strCache>
            </c:strRef>
          </c:tx>
          <c:spPr>
            <a:solidFill>
              <a:schemeClr val="accent1"/>
            </a:solidFill>
            <a:ln>
              <a:noFill/>
            </a:ln>
            <a:effectLst/>
          </c:spPr>
          <c:invertIfNegative val="0"/>
          <c:cat>
            <c:strRef>
              <c:f>'Q16_Tab 49-55'!$B$4:$H$4</c:f>
              <c:strCache>
                <c:ptCount val="7"/>
                <c:pt idx="0">
                  <c:v>Ensemble</c:v>
                </c:pt>
                <c:pt idx="1">
                  <c:v>10 - 19</c:v>
                </c:pt>
                <c:pt idx="2">
                  <c:v>20 - 49</c:v>
                </c:pt>
                <c:pt idx="3">
                  <c:v>50 - 99</c:v>
                </c:pt>
                <c:pt idx="4">
                  <c:v>100 - 249</c:v>
                </c:pt>
                <c:pt idx="5">
                  <c:v>250 - 499</c:v>
                </c:pt>
                <c:pt idx="6">
                  <c:v>500 et +</c:v>
                </c:pt>
              </c:strCache>
            </c:strRef>
          </c:cat>
          <c:val>
            <c:numRef>
              <c:f>'Q16_Tab 49-55'!$B$5:$H$5</c:f>
              <c:numCache>
                <c:formatCode>0.0</c:formatCode>
                <c:ptCount val="7"/>
                <c:pt idx="0">
                  <c:v>52.300000000000004</c:v>
                </c:pt>
                <c:pt idx="1">
                  <c:v>55.400000000000006</c:v>
                </c:pt>
                <c:pt idx="2">
                  <c:v>55.300000000000004</c:v>
                </c:pt>
                <c:pt idx="3">
                  <c:v>55.1</c:v>
                </c:pt>
                <c:pt idx="4">
                  <c:v>55.500000000000007</c:v>
                </c:pt>
                <c:pt idx="5">
                  <c:v>51</c:v>
                </c:pt>
                <c:pt idx="6">
                  <c:v>48.6</c:v>
                </c:pt>
              </c:numCache>
            </c:numRef>
          </c:val>
          <c:extLst>
            <c:ext xmlns:c16="http://schemas.microsoft.com/office/drawing/2014/chart" uri="{C3380CC4-5D6E-409C-BE32-E72D297353CC}">
              <c16:uniqueId val="{00000000-E9A1-4C26-AE32-2408DB418FBE}"/>
            </c:ext>
          </c:extLst>
        </c:ser>
        <c:ser>
          <c:idx val="1"/>
          <c:order val="1"/>
          <c:tx>
            <c:strRef>
              <c:f>'Q16_Tab 49-55'!$A$6</c:f>
              <c:strCache>
                <c:ptCount val="1"/>
                <c:pt idx="0">
                  <c:v>Difficultés non négligeables mais surmontées à faible coût</c:v>
                </c:pt>
              </c:strCache>
            </c:strRef>
          </c:tx>
          <c:spPr>
            <a:solidFill>
              <a:schemeClr val="accent2"/>
            </a:solidFill>
            <a:ln>
              <a:noFill/>
            </a:ln>
            <a:effectLst/>
          </c:spPr>
          <c:invertIfNegative val="0"/>
          <c:cat>
            <c:strRef>
              <c:f>'Q16_Tab 49-55'!$B$4:$H$4</c:f>
              <c:strCache>
                <c:ptCount val="7"/>
                <c:pt idx="0">
                  <c:v>Ensemble</c:v>
                </c:pt>
                <c:pt idx="1">
                  <c:v>10 - 19</c:v>
                </c:pt>
                <c:pt idx="2">
                  <c:v>20 - 49</c:v>
                </c:pt>
                <c:pt idx="3">
                  <c:v>50 - 99</c:v>
                </c:pt>
                <c:pt idx="4">
                  <c:v>100 - 249</c:v>
                </c:pt>
                <c:pt idx="5">
                  <c:v>250 - 499</c:v>
                </c:pt>
                <c:pt idx="6">
                  <c:v>500 et +</c:v>
                </c:pt>
              </c:strCache>
            </c:strRef>
          </c:cat>
          <c:val>
            <c:numRef>
              <c:f>'Q16_Tab 49-55'!$B$6:$H$6</c:f>
              <c:numCache>
                <c:formatCode>0.0</c:formatCode>
                <c:ptCount val="7"/>
                <c:pt idx="0">
                  <c:v>34</c:v>
                </c:pt>
                <c:pt idx="1">
                  <c:v>28.299999999999997</c:v>
                </c:pt>
                <c:pt idx="2">
                  <c:v>28.1</c:v>
                </c:pt>
                <c:pt idx="3">
                  <c:v>34.4</c:v>
                </c:pt>
                <c:pt idx="4">
                  <c:v>34.300000000000004</c:v>
                </c:pt>
                <c:pt idx="5">
                  <c:v>37.9</c:v>
                </c:pt>
                <c:pt idx="6">
                  <c:v>36.799999999999997</c:v>
                </c:pt>
              </c:numCache>
            </c:numRef>
          </c:val>
          <c:extLst>
            <c:ext xmlns:c16="http://schemas.microsoft.com/office/drawing/2014/chart" uri="{C3380CC4-5D6E-409C-BE32-E72D297353CC}">
              <c16:uniqueId val="{00000001-E9A1-4C26-AE32-2408DB418FBE}"/>
            </c:ext>
          </c:extLst>
        </c:ser>
        <c:ser>
          <c:idx val="2"/>
          <c:order val="2"/>
          <c:tx>
            <c:strRef>
              <c:f>'Q16_Tab 49-55'!$A$7</c:f>
              <c:strCache>
                <c:ptCount val="1"/>
                <c:pt idx="0">
                  <c:v>Difficultés importantes, surmontées à coût élevé</c:v>
                </c:pt>
              </c:strCache>
            </c:strRef>
          </c:tx>
          <c:spPr>
            <a:solidFill>
              <a:schemeClr val="accent3"/>
            </a:solidFill>
            <a:ln>
              <a:noFill/>
            </a:ln>
            <a:effectLst/>
          </c:spPr>
          <c:invertIfNegative val="0"/>
          <c:cat>
            <c:strRef>
              <c:f>'Q16_Tab 49-55'!$B$4:$H$4</c:f>
              <c:strCache>
                <c:ptCount val="7"/>
                <c:pt idx="0">
                  <c:v>Ensemble</c:v>
                </c:pt>
                <c:pt idx="1">
                  <c:v>10 - 19</c:v>
                </c:pt>
                <c:pt idx="2">
                  <c:v>20 - 49</c:v>
                </c:pt>
                <c:pt idx="3">
                  <c:v>50 - 99</c:v>
                </c:pt>
                <c:pt idx="4">
                  <c:v>100 - 249</c:v>
                </c:pt>
                <c:pt idx="5">
                  <c:v>250 - 499</c:v>
                </c:pt>
                <c:pt idx="6">
                  <c:v>500 et +</c:v>
                </c:pt>
              </c:strCache>
            </c:strRef>
          </c:cat>
          <c:val>
            <c:numRef>
              <c:f>'Q16_Tab 49-55'!$B$7:$H$7</c:f>
              <c:numCache>
                <c:formatCode>0.0</c:formatCode>
                <c:ptCount val="7"/>
                <c:pt idx="0">
                  <c:v>8.6</c:v>
                </c:pt>
                <c:pt idx="1">
                  <c:v>5.3</c:v>
                </c:pt>
                <c:pt idx="2">
                  <c:v>6.8000000000000007</c:v>
                </c:pt>
                <c:pt idx="3">
                  <c:v>5.7</c:v>
                </c:pt>
                <c:pt idx="4">
                  <c:v>5.7</c:v>
                </c:pt>
                <c:pt idx="5">
                  <c:v>6.7</c:v>
                </c:pt>
                <c:pt idx="6">
                  <c:v>12.5</c:v>
                </c:pt>
              </c:numCache>
            </c:numRef>
          </c:val>
          <c:extLst>
            <c:ext xmlns:c16="http://schemas.microsoft.com/office/drawing/2014/chart" uri="{C3380CC4-5D6E-409C-BE32-E72D297353CC}">
              <c16:uniqueId val="{00000002-E9A1-4C26-AE32-2408DB418FBE}"/>
            </c:ext>
          </c:extLst>
        </c:ser>
        <c:ser>
          <c:idx val="3"/>
          <c:order val="3"/>
          <c:tx>
            <c:strRef>
              <c:f>'Q16_Tab 49-55'!$A$8</c:f>
              <c:strCache>
                <c:ptCount val="1"/>
                <c:pt idx="0">
                  <c:v>Mesure non compatible avec notre activité, même à coût élevé</c:v>
                </c:pt>
              </c:strCache>
            </c:strRef>
          </c:tx>
          <c:spPr>
            <a:solidFill>
              <a:schemeClr val="accent4"/>
            </a:solidFill>
            <a:ln>
              <a:noFill/>
            </a:ln>
            <a:effectLst/>
          </c:spPr>
          <c:invertIfNegative val="0"/>
          <c:cat>
            <c:strRef>
              <c:f>'Q16_Tab 49-55'!$B$4:$H$4</c:f>
              <c:strCache>
                <c:ptCount val="7"/>
                <c:pt idx="0">
                  <c:v>Ensemble</c:v>
                </c:pt>
                <c:pt idx="1">
                  <c:v>10 - 19</c:v>
                </c:pt>
                <c:pt idx="2">
                  <c:v>20 - 49</c:v>
                </c:pt>
                <c:pt idx="3">
                  <c:v>50 - 99</c:v>
                </c:pt>
                <c:pt idx="4">
                  <c:v>100 - 249</c:v>
                </c:pt>
                <c:pt idx="5">
                  <c:v>250 - 499</c:v>
                </c:pt>
                <c:pt idx="6">
                  <c:v>500 et +</c:v>
                </c:pt>
              </c:strCache>
            </c:strRef>
          </c:cat>
          <c:val>
            <c:numRef>
              <c:f>'Q16_Tab 49-55'!$B$8:$H$8</c:f>
              <c:numCache>
                <c:formatCode>0.0</c:formatCode>
                <c:ptCount val="7"/>
                <c:pt idx="0">
                  <c:v>1.4000000000000001</c:v>
                </c:pt>
                <c:pt idx="1">
                  <c:v>1.4000000000000001</c:v>
                </c:pt>
                <c:pt idx="2">
                  <c:v>2.2999999999999998</c:v>
                </c:pt>
                <c:pt idx="3">
                  <c:v>1.5</c:v>
                </c:pt>
                <c:pt idx="4">
                  <c:v>1.7000000000000002</c:v>
                </c:pt>
                <c:pt idx="5">
                  <c:v>1.4000000000000001</c:v>
                </c:pt>
                <c:pt idx="6">
                  <c:v>0.89999999999999991</c:v>
                </c:pt>
              </c:numCache>
            </c:numRef>
          </c:val>
          <c:extLst>
            <c:ext xmlns:c16="http://schemas.microsoft.com/office/drawing/2014/chart" uri="{C3380CC4-5D6E-409C-BE32-E72D297353CC}">
              <c16:uniqueId val="{00000003-E9A1-4C26-AE32-2408DB418FBE}"/>
            </c:ext>
          </c:extLst>
        </c:ser>
        <c:ser>
          <c:idx val="4"/>
          <c:order val="4"/>
          <c:tx>
            <c:strRef>
              <c:f>'Q16_Tab 49-55'!$A$9</c:f>
              <c:strCache>
                <c:ptCount val="1"/>
                <c:pt idx="0">
                  <c:v>Non concerné : mesure non nécessaire dans notre activité</c:v>
                </c:pt>
              </c:strCache>
            </c:strRef>
          </c:tx>
          <c:spPr>
            <a:solidFill>
              <a:schemeClr val="accent5"/>
            </a:solidFill>
            <a:ln>
              <a:noFill/>
            </a:ln>
            <a:effectLst/>
          </c:spPr>
          <c:invertIfNegative val="0"/>
          <c:cat>
            <c:strRef>
              <c:f>'Q16_Tab 49-55'!$B$4:$H$4</c:f>
              <c:strCache>
                <c:ptCount val="7"/>
                <c:pt idx="0">
                  <c:v>Ensemble</c:v>
                </c:pt>
                <c:pt idx="1">
                  <c:v>10 - 19</c:v>
                </c:pt>
                <c:pt idx="2">
                  <c:v>20 - 49</c:v>
                </c:pt>
                <c:pt idx="3">
                  <c:v>50 - 99</c:v>
                </c:pt>
                <c:pt idx="4">
                  <c:v>100 - 249</c:v>
                </c:pt>
                <c:pt idx="5">
                  <c:v>250 - 499</c:v>
                </c:pt>
                <c:pt idx="6">
                  <c:v>500 et +</c:v>
                </c:pt>
              </c:strCache>
            </c:strRef>
          </c:cat>
          <c:val>
            <c:numRef>
              <c:f>'Q16_Tab 49-55'!$B$9:$H$9</c:f>
              <c:numCache>
                <c:formatCode>0.0</c:formatCode>
                <c:ptCount val="7"/>
                <c:pt idx="0">
                  <c:v>3.6999999999999997</c:v>
                </c:pt>
                <c:pt idx="1">
                  <c:v>9.5</c:v>
                </c:pt>
                <c:pt idx="2">
                  <c:v>7.5</c:v>
                </c:pt>
                <c:pt idx="3">
                  <c:v>3.2</c:v>
                </c:pt>
                <c:pt idx="4">
                  <c:v>2.9000000000000004</c:v>
                </c:pt>
                <c:pt idx="5">
                  <c:v>3</c:v>
                </c:pt>
                <c:pt idx="6">
                  <c:v>1.2</c:v>
                </c:pt>
              </c:numCache>
            </c:numRef>
          </c:val>
          <c:extLst>
            <c:ext xmlns:c16="http://schemas.microsoft.com/office/drawing/2014/chart" uri="{C3380CC4-5D6E-409C-BE32-E72D297353CC}">
              <c16:uniqueId val="{00000004-E9A1-4C26-AE32-2408DB418FBE}"/>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a:t>
            </a:r>
            <a:r>
              <a:rPr lang="fr-FR" baseline="0"/>
              <a:t> Limitation des présences sur site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49-55'!$A$41</c:f>
              <c:strCache>
                <c:ptCount val="1"/>
                <c:pt idx="0">
                  <c:v>Pas de difficulté</c:v>
                </c:pt>
              </c:strCache>
            </c:strRef>
          </c:tx>
          <c:spPr>
            <a:solidFill>
              <a:schemeClr val="accent1"/>
            </a:solidFill>
            <a:ln>
              <a:noFill/>
            </a:ln>
            <a:effectLst/>
          </c:spPr>
          <c:invertIfNegative val="0"/>
          <c:cat>
            <c:strRef>
              <c:f>'Q16_Tab 49-55'!$B$40:$H$40</c:f>
              <c:strCache>
                <c:ptCount val="7"/>
                <c:pt idx="0">
                  <c:v>Ensemble</c:v>
                </c:pt>
                <c:pt idx="1">
                  <c:v>10 - 19</c:v>
                </c:pt>
                <c:pt idx="2">
                  <c:v>20 - 49</c:v>
                </c:pt>
                <c:pt idx="3">
                  <c:v>50 - 99</c:v>
                </c:pt>
                <c:pt idx="4">
                  <c:v>100 - 249</c:v>
                </c:pt>
                <c:pt idx="5">
                  <c:v>250 - 499</c:v>
                </c:pt>
                <c:pt idx="6">
                  <c:v>500 et +</c:v>
                </c:pt>
              </c:strCache>
            </c:strRef>
          </c:cat>
          <c:val>
            <c:numRef>
              <c:f>'Q16_Tab 49-55'!$B$41:$H$41</c:f>
              <c:numCache>
                <c:formatCode>0.0</c:formatCode>
                <c:ptCount val="7"/>
                <c:pt idx="0">
                  <c:v>51.6</c:v>
                </c:pt>
                <c:pt idx="1">
                  <c:v>54.400000000000006</c:v>
                </c:pt>
                <c:pt idx="2">
                  <c:v>54.800000000000004</c:v>
                </c:pt>
                <c:pt idx="3">
                  <c:v>52.7</c:v>
                </c:pt>
                <c:pt idx="4">
                  <c:v>53</c:v>
                </c:pt>
                <c:pt idx="5">
                  <c:v>51.1</c:v>
                </c:pt>
                <c:pt idx="6">
                  <c:v>48.9</c:v>
                </c:pt>
              </c:numCache>
            </c:numRef>
          </c:val>
          <c:extLst>
            <c:ext xmlns:c16="http://schemas.microsoft.com/office/drawing/2014/chart" uri="{C3380CC4-5D6E-409C-BE32-E72D297353CC}">
              <c16:uniqueId val="{00000000-58EA-4E2C-8B10-5874E786D32B}"/>
            </c:ext>
          </c:extLst>
        </c:ser>
        <c:ser>
          <c:idx val="1"/>
          <c:order val="1"/>
          <c:tx>
            <c:strRef>
              <c:f>'Q16_Tab 49-55'!$A$42</c:f>
              <c:strCache>
                <c:ptCount val="1"/>
                <c:pt idx="0">
                  <c:v>Difficultés non négligeables mais surmontées à faible coût</c:v>
                </c:pt>
              </c:strCache>
            </c:strRef>
          </c:tx>
          <c:spPr>
            <a:solidFill>
              <a:schemeClr val="accent2"/>
            </a:solidFill>
            <a:ln>
              <a:noFill/>
            </a:ln>
            <a:effectLst/>
          </c:spPr>
          <c:invertIfNegative val="0"/>
          <c:cat>
            <c:strRef>
              <c:f>'Q16_Tab 49-55'!$B$40:$H$40</c:f>
              <c:strCache>
                <c:ptCount val="7"/>
                <c:pt idx="0">
                  <c:v>Ensemble</c:v>
                </c:pt>
                <c:pt idx="1">
                  <c:v>10 - 19</c:v>
                </c:pt>
                <c:pt idx="2">
                  <c:v>20 - 49</c:v>
                </c:pt>
                <c:pt idx="3">
                  <c:v>50 - 99</c:v>
                </c:pt>
                <c:pt idx="4">
                  <c:v>100 - 249</c:v>
                </c:pt>
                <c:pt idx="5">
                  <c:v>250 - 499</c:v>
                </c:pt>
                <c:pt idx="6">
                  <c:v>500 et +</c:v>
                </c:pt>
              </c:strCache>
            </c:strRef>
          </c:cat>
          <c:val>
            <c:numRef>
              <c:f>'Q16_Tab 49-55'!$B$42:$H$42</c:f>
              <c:numCache>
                <c:formatCode>0.0</c:formatCode>
                <c:ptCount val="7"/>
                <c:pt idx="0">
                  <c:v>26.3</c:v>
                </c:pt>
                <c:pt idx="1">
                  <c:v>22</c:v>
                </c:pt>
                <c:pt idx="2">
                  <c:v>21.5</c:v>
                </c:pt>
                <c:pt idx="3">
                  <c:v>25</c:v>
                </c:pt>
                <c:pt idx="4">
                  <c:v>23.599999999999998</c:v>
                </c:pt>
                <c:pt idx="5">
                  <c:v>27.900000000000002</c:v>
                </c:pt>
                <c:pt idx="6">
                  <c:v>30.3</c:v>
                </c:pt>
              </c:numCache>
            </c:numRef>
          </c:val>
          <c:extLst>
            <c:ext xmlns:c16="http://schemas.microsoft.com/office/drawing/2014/chart" uri="{C3380CC4-5D6E-409C-BE32-E72D297353CC}">
              <c16:uniqueId val="{00000001-58EA-4E2C-8B10-5874E786D32B}"/>
            </c:ext>
          </c:extLst>
        </c:ser>
        <c:ser>
          <c:idx val="2"/>
          <c:order val="2"/>
          <c:tx>
            <c:strRef>
              <c:f>'Q16_Tab 49-55'!$A$43</c:f>
              <c:strCache>
                <c:ptCount val="1"/>
                <c:pt idx="0">
                  <c:v>Difficultés importantes, surmontées à coût élevé</c:v>
                </c:pt>
              </c:strCache>
            </c:strRef>
          </c:tx>
          <c:spPr>
            <a:solidFill>
              <a:schemeClr val="accent3"/>
            </a:solidFill>
            <a:ln>
              <a:noFill/>
            </a:ln>
            <a:effectLst/>
          </c:spPr>
          <c:invertIfNegative val="0"/>
          <c:cat>
            <c:strRef>
              <c:f>'Q16_Tab 49-55'!$B$40:$H$40</c:f>
              <c:strCache>
                <c:ptCount val="7"/>
                <c:pt idx="0">
                  <c:v>Ensemble</c:v>
                </c:pt>
                <c:pt idx="1">
                  <c:v>10 - 19</c:v>
                </c:pt>
                <c:pt idx="2">
                  <c:v>20 - 49</c:v>
                </c:pt>
                <c:pt idx="3">
                  <c:v>50 - 99</c:v>
                </c:pt>
                <c:pt idx="4">
                  <c:v>100 - 249</c:v>
                </c:pt>
                <c:pt idx="5">
                  <c:v>250 - 499</c:v>
                </c:pt>
                <c:pt idx="6">
                  <c:v>500 et +</c:v>
                </c:pt>
              </c:strCache>
            </c:strRef>
          </c:cat>
          <c:val>
            <c:numRef>
              <c:f>'Q16_Tab 49-55'!$B$43:$H$43</c:f>
              <c:numCache>
                <c:formatCode>0.0</c:formatCode>
                <c:ptCount val="7"/>
                <c:pt idx="0">
                  <c:v>5.7</c:v>
                </c:pt>
                <c:pt idx="1">
                  <c:v>4.2</c:v>
                </c:pt>
                <c:pt idx="2">
                  <c:v>4.9000000000000004</c:v>
                </c:pt>
                <c:pt idx="3">
                  <c:v>5</c:v>
                </c:pt>
                <c:pt idx="4">
                  <c:v>4.3</c:v>
                </c:pt>
                <c:pt idx="5">
                  <c:v>4.1000000000000005</c:v>
                </c:pt>
                <c:pt idx="6">
                  <c:v>7.5</c:v>
                </c:pt>
              </c:numCache>
            </c:numRef>
          </c:val>
          <c:extLst>
            <c:ext xmlns:c16="http://schemas.microsoft.com/office/drawing/2014/chart" uri="{C3380CC4-5D6E-409C-BE32-E72D297353CC}">
              <c16:uniqueId val="{00000002-58EA-4E2C-8B10-5874E786D32B}"/>
            </c:ext>
          </c:extLst>
        </c:ser>
        <c:ser>
          <c:idx val="3"/>
          <c:order val="3"/>
          <c:tx>
            <c:strRef>
              <c:f>'Q16_Tab 49-55'!$A$44</c:f>
              <c:strCache>
                <c:ptCount val="1"/>
                <c:pt idx="0">
                  <c:v>Mesure non compatible avec notre activité, même à coût élevé</c:v>
                </c:pt>
              </c:strCache>
            </c:strRef>
          </c:tx>
          <c:spPr>
            <a:solidFill>
              <a:schemeClr val="accent4"/>
            </a:solidFill>
            <a:ln>
              <a:noFill/>
            </a:ln>
            <a:effectLst/>
          </c:spPr>
          <c:invertIfNegative val="0"/>
          <c:cat>
            <c:strRef>
              <c:f>'Q16_Tab 49-55'!$B$40:$H$40</c:f>
              <c:strCache>
                <c:ptCount val="7"/>
                <c:pt idx="0">
                  <c:v>Ensemble</c:v>
                </c:pt>
                <c:pt idx="1">
                  <c:v>10 - 19</c:v>
                </c:pt>
                <c:pt idx="2">
                  <c:v>20 - 49</c:v>
                </c:pt>
                <c:pt idx="3">
                  <c:v>50 - 99</c:v>
                </c:pt>
                <c:pt idx="4">
                  <c:v>100 - 249</c:v>
                </c:pt>
                <c:pt idx="5">
                  <c:v>250 - 499</c:v>
                </c:pt>
                <c:pt idx="6">
                  <c:v>500 et +</c:v>
                </c:pt>
              </c:strCache>
            </c:strRef>
          </c:cat>
          <c:val>
            <c:numRef>
              <c:f>'Q16_Tab 49-55'!$B$44:$H$44</c:f>
              <c:numCache>
                <c:formatCode>0.0</c:formatCode>
                <c:ptCount val="7"/>
                <c:pt idx="0">
                  <c:v>9.4</c:v>
                </c:pt>
                <c:pt idx="1">
                  <c:v>7.3999999999999995</c:v>
                </c:pt>
                <c:pt idx="2">
                  <c:v>9.5</c:v>
                </c:pt>
                <c:pt idx="3">
                  <c:v>9.7000000000000011</c:v>
                </c:pt>
                <c:pt idx="4">
                  <c:v>11.799999999999999</c:v>
                </c:pt>
                <c:pt idx="5">
                  <c:v>9.9</c:v>
                </c:pt>
                <c:pt idx="6">
                  <c:v>9</c:v>
                </c:pt>
              </c:numCache>
            </c:numRef>
          </c:val>
          <c:extLst>
            <c:ext xmlns:c16="http://schemas.microsoft.com/office/drawing/2014/chart" uri="{C3380CC4-5D6E-409C-BE32-E72D297353CC}">
              <c16:uniqueId val="{00000003-58EA-4E2C-8B10-5874E786D32B}"/>
            </c:ext>
          </c:extLst>
        </c:ser>
        <c:ser>
          <c:idx val="4"/>
          <c:order val="4"/>
          <c:tx>
            <c:strRef>
              <c:f>'Q16_Tab 49-55'!$A$45</c:f>
              <c:strCache>
                <c:ptCount val="1"/>
                <c:pt idx="0">
                  <c:v>Non concerné : mesure non nécessaire dans notre activité</c:v>
                </c:pt>
              </c:strCache>
            </c:strRef>
          </c:tx>
          <c:spPr>
            <a:solidFill>
              <a:schemeClr val="accent5"/>
            </a:solidFill>
            <a:ln>
              <a:noFill/>
            </a:ln>
            <a:effectLst/>
          </c:spPr>
          <c:invertIfNegative val="0"/>
          <c:cat>
            <c:strRef>
              <c:f>'Q16_Tab 49-55'!$B$40:$H$40</c:f>
              <c:strCache>
                <c:ptCount val="7"/>
                <c:pt idx="0">
                  <c:v>Ensemble</c:v>
                </c:pt>
                <c:pt idx="1">
                  <c:v>10 - 19</c:v>
                </c:pt>
                <c:pt idx="2">
                  <c:v>20 - 49</c:v>
                </c:pt>
                <c:pt idx="3">
                  <c:v>50 - 99</c:v>
                </c:pt>
                <c:pt idx="4">
                  <c:v>100 - 249</c:v>
                </c:pt>
                <c:pt idx="5">
                  <c:v>250 - 499</c:v>
                </c:pt>
                <c:pt idx="6">
                  <c:v>500 et +</c:v>
                </c:pt>
              </c:strCache>
            </c:strRef>
          </c:cat>
          <c:val>
            <c:numRef>
              <c:f>'Q16_Tab 49-55'!$B$45:$H$45</c:f>
              <c:numCache>
                <c:formatCode>0.0</c:formatCode>
                <c:ptCount val="7"/>
                <c:pt idx="0">
                  <c:v>7.0000000000000009</c:v>
                </c:pt>
                <c:pt idx="1">
                  <c:v>12</c:v>
                </c:pt>
                <c:pt idx="2">
                  <c:v>9.3000000000000007</c:v>
                </c:pt>
                <c:pt idx="3">
                  <c:v>7.6</c:v>
                </c:pt>
                <c:pt idx="4">
                  <c:v>7.3</c:v>
                </c:pt>
                <c:pt idx="5">
                  <c:v>7.0000000000000009</c:v>
                </c:pt>
                <c:pt idx="6">
                  <c:v>4.3</c:v>
                </c:pt>
              </c:numCache>
            </c:numRef>
          </c:val>
          <c:extLst>
            <c:ext xmlns:c16="http://schemas.microsoft.com/office/drawing/2014/chart" uri="{C3380CC4-5D6E-409C-BE32-E72D297353CC}">
              <c16:uniqueId val="{00000004-58EA-4E2C-8B10-5874E786D32B}"/>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 Obligation de port du masque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49-55'!$A$77</c:f>
              <c:strCache>
                <c:ptCount val="1"/>
                <c:pt idx="0">
                  <c:v>Pas de difficulté</c:v>
                </c:pt>
              </c:strCache>
            </c:strRef>
          </c:tx>
          <c:spPr>
            <a:solidFill>
              <a:schemeClr val="accent1"/>
            </a:solidFill>
            <a:ln>
              <a:noFill/>
            </a:ln>
            <a:effectLst/>
          </c:spPr>
          <c:invertIfNegative val="0"/>
          <c:cat>
            <c:strRef>
              <c:f>'Q16_Tab 49-55'!$B$76:$H$76</c:f>
              <c:strCache>
                <c:ptCount val="7"/>
                <c:pt idx="0">
                  <c:v>Ensemble</c:v>
                </c:pt>
                <c:pt idx="1">
                  <c:v>10 - 19</c:v>
                </c:pt>
                <c:pt idx="2">
                  <c:v>20 - 49</c:v>
                </c:pt>
                <c:pt idx="3">
                  <c:v>50 - 99</c:v>
                </c:pt>
                <c:pt idx="4">
                  <c:v>100 - 249</c:v>
                </c:pt>
                <c:pt idx="5">
                  <c:v>250 - 499</c:v>
                </c:pt>
                <c:pt idx="6">
                  <c:v>500 et +</c:v>
                </c:pt>
              </c:strCache>
            </c:strRef>
          </c:cat>
          <c:val>
            <c:numRef>
              <c:f>'Q16_Tab 49-55'!$B$77:$H$77</c:f>
              <c:numCache>
                <c:formatCode>0.0</c:formatCode>
                <c:ptCount val="7"/>
                <c:pt idx="0">
                  <c:v>67</c:v>
                </c:pt>
                <c:pt idx="1">
                  <c:v>71.5</c:v>
                </c:pt>
                <c:pt idx="2">
                  <c:v>71.399999999999991</c:v>
                </c:pt>
                <c:pt idx="3">
                  <c:v>71.899999999999991</c:v>
                </c:pt>
                <c:pt idx="4">
                  <c:v>70.7</c:v>
                </c:pt>
                <c:pt idx="5">
                  <c:v>67.300000000000011</c:v>
                </c:pt>
                <c:pt idx="6">
                  <c:v>61.4</c:v>
                </c:pt>
              </c:numCache>
            </c:numRef>
          </c:val>
          <c:extLst>
            <c:ext xmlns:c16="http://schemas.microsoft.com/office/drawing/2014/chart" uri="{C3380CC4-5D6E-409C-BE32-E72D297353CC}">
              <c16:uniqueId val="{00000000-7BB3-4708-9D1C-B27F13BC8C63}"/>
            </c:ext>
          </c:extLst>
        </c:ser>
        <c:ser>
          <c:idx val="1"/>
          <c:order val="1"/>
          <c:tx>
            <c:strRef>
              <c:f>'Q16_Tab 49-55'!$A$78</c:f>
              <c:strCache>
                <c:ptCount val="1"/>
                <c:pt idx="0">
                  <c:v>Difficultés non négligeables mais surmontées à faible coût</c:v>
                </c:pt>
              </c:strCache>
            </c:strRef>
          </c:tx>
          <c:spPr>
            <a:solidFill>
              <a:schemeClr val="accent2"/>
            </a:solidFill>
            <a:ln>
              <a:noFill/>
            </a:ln>
            <a:effectLst/>
          </c:spPr>
          <c:invertIfNegative val="0"/>
          <c:cat>
            <c:strRef>
              <c:f>'Q16_Tab 49-55'!$B$76:$H$76</c:f>
              <c:strCache>
                <c:ptCount val="7"/>
                <c:pt idx="0">
                  <c:v>Ensemble</c:v>
                </c:pt>
                <c:pt idx="1">
                  <c:v>10 - 19</c:v>
                </c:pt>
                <c:pt idx="2">
                  <c:v>20 - 49</c:v>
                </c:pt>
                <c:pt idx="3">
                  <c:v>50 - 99</c:v>
                </c:pt>
                <c:pt idx="4">
                  <c:v>100 - 249</c:v>
                </c:pt>
                <c:pt idx="5">
                  <c:v>250 - 499</c:v>
                </c:pt>
                <c:pt idx="6">
                  <c:v>500 et +</c:v>
                </c:pt>
              </c:strCache>
            </c:strRef>
          </c:cat>
          <c:val>
            <c:numRef>
              <c:f>'Q16_Tab 49-55'!$B$78:$H$78</c:f>
              <c:numCache>
                <c:formatCode>0.0</c:formatCode>
                <c:ptCount val="7"/>
                <c:pt idx="0">
                  <c:v>21</c:v>
                </c:pt>
                <c:pt idx="1">
                  <c:v>21</c:v>
                </c:pt>
                <c:pt idx="2">
                  <c:v>19.400000000000002</c:v>
                </c:pt>
                <c:pt idx="3">
                  <c:v>19.400000000000002</c:v>
                </c:pt>
                <c:pt idx="4">
                  <c:v>19.7</c:v>
                </c:pt>
                <c:pt idx="5">
                  <c:v>21.6</c:v>
                </c:pt>
                <c:pt idx="6">
                  <c:v>22.400000000000002</c:v>
                </c:pt>
              </c:numCache>
            </c:numRef>
          </c:val>
          <c:extLst>
            <c:ext xmlns:c16="http://schemas.microsoft.com/office/drawing/2014/chart" uri="{C3380CC4-5D6E-409C-BE32-E72D297353CC}">
              <c16:uniqueId val="{00000001-7BB3-4708-9D1C-B27F13BC8C63}"/>
            </c:ext>
          </c:extLst>
        </c:ser>
        <c:ser>
          <c:idx val="2"/>
          <c:order val="2"/>
          <c:tx>
            <c:strRef>
              <c:f>'Q16_Tab 49-55'!$A$79</c:f>
              <c:strCache>
                <c:ptCount val="1"/>
                <c:pt idx="0">
                  <c:v>Difficultés importantes, surmontées à coût élevé</c:v>
                </c:pt>
              </c:strCache>
            </c:strRef>
          </c:tx>
          <c:spPr>
            <a:solidFill>
              <a:schemeClr val="accent3"/>
            </a:solidFill>
            <a:ln>
              <a:noFill/>
            </a:ln>
            <a:effectLst/>
          </c:spPr>
          <c:invertIfNegative val="0"/>
          <c:cat>
            <c:strRef>
              <c:f>'Q16_Tab 49-55'!$B$76:$H$76</c:f>
              <c:strCache>
                <c:ptCount val="7"/>
                <c:pt idx="0">
                  <c:v>Ensemble</c:v>
                </c:pt>
                <c:pt idx="1">
                  <c:v>10 - 19</c:v>
                </c:pt>
                <c:pt idx="2">
                  <c:v>20 - 49</c:v>
                </c:pt>
                <c:pt idx="3">
                  <c:v>50 - 99</c:v>
                </c:pt>
                <c:pt idx="4">
                  <c:v>100 - 249</c:v>
                </c:pt>
                <c:pt idx="5">
                  <c:v>250 - 499</c:v>
                </c:pt>
                <c:pt idx="6">
                  <c:v>500 et +</c:v>
                </c:pt>
              </c:strCache>
            </c:strRef>
          </c:cat>
          <c:val>
            <c:numRef>
              <c:f>'Q16_Tab 49-55'!$B$79:$H$79</c:f>
              <c:numCache>
                <c:formatCode>0.0</c:formatCode>
                <c:ptCount val="7"/>
                <c:pt idx="0">
                  <c:v>11.1</c:v>
                </c:pt>
                <c:pt idx="1">
                  <c:v>5.3</c:v>
                </c:pt>
                <c:pt idx="2">
                  <c:v>7.3</c:v>
                </c:pt>
                <c:pt idx="3">
                  <c:v>7.7</c:v>
                </c:pt>
                <c:pt idx="4">
                  <c:v>9</c:v>
                </c:pt>
                <c:pt idx="5">
                  <c:v>10.100000000000001</c:v>
                </c:pt>
                <c:pt idx="6">
                  <c:v>16</c:v>
                </c:pt>
              </c:numCache>
            </c:numRef>
          </c:val>
          <c:extLst>
            <c:ext xmlns:c16="http://schemas.microsoft.com/office/drawing/2014/chart" uri="{C3380CC4-5D6E-409C-BE32-E72D297353CC}">
              <c16:uniqueId val="{00000002-7BB3-4708-9D1C-B27F13BC8C63}"/>
            </c:ext>
          </c:extLst>
        </c:ser>
        <c:ser>
          <c:idx val="3"/>
          <c:order val="3"/>
          <c:tx>
            <c:strRef>
              <c:f>'Q16_Tab 49-55'!$A$80</c:f>
              <c:strCache>
                <c:ptCount val="1"/>
                <c:pt idx="0">
                  <c:v>Mesure non compatible avec notre activité, même à coût élevé</c:v>
                </c:pt>
              </c:strCache>
            </c:strRef>
          </c:tx>
          <c:spPr>
            <a:solidFill>
              <a:schemeClr val="accent4"/>
            </a:solidFill>
            <a:ln>
              <a:noFill/>
            </a:ln>
            <a:effectLst/>
          </c:spPr>
          <c:invertIfNegative val="0"/>
          <c:cat>
            <c:strRef>
              <c:f>'Q16_Tab 49-55'!$B$76:$H$76</c:f>
              <c:strCache>
                <c:ptCount val="7"/>
                <c:pt idx="0">
                  <c:v>Ensemble</c:v>
                </c:pt>
                <c:pt idx="1">
                  <c:v>10 - 19</c:v>
                </c:pt>
                <c:pt idx="2">
                  <c:v>20 - 49</c:v>
                </c:pt>
                <c:pt idx="3">
                  <c:v>50 - 99</c:v>
                </c:pt>
                <c:pt idx="4">
                  <c:v>100 - 249</c:v>
                </c:pt>
                <c:pt idx="5">
                  <c:v>250 - 499</c:v>
                </c:pt>
                <c:pt idx="6">
                  <c:v>500 et +</c:v>
                </c:pt>
              </c:strCache>
            </c:strRef>
          </c:cat>
          <c:val>
            <c:numRef>
              <c:f>'Q16_Tab 49-55'!$B$80:$H$80</c:f>
              <c:numCache>
                <c:formatCode>0.0</c:formatCode>
                <c:ptCount val="7"/>
                <c:pt idx="0">
                  <c:v>0.2</c:v>
                </c:pt>
                <c:pt idx="1">
                  <c:v>0.4</c:v>
                </c:pt>
                <c:pt idx="2">
                  <c:v>0.6</c:v>
                </c:pt>
                <c:pt idx="3">
                  <c:v>0.2</c:v>
                </c:pt>
                <c:pt idx="4">
                  <c:v>0.1</c:v>
                </c:pt>
                <c:pt idx="5">
                  <c:v>0</c:v>
                </c:pt>
                <c:pt idx="6">
                  <c:v>0</c:v>
                </c:pt>
              </c:numCache>
            </c:numRef>
          </c:val>
          <c:extLst>
            <c:ext xmlns:c16="http://schemas.microsoft.com/office/drawing/2014/chart" uri="{C3380CC4-5D6E-409C-BE32-E72D297353CC}">
              <c16:uniqueId val="{00000003-7BB3-4708-9D1C-B27F13BC8C63}"/>
            </c:ext>
          </c:extLst>
        </c:ser>
        <c:ser>
          <c:idx val="4"/>
          <c:order val="4"/>
          <c:tx>
            <c:strRef>
              <c:f>'Q16_Tab 49-55'!$A$81</c:f>
              <c:strCache>
                <c:ptCount val="1"/>
                <c:pt idx="0">
                  <c:v>Non concerné : mesure non nécessaire dans notre activité</c:v>
                </c:pt>
              </c:strCache>
            </c:strRef>
          </c:tx>
          <c:spPr>
            <a:solidFill>
              <a:schemeClr val="accent5"/>
            </a:solidFill>
            <a:ln>
              <a:noFill/>
            </a:ln>
            <a:effectLst/>
          </c:spPr>
          <c:invertIfNegative val="0"/>
          <c:cat>
            <c:strRef>
              <c:f>'Q16_Tab 49-55'!$B$76:$H$76</c:f>
              <c:strCache>
                <c:ptCount val="7"/>
                <c:pt idx="0">
                  <c:v>Ensemble</c:v>
                </c:pt>
                <c:pt idx="1">
                  <c:v>10 - 19</c:v>
                </c:pt>
                <c:pt idx="2">
                  <c:v>20 - 49</c:v>
                </c:pt>
                <c:pt idx="3">
                  <c:v>50 - 99</c:v>
                </c:pt>
                <c:pt idx="4">
                  <c:v>100 - 249</c:v>
                </c:pt>
                <c:pt idx="5">
                  <c:v>250 - 499</c:v>
                </c:pt>
                <c:pt idx="6">
                  <c:v>500 et +</c:v>
                </c:pt>
              </c:strCache>
            </c:strRef>
          </c:cat>
          <c:val>
            <c:numRef>
              <c:f>'Q16_Tab 49-55'!$B$81:$H$81</c:f>
              <c:numCache>
                <c:formatCode>0.0</c:formatCode>
                <c:ptCount val="7"/>
                <c:pt idx="0">
                  <c:v>0.70000000000000007</c:v>
                </c:pt>
                <c:pt idx="1">
                  <c:v>1.7999999999999998</c:v>
                </c:pt>
                <c:pt idx="2">
                  <c:v>1.2</c:v>
                </c:pt>
                <c:pt idx="3">
                  <c:v>0.8</c:v>
                </c:pt>
                <c:pt idx="4">
                  <c:v>0.5</c:v>
                </c:pt>
                <c:pt idx="5">
                  <c:v>0.89999999999999991</c:v>
                </c:pt>
                <c:pt idx="6">
                  <c:v>0.1</c:v>
                </c:pt>
              </c:numCache>
            </c:numRef>
          </c:val>
          <c:extLst>
            <c:ext xmlns:c16="http://schemas.microsoft.com/office/drawing/2014/chart" uri="{C3380CC4-5D6E-409C-BE32-E72D297353CC}">
              <c16:uniqueId val="{00000004-7BB3-4708-9D1C-B27F13BC8C63}"/>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 Restriction de la jauge d'accueil des clients ou usagers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49-55'!$A$113</c:f>
              <c:strCache>
                <c:ptCount val="1"/>
                <c:pt idx="0">
                  <c:v>Pas de difficulté</c:v>
                </c:pt>
              </c:strCache>
            </c:strRef>
          </c:tx>
          <c:spPr>
            <a:solidFill>
              <a:schemeClr val="accent1"/>
            </a:solidFill>
            <a:ln>
              <a:noFill/>
            </a:ln>
            <a:effectLst/>
          </c:spPr>
          <c:invertIfNegative val="0"/>
          <c:cat>
            <c:strRef>
              <c:f>'Q16_Tab 49-55'!$B$112:$H$112</c:f>
              <c:strCache>
                <c:ptCount val="7"/>
                <c:pt idx="0">
                  <c:v>Ensemble</c:v>
                </c:pt>
                <c:pt idx="1">
                  <c:v>10 - 19</c:v>
                </c:pt>
                <c:pt idx="2">
                  <c:v>20 - 49</c:v>
                </c:pt>
                <c:pt idx="3">
                  <c:v>50 - 99</c:v>
                </c:pt>
                <c:pt idx="4">
                  <c:v>100 - 249</c:v>
                </c:pt>
                <c:pt idx="5">
                  <c:v>250 - 499</c:v>
                </c:pt>
                <c:pt idx="6">
                  <c:v>500 et +</c:v>
                </c:pt>
              </c:strCache>
            </c:strRef>
          </c:cat>
          <c:val>
            <c:numRef>
              <c:f>'Q16_Tab 49-55'!$B$113:$H$113</c:f>
              <c:numCache>
                <c:formatCode>0.0</c:formatCode>
                <c:ptCount val="7"/>
                <c:pt idx="0">
                  <c:v>53.2</c:v>
                </c:pt>
                <c:pt idx="1">
                  <c:v>53</c:v>
                </c:pt>
                <c:pt idx="2">
                  <c:v>55.600000000000009</c:v>
                </c:pt>
                <c:pt idx="3">
                  <c:v>55.2</c:v>
                </c:pt>
                <c:pt idx="4">
                  <c:v>58.4</c:v>
                </c:pt>
                <c:pt idx="5">
                  <c:v>57.099999999999994</c:v>
                </c:pt>
                <c:pt idx="6">
                  <c:v>48.9</c:v>
                </c:pt>
              </c:numCache>
            </c:numRef>
          </c:val>
          <c:extLst>
            <c:ext xmlns:c16="http://schemas.microsoft.com/office/drawing/2014/chart" uri="{C3380CC4-5D6E-409C-BE32-E72D297353CC}">
              <c16:uniqueId val="{00000000-D688-42AB-9EF2-E33E1AFF9785}"/>
            </c:ext>
          </c:extLst>
        </c:ser>
        <c:ser>
          <c:idx val="1"/>
          <c:order val="1"/>
          <c:tx>
            <c:strRef>
              <c:f>'Q16_Tab 49-55'!$A$114</c:f>
              <c:strCache>
                <c:ptCount val="1"/>
                <c:pt idx="0">
                  <c:v>Difficultés non négligeables mais surmontées à faible coût</c:v>
                </c:pt>
              </c:strCache>
            </c:strRef>
          </c:tx>
          <c:spPr>
            <a:solidFill>
              <a:schemeClr val="accent2"/>
            </a:solidFill>
            <a:ln>
              <a:noFill/>
            </a:ln>
            <a:effectLst/>
          </c:spPr>
          <c:invertIfNegative val="0"/>
          <c:cat>
            <c:strRef>
              <c:f>'Q16_Tab 49-55'!$B$112:$H$112</c:f>
              <c:strCache>
                <c:ptCount val="7"/>
                <c:pt idx="0">
                  <c:v>Ensemble</c:v>
                </c:pt>
                <c:pt idx="1">
                  <c:v>10 - 19</c:v>
                </c:pt>
                <c:pt idx="2">
                  <c:v>20 - 49</c:v>
                </c:pt>
                <c:pt idx="3">
                  <c:v>50 - 99</c:v>
                </c:pt>
                <c:pt idx="4">
                  <c:v>100 - 249</c:v>
                </c:pt>
                <c:pt idx="5">
                  <c:v>250 - 499</c:v>
                </c:pt>
                <c:pt idx="6">
                  <c:v>500 et +</c:v>
                </c:pt>
              </c:strCache>
            </c:strRef>
          </c:cat>
          <c:val>
            <c:numRef>
              <c:f>'Q16_Tab 49-55'!$B$114:$H$114</c:f>
              <c:numCache>
                <c:formatCode>0.0</c:formatCode>
                <c:ptCount val="7"/>
                <c:pt idx="0">
                  <c:v>22.3</c:v>
                </c:pt>
                <c:pt idx="1">
                  <c:v>17.399999999999999</c:v>
                </c:pt>
                <c:pt idx="2">
                  <c:v>17</c:v>
                </c:pt>
                <c:pt idx="3">
                  <c:v>21.2</c:v>
                </c:pt>
                <c:pt idx="4">
                  <c:v>19.900000000000002</c:v>
                </c:pt>
                <c:pt idx="5">
                  <c:v>23.799999999999997</c:v>
                </c:pt>
                <c:pt idx="6">
                  <c:v>26.6</c:v>
                </c:pt>
              </c:numCache>
            </c:numRef>
          </c:val>
          <c:extLst>
            <c:ext xmlns:c16="http://schemas.microsoft.com/office/drawing/2014/chart" uri="{C3380CC4-5D6E-409C-BE32-E72D297353CC}">
              <c16:uniqueId val="{00000001-D688-42AB-9EF2-E33E1AFF9785}"/>
            </c:ext>
          </c:extLst>
        </c:ser>
        <c:ser>
          <c:idx val="2"/>
          <c:order val="2"/>
          <c:tx>
            <c:strRef>
              <c:f>'Q16_Tab 49-55'!$A$115</c:f>
              <c:strCache>
                <c:ptCount val="1"/>
                <c:pt idx="0">
                  <c:v>Difficultés importantes, surmontées à coût élevé</c:v>
                </c:pt>
              </c:strCache>
            </c:strRef>
          </c:tx>
          <c:spPr>
            <a:solidFill>
              <a:schemeClr val="accent3"/>
            </a:solidFill>
            <a:ln>
              <a:noFill/>
            </a:ln>
            <a:effectLst/>
          </c:spPr>
          <c:invertIfNegative val="0"/>
          <c:cat>
            <c:strRef>
              <c:f>'Q16_Tab 49-55'!$B$112:$H$112</c:f>
              <c:strCache>
                <c:ptCount val="7"/>
                <c:pt idx="0">
                  <c:v>Ensemble</c:v>
                </c:pt>
                <c:pt idx="1">
                  <c:v>10 - 19</c:v>
                </c:pt>
                <c:pt idx="2">
                  <c:v>20 - 49</c:v>
                </c:pt>
                <c:pt idx="3">
                  <c:v>50 - 99</c:v>
                </c:pt>
                <c:pt idx="4">
                  <c:v>100 - 249</c:v>
                </c:pt>
                <c:pt idx="5">
                  <c:v>250 - 499</c:v>
                </c:pt>
                <c:pt idx="6">
                  <c:v>500 et +</c:v>
                </c:pt>
              </c:strCache>
            </c:strRef>
          </c:cat>
          <c:val>
            <c:numRef>
              <c:f>'Q16_Tab 49-55'!$B$115:$H$115</c:f>
              <c:numCache>
                <c:formatCode>0.0</c:formatCode>
                <c:ptCount val="7"/>
                <c:pt idx="0">
                  <c:v>6.9</c:v>
                </c:pt>
                <c:pt idx="1">
                  <c:v>6.7</c:v>
                </c:pt>
                <c:pt idx="2">
                  <c:v>5.7</c:v>
                </c:pt>
                <c:pt idx="3">
                  <c:v>4.9000000000000004</c:v>
                </c:pt>
                <c:pt idx="4">
                  <c:v>4.2</c:v>
                </c:pt>
                <c:pt idx="5">
                  <c:v>3.8</c:v>
                </c:pt>
                <c:pt idx="6">
                  <c:v>9.6</c:v>
                </c:pt>
              </c:numCache>
            </c:numRef>
          </c:val>
          <c:extLst>
            <c:ext xmlns:c16="http://schemas.microsoft.com/office/drawing/2014/chart" uri="{C3380CC4-5D6E-409C-BE32-E72D297353CC}">
              <c16:uniqueId val="{00000002-D688-42AB-9EF2-E33E1AFF9785}"/>
            </c:ext>
          </c:extLst>
        </c:ser>
        <c:ser>
          <c:idx val="3"/>
          <c:order val="3"/>
          <c:tx>
            <c:strRef>
              <c:f>'Q16_Tab 49-55'!$A$116</c:f>
              <c:strCache>
                <c:ptCount val="1"/>
                <c:pt idx="0">
                  <c:v>Mesure non compatible avec notre activité, même à coût élevé</c:v>
                </c:pt>
              </c:strCache>
            </c:strRef>
          </c:tx>
          <c:spPr>
            <a:solidFill>
              <a:schemeClr val="accent4"/>
            </a:solidFill>
            <a:ln>
              <a:noFill/>
            </a:ln>
            <a:effectLst/>
          </c:spPr>
          <c:invertIfNegative val="0"/>
          <c:cat>
            <c:strRef>
              <c:f>'Q16_Tab 49-55'!$B$112:$H$112</c:f>
              <c:strCache>
                <c:ptCount val="7"/>
                <c:pt idx="0">
                  <c:v>Ensemble</c:v>
                </c:pt>
                <c:pt idx="1">
                  <c:v>10 - 19</c:v>
                </c:pt>
                <c:pt idx="2">
                  <c:v>20 - 49</c:v>
                </c:pt>
                <c:pt idx="3">
                  <c:v>50 - 99</c:v>
                </c:pt>
                <c:pt idx="4">
                  <c:v>100 - 249</c:v>
                </c:pt>
                <c:pt idx="5">
                  <c:v>250 - 499</c:v>
                </c:pt>
                <c:pt idx="6">
                  <c:v>500 et +</c:v>
                </c:pt>
              </c:strCache>
            </c:strRef>
          </c:cat>
          <c:val>
            <c:numRef>
              <c:f>'Q16_Tab 49-55'!$B$116:$H$116</c:f>
              <c:numCache>
                <c:formatCode>0.0</c:formatCode>
                <c:ptCount val="7"/>
                <c:pt idx="0">
                  <c:v>2.4</c:v>
                </c:pt>
                <c:pt idx="1">
                  <c:v>2.2999999999999998</c:v>
                </c:pt>
                <c:pt idx="2">
                  <c:v>1.7999999999999998</c:v>
                </c:pt>
                <c:pt idx="3">
                  <c:v>2.4</c:v>
                </c:pt>
                <c:pt idx="4">
                  <c:v>2.2999999999999998</c:v>
                </c:pt>
                <c:pt idx="5">
                  <c:v>2.1</c:v>
                </c:pt>
                <c:pt idx="6">
                  <c:v>2.8000000000000003</c:v>
                </c:pt>
              </c:numCache>
            </c:numRef>
          </c:val>
          <c:extLst>
            <c:ext xmlns:c16="http://schemas.microsoft.com/office/drawing/2014/chart" uri="{C3380CC4-5D6E-409C-BE32-E72D297353CC}">
              <c16:uniqueId val="{00000003-D688-42AB-9EF2-E33E1AFF9785}"/>
            </c:ext>
          </c:extLst>
        </c:ser>
        <c:ser>
          <c:idx val="4"/>
          <c:order val="4"/>
          <c:tx>
            <c:strRef>
              <c:f>'Q16_Tab 49-55'!$A$117</c:f>
              <c:strCache>
                <c:ptCount val="1"/>
                <c:pt idx="0">
                  <c:v>Non concerné : mesure non nécessaire dans notre activité</c:v>
                </c:pt>
              </c:strCache>
            </c:strRef>
          </c:tx>
          <c:spPr>
            <a:solidFill>
              <a:schemeClr val="accent5"/>
            </a:solidFill>
            <a:ln>
              <a:noFill/>
            </a:ln>
            <a:effectLst/>
          </c:spPr>
          <c:invertIfNegative val="0"/>
          <c:cat>
            <c:strRef>
              <c:f>'Q16_Tab 49-55'!$B$112:$H$112</c:f>
              <c:strCache>
                <c:ptCount val="7"/>
                <c:pt idx="0">
                  <c:v>Ensemble</c:v>
                </c:pt>
                <c:pt idx="1">
                  <c:v>10 - 19</c:v>
                </c:pt>
                <c:pt idx="2">
                  <c:v>20 - 49</c:v>
                </c:pt>
                <c:pt idx="3">
                  <c:v>50 - 99</c:v>
                </c:pt>
                <c:pt idx="4">
                  <c:v>100 - 249</c:v>
                </c:pt>
                <c:pt idx="5">
                  <c:v>250 - 499</c:v>
                </c:pt>
                <c:pt idx="6">
                  <c:v>500 et +</c:v>
                </c:pt>
              </c:strCache>
            </c:strRef>
          </c:cat>
          <c:val>
            <c:numRef>
              <c:f>'Q16_Tab 49-55'!$B$117:$H$117</c:f>
              <c:numCache>
                <c:formatCode>0.0</c:formatCode>
                <c:ptCount val="7"/>
                <c:pt idx="0">
                  <c:v>15.2</c:v>
                </c:pt>
                <c:pt idx="1">
                  <c:v>20.599999999999998</c:v>
                </c:pt>
                <c:pt idx="2">
                  <c:v>19.8</c:v>
                </c:pt>
                <c:pt idx="3">
                  <c:v>16.3</c:v>
                </c:pt>
                <c:pt idx="4">
                  <c:v>15.2</c:v>
                </c:pt>
                <c:pt idx="5">
                  <c:v>13.3</c:v>
                </c:pt>
                <c:pt idx="6">
                  <c:v>12.1</c:v>
                </c:pt>
              </c:numCache>
            </c:numRef>
          </c:val>
          <c:extLst>
            <c:ext xmlns:c16="http://schemas.microsoft.com/office/drawing/2014/chart" uri="{C3380CC4-5D6E-409C-BE32-E72D297353CC}">
              <c16:uniqueId val="{00000004-D688-42AB-9EF2-E33E1AFF9785}"/>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'Q3_Tab 6'!$A$4:$A$12</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c:v>
                </c:pt>
              </c:strCache>
            </c:strRef>
          </c:cat>
          <c:val>
            <c:numRef>
              <c:f>'Q3_Tab 6'!$B$4:$B$12</c:f>
              <c:numCache>
                <c:formatCode>0.0</c:formatCode>
                <c:ptCount val="9"/>
                <c:pt idx="0">
                  <c:v>25</c:v>
                </c:pt>
                <c:pt idx="1">
                  <c:v>21.2</c:v>
                </c:pt>
                <c:pt idx="2">
                  <c:v>26.400000000000002</c:v>
                </c:pt>
                <c:pt idx="3">
                  <c:v>6.9</c:v>
                </c:pt>
                <c:pt idx="4">
                  <c:v>12.9</c:v>
                </c:pt>
                <c:pt idx="5">
                  <c:v>14.899999999999999</c:v>
                </c:pt>
                <c:pt idx="6">
                  <c:v>13.4</c:v>
                </c:pt>
                <c:pt idx="7">
                  <c:v>2.6</c:v>
                </c:pt>
                <c:pt idx="8">
                  <c:v>23.799999999999997</c:v>
                </c:pt>
              </c:numCache>
            </c:numRef>
          </c:val>
          <c:extLst>
            <c:ext xmlns:c16="http://schemas.microsoft.com/office/drawing/2014/chart" uri="{C3380CC4-5D6E-409C-BE32-E72D297353CC}">
              <c16:uniqueId val="{00000000-9342-44A0-B566-814E1D04B871}"/>
            </c:ext>
          </c:extLst>
        </c:ser>
        <c:dLbls>
          <c:showLegendKey val="0"/>
          <c:showVal val="0"/>
          <c:showCatName val="0"/>
          <c:showSerName val="0"/>
          <c:showPercent val="0"/>
          <c:showBubbleSize val="0"/>
        </c:dLbls>
        <c:gapWidth val="182"/>
        <c:axId val="558074112"/>
        <c:axId val="558078704"/>
      </c:barChart>
      <c:catAx>
        <c:axId val="558074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8078704"/>
        <c:crosses val="autoZero"/>
        <c:auto val="1"/>
        <c:lblAlgn val="ctr"/>
        <c:lblOffset val="100"/>
        <c:noMultiLvlLbl val="0"/>
      </c:catAx>
      <c:valAx>
        <c:axId val="5580787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8074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 Réorganisation des transports des équipes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49-55'!$A$149</c:f>
              <c:strCache>
                <c:ptCount val="1"/>
                <c:pt idx="0">
                  <c:v>Pas de difficulté</c:v>
                </c:pt>
              </c:strCache>
            </c:strRef>
          </c:tx>
          <c:spPr>
            <a:solidFill>
              <a:schemeClr val="accent1"/>
            </a:solidFill>
            <a:ln>
              <a:noFill/>
            </a:ln>
            <a:effectLst/>
          </c:spPr>
          <c:invertIfNegative val="0"/>
          <c:cat>
            <c:strRef>
              <c:f>'Q16_Tab 49-55'!$B$148:$H$148</c:f>
              <c:strCache>
                <c:ptCount val="7"/>
                <c:pt idx="0">
                  <c:v>Ensemble</c:v>
                </c:pt>
                <c:pt idx="1">
                  <c:v>10 - 19</c:v>
                </c:pt>
                <c:pt idx="2">
                  <c:v>20 - 49</c:v>
                </c:pt>
                <c:pt idx="3">
                  <c:v>50 - 99</c:v>
                </c:pt>
                <c:pt idx="4">
                  <c:v>100 - 249</c:v>
                </c:pt>
                <c:pt idx="5">
                  <c:v>250 - 499</c:v>
                </c:pt>
                <c:pt idx="6">
                  <c:v>500 et +</c:v>
                </c:pt>
              </c:strCache>
            </c:strRef>
          </c:cat>
          <c:val>
            <c:numRef>
              <c:f>'Q16_Tab 49-55'!$B$149:$H$149</c:f>
              <c:numCache>
                <c:formatCode>0.0</c:formatCode>
                <c:ptCount val="7"/>
                <c:pt idx="0">
                  <c:v>45.1</c:v>
                </c:pt>
                <c:pt idx="1">
                  <c:v>49.3</c:v>
                </c:pt>
                <c:pt idx="2">
                  <c:v>47.9</c:v>
                </c:pt>
                <c:pt idx="3">
                  <c:v>47.3</c:v>
                </c:pt>
                <c:pt idx="4">
                  <c:v>44.800000000000004</c:v>
                </c:pt>
                <c:pt idx="5">
                  <c:v>46.9</c:v>
                </c:pt>
                <c:pt idx="6">
                  <c:v>41.9</c:v>
                </c:pt>
              </c:numCache>
            </c:numRef>
          </c:val>
          <c:extLst>
            <c:ext xmlns:c16="http://schemas.microsoft.com/office/drawing/2014/chart" uri="{C3380CC4-5D6E-409C-BE32-E72D297353CC}">
              <c16:uniqueId val="{00000000-C1AF-4BC6-917F-75E2962A9953}"/>
            </c:ext>
          </c:extLst>
        </c:ser>
        <c:ser>
          <c:idx val="1"/>
          <c:order val="1"/>
          <c:tx>
            <c:strRef>
              <c:f>'Q16_Tab 49-55'!$A$150</c:f>
              <c:strCache>
                <c:ptCount val="1"/>
                <c:pt idx="0">
                  <c:v>Difficultés non négligeables mais surmontées à faible coût</c:v>
                </c:pt>
              </c:strCache>
            </c:strRef>
          </c:tx>
          <c:spPr>
            <a:solidFill>
              <a:schemeClr val="accent2"/>
            </a:solidFill>
            <a:ln>
              <a:noFill/>
            </a:ln>
            <a:effectLst/>
          </c:spPr>
          <c:invertIfNegative val="0"/>
          <c:cat>
            <c:strRef>
              <c:f>'Q16_Tab 49-55'!$B$148:$H$148</c:f>
              <c:strCache>
                <c:ptCount val="7"/>
                <c:pt idx="0">
                  <c:v>Ensemble</c:v>
                </c:pt>
                <c:pt idx="1">
                  <c:v>10 - 19</c:v>
                </c:pt>
                <c:pt idx="2">
                  <c:v>20 - 49</c:v>
                </c:pt>
                <c:pt idx="3">
                  <c:v>50 - 99</c:v>
                </c:pt>
                <c:pt idx="4">
                  <c:v>100 - 249</c:v>
                </c:pt>
                <c:pt idx="5">
                  <c:v>250 - 499</c:v>
                </c:pt>
                <c:pt idx="6">
                  <c:v>500 et +</c:v>
                </c:pt>
              </c:strCache>
            </c:strRef>
          </c:cat>
          <c:val>
            <c:numRef>
              <c:f>'Q16_Tab 49-55'!$B$150:$H$150</c:f>
              <c:numCache>
                <c:formatCode>0.0</c:formatCode>
                <c:ptCount val="7"/>
                <c:pt idx="0">
                  <c:v>10.5</c:v>
                </c:pt>
                <c:pt idx="1">
                  <c:v>9.3000000000000007</c:v>
                </c:pt>
                <c:pt idx="2">
                  <c:v>9</c:v>
                </c:pt>
                <c:pt idx="3">
                  <c:v>9.1999999999999993</c:v>
                </c:pt>
                <c:pt idx="4">
                  <c:v>8.1</c:v>
                </c:pt>
                <c:pt idx="5">
                  <c:v>9.6</c:v>
                </c:pt>
                <c:pt idx="6">
                  <c:v>12.7</c:v>
                </c:pt>
              </c:numCache>
            </c:numRef>
          </c:val>
          <c:extLst>
            <c:ext xmlns:c16="http://schemas.microsoft.com/office/drawing/2014/chart" uri="{C3380CC4-5D6E-409C-BE32-E72D297353CC}">
              <c16:uniqueId val="{00000001-C1AF-4BC6-917F-75E2962A9953}"/>
            </c:ext>
          </c:extLst>
        </c:ser>
        <c:ser>
          <c:idx val="2"/>
          <c:order val="2"/>
          <c:tx>
            <c:strRef>
              <c:f>'Q16_Tab 49-55'!$A$151</c:f>
              <c:strCache>
                <c:ptCount val="1"/>
                <c:pt idx="0">
                  <c:v>Difficultés importantes, surmontées à coût élevé</c:v>
                </c:pt>
              </c:strCache>
            </c:strRef>
          </c:tx>
          <c:spPr>
            <a:solidFill>
              <a:schemeClr val="accent3"/>
            </a:solidFill>
            <a:ln>
              <a:noFill/>
            </a:ln>
            <a:effectLst/>
          </c:spPr>
          <c:invertIfNegative val="0"/>
          <c:cat>
            <c:strRef>
              <c:f>'Q16_Tab 49-55'!$B$148:$H$148</c:f>
              <c:strCache>
                <c:ptCount val="7"/>
                <c:pt idx="0">
                  <c:v>Ensemble</c:v>
                </c:pt>
                <c:pt idx="1">
                  <c:v>10 - 19</c:v>
                </c:pt>
                <c:pt idx="2">
                  <c:v>20 - 49</c:v>
                </c:pt>
                <c:pt idx="3">
                  <c:v>50 - 99</c:v>
                </c:pt>
                <c:pt idx="4">
                  <c:v>100 - 249</c:v>
                </c:pt>
                <c:pt idx="5">
                  <c:v>250 - 499</c:v>
                </c:pt>
                <c:pt idx="6">
                  <c:v>500 et +</c:v>
                </c:pt>
              </c:strCache>
            </c:strRef>
          </c:cat>
          <c:val>
            <c:numRef>
              <c:f>'Q16_Tab 49-55'!$B$151:$H$151</c:f>
              <c:numCache>
                <c:formatCode>0.0</c:formatCode>
                <c:ptCount val="7"/>
                <c:pt idx="0">
                  <c:v>1.9</c:v>
                </c:pt>
                <c:pt idx="1">
                  <c:v>2.2999999999999998</c:v>
                </c:pt>
                <c:pt idx="2">
                  <c:v>2.5</c:v>
                </c:pt>
                <c:pt idx="3">
                  <c:v>2.9000000000000004</c:v>
                </c:pt>
                <c:pt idx="4">
                  <c:v>2</c:v>
                </c:pt>
                <c:pt idx="5">
                  <c:v>1.2</c:v>
                </c:pt>
                <c:pt idx="6">
                  <c:v>1.5</c:v>
                </c:pt>
              </c:numCache>
            </c:numRef>
          </c:val>
          <c:extLst>
            <c:ext xmlns:c16="http://schemas.microsoft.com/office/drawing/2014/chart" uri="{C3380CC4-5D6E-409C-BE32-E72D297353CC}">
              <c16:uniqueId val="{00000002-C1AF-4BC6-917F-75E2962A9953}"/>
            </c:ext>
          </c:extLst>
        </c:ser>
        <c:ser>
          <c:idx val="3"/>
          <c:order val="3"/>
          <c:tx>
            <c:strRef>
              <c:f>'Q16_Tab 49-55'!$A$152</c:f>
              <c:strCache>
                <c:ptCount val="1"/>
                <c:pt idx="0">
                  <c:v>Mesure non compatible avec notre activité, même à coût élevé</c:v>
                </c:pt>
              </c:strCache>
            </c:strRef>
          </c:tx>
          <c:spPr>
            <a:solidFill>
              <a:schemeClr val="accent4"/>
            </a:solidFill>
            <a:ln>
              <a:noFill/>
            </a:ln>
            <a:effectLst/>
          </c:spPr>
          <c:invertIfNegative val="0"/>
          <c:cat>
            <c:strRef>
              <c:f>'Q16_Tab 49-55'!$B$148:$H$148</c:f>
              <c:strCache>
                <c:ptCount val="7"/>
                <c:pt idx="0">
                  <c:v>Ensemble</c:v>
                </c:pt>
                <c:pt idx="1">
                  <c:v>10 - 19</c:v>
                </c:pt>
                <c:pt idx="2">
                  <c:v>20 - 49</c:v>
                </c:pt>
                <c:pt idx="3">
                  <c:v>50 - 99</c:v>
                </c:pt>
                <c:pt idx="4">
                  <c:v>100 - 249</c:v>
                </c:pt>
                <c:pt idx="5">
                  <c:v>250 - 499</c:v>
                </c:pt>
                <c:pt idx="6">
                  <c:v>500 et +</c:v>
                </c:pt>
              </c:strCache>
            </c:strRef>
          </c:cat>
          <c:val>
            <c:numRef>
              <c:f>'Q16_Tab 49-55'!$B$152:$H$152</c:f>
              <c:numCache>
                <c:formatCode>0.0</c:formatCode>
                <c:ptCount val="7"/>
                <c:pt idx="0">
                  <c:v>1.3</c:v>
                </c:pt>
                <c:pt idx="1">
                  <c:v>1.0999999999999999</c:v>
                </c:pt>
                <c:pt idx="2">
                  <c:v>1.3</c:v>
                </c:pt>
                <c:pt idx="3">
                  <c:v>1.3</c:v>
                </c:pt>
                <c:pt idx="4">
                  <c:v>1.5</c:v>
                </c:pt>
                <c:pt idx="5">
                  <c:v>1.6</c:v>
                </c:pt>
                <c:pt idx="6">
                  <c:v>1.2</c:v>
                </c:pt>
              </c:numCache>
            </c:numRef>
          </c:val>
          <c:extLst>
            <c:ext xmlns:c16="http://schemas.microsoft.com/office/drawing/2014/chart" uri="{C3380CC4-5D6E-409C-BE32-E72D297353CC}">
              <c16:uniqueId val="{00000003-C1AF-4BC6-917F-75E2962A9953}"/>
            </c:ext>
          </c:extLst>
        </c:ser>
        <c:ser>
          <c:idx val="4"/>
          <c:order val="4"/>
          <c:tx>
            <c:strRef>
              <c:f>'Q16_Tab 49-55'!$A$153</c:f>
              <c:strCache>
                <c:ptCount val="1"/>
                <c:pt idx="0">
                  <c:v>Non concerné : mesure non nécessaire dans notre activité</c:v>
                </c:pt>
              </c:strCache>
            </c:strRef>
          </c:tx>
          <c:spPr>
            <a:solidFill>
              <a:schemeClr val="accent5"/>
            </a:solidFill>
            <a:ln>
              <a:noFill/>
            </a:ln>
            <a:effectLst/>
          </c:spPr>
          <c:invertIfNegative val="0"/>
          <c:cat>
            <c:strRef>
              <c:f>'Q16_Tab 49-55'!$B$148:$H$148</c:f>
              <c:strCache>
                <c:ptCount val="7"/>
                <c:pt idx="0">
                  <c:v>Ensemble</c:v>
                </c:pt>
                <c:pt idx="1">
                  <c:v>10 - 19</c:v>
                </c:pt>
                <c:pt idx="2">
                  <c:v>20 - 49</c:v>
                </c:pt>
                <c:pt idx="3">
                  <c:v>50 - 99</c:v>
                </c:pt>
                <c:pt idx="4">
                  <c:v>100 - 249</c:v>
                </c:pt>
                <c:pt idx="5">
                  <c:v>250 - 499</c:v>
                </c:pt>
                <c:pt idx="6">
                  <c:v>500 et +</c:v>
                </c:pt>
              </c:strCache>
            </c:strRef>
          </c:cat>
          <c:val>
            <c:numRef>
              <c:f>'Q16_Tab 49-55'!$B$153:$H$153</c:f>
              <c:numCache>
                <c:formatCode>0.0</c:formatCode>
                <c:ptCount val="7"/>
                <c:pt idx="0">
                  <c:v>41.199999999999996</c:v>
                </c:pt>
                <c:pt idx="1">
                  <c:v>38</c:v>
                </c:pt>
                <c:pt idx="2">
                  <c:v>39.300000000000004</c:v>
                </c:pt>
                <c:pt idx="3">
                  <c:v>39.300000000000004</c:v>
                </c:pt>
                <c:pt idx="4">
                  <c:v>43.6</c:v>
                </c:pt>
                <c:pt idx="5">
                  <c:v>40.6</c:v>
                </c:pt>
                <c:pt idx="6">
                  <c:v>42.699999999999996</c:v>
                </c:pt>
              </c:numCache>
            </c:numRef>
          </c:val>
          <c:extLst>
            <c:ext xmlns:c16="http://schemas.microsoft.com/office/drawing/2014/chart" uri="{C3380CC4-5D6E-409C-BE32-E72D297353CC}">
              <c16:uniqueId val="{00000004-C1AF-4BC6-917F-75E2962A9953}"/>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taille d'entreprise (% de salariés) - Adaptation des horaires, des roulements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'Q16_Tab 49-55'!$A$185</c:f>
              <c:strCache>
                <c:ptCount val="1"/>
                <c:pt idx="0">
                  <c:v>Pas de difficulté</c:v>
                </c:pt>
              </c:strCache>
            </c:strRef>
          </c:tx>
          <c:spPr>
            <a:solidFill>
              <a:schemeClr val="accent1"/>
            </a:solidFill>
            <a:ln>
              <a:noFill/>
            </a:ln>
            <a:effectLst/>
          </c:spPr>
          <c:invertIfNegative val="0"/>
          <c:cat>
            <c:strRef>
              <c:f>'Q16_Tab 49-55'!$B$184:$H$184</c:f>
              <c:strCache>
                <c:ptCount val="7"/>
                <c:pt idx="0">
                  <c:v>Ensemble</c:v>
                </c:pt>
                <c:pt idx="1">
                  <c:v>10 - 19</c:v>
                </c:pt>
                <c:pt idx="2">
                  <c:v>20 - 49</c:v>
                </c:pt>
                <c:pt idx="3">
                  <c:v>50 - 99</c:v>
                </c:pt>
                <c:pt idx="4">
                  <c:v>100 - 249</c:v>
                </c:pt>
                <c:pt idx="5">
                  <c:v>250 - 499</c:v>
                </c:pt>
                <c:pt idx="6">
                  <c:v>500 et +</c:v>
                </c:pt>
              </c:strCache>
            </c:strRef>
          </c:cat>
          <c:val>
            <c:numRef>
              <c:f>'Q16_Tab 49-55'!$B$185:$H$185</c:f>
              <c:numCache>
                <c:formatCode>0.0</c:formatCode>
                <c:ptCount val="7"/>
                <c:pt idx="0">
                  <c:v>53.5</c:v>
                </c:pt>
                <c:pt idx="1">
                  <c:v>54.1</c:v>
                </c:pt>
                <c:pt idx="2">
                  <c:v>54.2</c:v>
                </c:pt>
                <c:pt idx="3">
                  <c:v>53.1</c:v>
                </c:pt>
                <c:pt idx="4">
                  <c:v>56.3</c:v>
                </c:pt>
                <c:pt idx="5">
                  <c:v>53.5</c:v>
                </c:pt>
                <c:pt idx="6">
                  <c:v>52.1</c:v>
                </c:pt>
              </c:numCache>
            </c:numRef>
          </c:val>
          <c:extLst>
            <c:ext xmlns:c16="http://schemas.microsoft.com/office/drawing/2014/chart" uri="{C3380CC4-5D6E-409C-BE32-E72D297353CC}">
              <c16:uniqueId val="{00000000-FD70-494C-A7BD-CCC0614EC5CD}"/>
            </c:ext>
          </c:extLst>
        </c:ser>
        <c:ser>
          <c:idx val="1"/>
          <c:order val="1"/>
          <c:tx>
            <c:strRef>
              <c:f>'Q16_Tab 49-55'!$A$186</c:f>
              <c:strCache>
                <c:ptCount val="1"/>
                <c:pt idx="0">
                  <c:v>Difficultés non négligeables mais surmontées à faible coût</c:v>
                </c:pt>
              </c:strCache>
            </c:strRef>
          </c:tx>
          <c:spPr>
            <a:solidFill>
              <a:schemeClr val="accent2"/>
            </a:solidFill>
            <a:ln>
              <a:noFill/>
            </a:ln>
            <a:effectLst/>
          </c:spPr>
          <c:invertIfNegative val="0"/>
          <c:cat>
            <c:strRef>
              <c:f>'Q16_Tab 49-55'!$B$184:$H$184</c:f>
              <c:strCache>
                <c:ptCount val="7"/>
                <c:pt idx="0">
                  <c:v>Ensemble</c:v>
                </c:pt>
                <c:pt idx="1">
                  <c:v>10 - 19</c:v>
                </c:pt>
                <c:pt idx="2">
                  <c:v>20 - 49</c:v>
                </c:pt>
                <c:pt idx="3">
                  <c:v>50 - 99</c:v>
                </c:pt>
                <c:pt idx="4">
                  <c:v>100 - 249</c:v>
                </c:pt>
                <c:pt idx="5">
                  <c:v>250 - 499</c:v>
                </c:pt>
                <c:pt idx="6">
                  <c:v>500 et +</c:v>
                </c:pt>
              </c:strCache>
            </c:strRef>
          </c:cat>
          <c:val>
            <c:numRef>
              <c:f>'Q16_Tab 49-55'!$B$186:$H$186</c:f>
              <c:numCache>
                <c:formatCode>0.0</c:formatCode>
                <c:ptCount val="7"/>
                <c:pt idx="0">
                  <c:v>18.399999999999999</c:v>
                </c:pt>
                <c:pt idx="1">
                  <c:v>12.8</c:v>
                </c:pt>
                <c:pt idx="2">
                  <c:v>14.2</c:v>
                </c:pt>
                <c:pt idx="3">
                  <c:v>18.7</c:v>
                </c:pt>
                <c:pt idx="4">
                  <c:v>18.7</c:v>
                </c:pt>
                <c:pt idx="5">
                  <c:v>18.399999999999999</c:v>
                </c:pt>
                <c:pt idx="6">
                  <c:v>21.5</c:v>
                </c:pt>
              </c:numCache>
            </c:numRef>
          </c:val>
          <c:extLst>
            <c:ext xmlns:c16="http://schemas.microsoft.com/office/drawing/2014/chart" uri="{C3380CC4-5D6E-409C-BE32-E72D297353CC}">
              <c16:uniqueId val="{00000001-FD70-494C-A7BD-CCC0614EC5CD}"/>
            </c:ext>
          </c:extLst>
        </c:ser>
        <c:ser>
          <c:idx val="2"/>
          <c:order val="2"/>
          <c:tx>
            <c:strRef>
              <c:f>'Q16_Tab 49-55'!$A$187</c:f>
              <c:strCache>
                <c:ptCount val="1"/>
                <c:pt idx="0">
                  <c:v>Difficultés importantes, surmontées à coût élevé</c:v>
                </c:pt>
              </c:strCache>
            </c:strRef>
          </c:tx>
          <c:spPr>
            <a:solidFill>
              <a:schemeClr val="accent3"/>
            </a:solidFill>
            <a:ln>
              <a:noFill/>
            </a:ln>
            <a:effectLst/>
          </c:spPr>
          <c:invertIfNegative val="0"/>
          <c:cat>
            <c:strRef>
              <c:f>'Q16_Tab 49-55'!$B$184:$H$184</c:f>
              <c:strCache>
                <c:ptCount val="7"/>
                <c:pt idx="0">
                  <c:v>Ensemble</c:v>
                </c:pt>
                <c:pt idx="1">
                  <c:v>10 - 19</c:v>
                </c:pt>
                <c:pt idx="2">
                  <c:v>20 - 49</c:v>
                </c:pt>
                <c:pt idx="3">
                  <c:v>50 - 99</c:v>
                </c:pt>
                <c:pt idx="4">
                  <c:v>100 - 249</c:v>
                </c:pt>
                <c:pt idx="5">
                  <c:v>250 - 499</c:v>
                </c:pt>
                <c:pt idx="6">
                  <c:v>500 et +</c:v>
                </c:pt>
              </c:strCache>
            </c:strRef>
          </c:cat>
          <c:val>
            <c:numRef>
              <c:f>'Q16_Tab 49-55'!$B$187:$H$187</c:f>
              <c:numCache>
                <c:formatCode>0.0</c:formatCode>
                <c:ptCount val="7"/>
                <c:pt idx="0">
                  <c:v>3.6999999999999997</c:v>
                </c:pt>
                <c:pt idx="1">
                  <c:v>2</c:v>
                </c:pt>
                <c:pt idx="2">
                  <c:v>2.4</c:v>
                </c:pt>
                <c:pt idx="3">
                  <c:v>2.8000000000000003</c:v>
                </c:pt>
                <c:pt idx="4">
                  <c:v>1.7000000000000002</c:v>
                </c:pt>
                <c:pt idx="5">
                  <c:v>2.1</c:v>
                </c:pt>
                <c:pt idx="6">
                  <c:v>6.1</c:v>
                </c:pt>
              </c:numCache>
            </c:numRef>
          </c:val>
          <c:extLst>
            <c:ext xmlns:c16="http://schemas.microsoft.com/office/drawing/2014/chart" uri="{C3380CC4-5D6E-409C-BE32-E72D297353CC}">
              <c16:uniqueId val="{00000002-FD70-494C-A7BD-CCC0614EC5CD}"/>
            </c:ext>
          </c:extLst>
        </c:ser>
        <c:ser>
          <c:idx val="3"/>
          <c:order val="3"/>
          <c:tx>
            <c:strRef>
              <c:f>'Q16_Tab 49-55'!$A$188</c:f>
              <c:strCache>
                <c:ptCount val="1"/>
                <c:pt idx="0">
                  <c:v>Mesure non compatible avec notre activité, même à coût élevé</c:v>
                </c:pt>
              </c:strCache>
            </c:strRef>
          </c:tx>
          <c:spPr>
            <a:solidFill>
              <a:schemeClr val="accent4"/>
            </a:solidFill>
            <a:ln>
              <a:noFill/>
            </a:ln>
            <a:effectLst/>
          </c:spPr>
          <c:invertIfNegative val="0"/>
          <c:cat>
            <c:strRef>
              <c:f>'Q16_Tab 49-55'!$B$184:$H$184</c:f>
              <c:strCache>
                <c:ptCount val="7"/>
                <c:pt idx="0">
                  <c:v>Ensemble</c:v>
                </c:pt>
                <c:pt idx="1">
                  <c:v>10 - 19</c:v>
                </c:pt>
                <c:pt idx="2">
                  <c:v>20 - 49</c:v>
                </c:pt>
                <c:pt idx="3">
                  <c:v>50 - 99</c:v>
                </c:pt>
                <c:pt idx="4">
                  <c:v>100 - 249</c:v>
                </c:pt>
                <c:pt idx="5">
                  <c:v>250 - 499</c:v>
                </c:pt>
                <c:pt idx="6">
                  <c:v>500 et +</c:v>
                </c:pt>
              </c:strCache>
            </c:strRef>
          </c:cat>
          <c:val>
            <c:numRef>
              <c:f>'Q16_Tab 49-55'!$B$188:$H$188</c:f>
              <c:numCache>
                <c:formatCode>0.0</c:formatCode>
                <c:ptCount val="7"/>
                <c:pt idx="0">
                  <c:v>4.3</c:v>
                </c:pt>
                <c:pt idx="1">
                  <c:v>3.9</c:v>
                </c:pt>
                <c:pt idx="2">
                  <c:v>4.5999999999999996</c:v>
                </c:pt>
                <c:pt idx="3">
                  <c:v>4.3</c:v>
                </c:pt>
                <c:pt idx="4">
                  <c:v>5.6000000000000005</c:v>
                </c:pt>
                <c:pt idx="5">
                  <c:v>5.4</c:v>
                </c:pt>
                <c:pt idx="6">
                  <c:v>3.5999999999999996</c:v>
                </c:pt>
              </c:numCache>
            </c:numRef>
          </c:val>
          <c:extLst>
            <c:ext xmlns:c16="http://schemas.microsoft.com/office/drawing/2014/chart" uri="{C3380CC4-5D6E-409C-BE32-E72D297353CC}">
              <c16:uniqueId val="{00000003-FD70-494C-A7BD-CCC0614EC5CD}"/>
            </c:ext>
          </c:extLst>
        </c:ser>
        <c:ser>
          <c:idx val="4"/>
          <c:order val="4"/>
          <c:tx>
            <c:strRef>
              <c:f>'Q16_Tab 49-55'!$A$189</c:f>
              <c:strCache>
                <c:ptCount val="1"/>
                <c:pt idx="0">
                  <c:v>Non concerné : mesure non nécessaire dans notre activité</c:v>
                </c:pt>
              </c:strCache>
            </c:strRef>
          </c:tx>
          <c:spPr>
            <a:solidFill>
              <a:schemeClr val="accent5"/>
            </a:solidFill>
            <a:ln>
              <a:noFill/>
            </a:ln>
            <a:effectLst/>
          </c:spPr>
          <c:invertIfNegative val="0"/>
          <c:cat>
            <c:strRef>
              <c:f>'Q16_Tab 49-55'!$B$184:$H$184</c:f>
              <c:strCache>
                <c:ptCount val="7"/>
                <c:pt idx="0">
                  <c:v>Ensemble</c:v>
                </c:pt>
                <c:pt idx="1">
                  <c:v>10 - 19</c:v>
                </c:pt>
                <c:pt idx="2">
                  <c:v>20 - 49</c:v>
                </c:pt>
                <c:pt idx="3">
                  <c:v>50 - 99</c:v>
                </c:pt>
                <c:pt idx="4">
                  <c:v>100 - 249</c:v>
                </c:pt>
                <c:pt idx="5">
                  <c:v>250 - 499</c:v>
                </c:pt>
                <c:pt idx="6">
                  <c:v>500 et +</c:v>
                </c:pt>
              </c:strCache>
            </c:strRef>
          </c:cat>
          <c:val>
            <c:numRef>
              <c:f>'Q16_Tab 49-55'!$B$189:$H$189</c:f>
              <c:numCache>
                <c:formatCode>0.0</c:formatCode>
                <c:ptCount val="7"/>
                <c:pt idx="0">
                  <c:v>20.100000000000001</c:v>
                </c:pt>
                <c:pt idx="1">
                  <c:v>27.200000000000003</c:v>
                </c:pt>
                <c:pt idx="2">
                  <c:v>24.6</c:v>
                </c:pt>
                <c:pt idx="3">
                  <c:v>21.099999999999998</c:v>
                </c:pt>
                <c:pt idx="4">
                  <c:v>17.7</c:v>
                </c:pt>
                <c:pt idx="5">
                  <c:v>20.5</c:v>
                </c:pt>
                <c:pt idx="6">
                  <c:v>16.600000000000001</c:v>
                </c:pt>
              </c:numCache>
            </c:numRef>
          </c:val>
          <c:extLst>
            <c:ext xmlns:c16="http://schemas.microsoft.com/office/drawing/2014/chart" uri="{C3380CC4-5D6E-409C-BE32-E72D297353CC}">
              <c16:uniqueId val="{00000004-FD70-494C-A7BD-CCC0614EC5CD}"/>
            </c:ext>
          </c:extLst>
        </c:ser>
        <c:dLbls>
          <c:showLegendKey val="0"/>
          <c:showVal val="0"/>
          <c:showCatName val="0"/>
          <c:showSerName val="0"/>
          <c:showPercent val="0"/>
          <c:showBubbleSize val="0"/>
        </c:dLbls>
        <c:gapWidth val="150"/>
        <c:overlap val="100"/>
        <c:axId val="664579360"/>
        <c:axId val="664579688"/>
      </c:barChart>
      <c:catAx>
        <c:axId val="66457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4579688"/>
        <c:crosses val="autoZero"/>
        <c:auto val="1"/>
        <c:lblAlgn val="ctr"/>
        <c:lblOffset val="100"/>
        <c:noMultiLvlLbl val="0"/>
      </c:catAx>
      <c:valAx>
        <c:axId val="664579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57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Niveau de difficulté par taille d'entreprise (% de salariés) - Augmentation de la fréquence du nettoyage des locaux et des équipements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'Q16_Tab 49-55'!$A$221</c:f>
              <c:strCache>
                <c:ptCount val="1"/>
                <c:pt idx="0">
                  <c:v>Pas de difficulté</c:v>
                </c:pt>
              </c:strCache>
            </c:strRef>
          </c:tx>
          <c:spPr>
            <a:solidFill>
              <a:schemeClr val="accent1"/>
            </a:solidFill>
            <a:ln>
              <a:noFill/>
            </a:ln>
            <a:effectLst/>
          </c:spPr>
          <c:invertIfNegative val="0"/>
          <c:cat>
            <c:strRef>
              <c:f>'Q16_Tab 49-55'!$B$220:$H$220</c:f>
              <c:strCache>
                <c:ptCount val="7"/>
                <c:pt idx="0">
                  <c:v>Ensemble</c:v>
                </c:pt>
                <c:pt idx="1">
                  <c:v>10 - 19</c:v>
                </c:pt>
                <c:pt idx="2">
                  <c:v>20 - 49</c:v>
                </c:pt>
                <c:pt idx="3">
                  <c:v>50 - 99</c:v>
                </c:pt>
                <c:pt idx="4">
                  <c:v>100 - 249</c:v>
                </c:pt>
                <c:pt idx="5">
                  <c:v>250 - 499</c:v>
                </c:pt>
                <c:pt idx="6">
                  <c:v>500 et +</c:v>
                </c:pt>
              </c:strCache>
            </c:strRef>
          </c:cat>
          <c:val>
            <c:numRef>
              <c:f>'Q16_Tab 49-55'!$B$221:$H$221</c:f>
              <c:numCache>
                <c:formatCode>0.0</c:formatCode>
                <c:ptCount val="7"/>
                <c:pt idx="0">
                  <c:v>47.8</c:v>
                </c:pt>
                <c:pt idx="1">
                  <c:v>54.500000000000007</c:v>
                </c:pt>
                <c:pt idx="2">
                  <c:v>54.300000000000004</c:v>
                </c:pt>
                <c:pt idx="3">
                  <c:v>49.1</c:v>
                </c:pt>
                <c:pt idx="4">
                  <c:v>48.699999999999996</c:v>
                </c:pt>
                <c:pt idx="5">
                  <c:v>47.199999999999996</c:v>
                </c:pt>
                <c:pt idx="6">
                  <c:v>42.9</c:v>
                </c:pt>
              </c:numCache>
            </c:numRef>
          </c:val>
          <c:extLst>
            <c:ext xmlns:c16="http://schemas.microsoft.com/office/drawing/2014/chart" uri="{C3380CC4-5D6E-409C-BE32-E72D297353CC}">
              <c16:uniqueId val="{00000000-2B2A-4015-84EB-BC393BD1A146}"/>
            </c:ext>
          </c:extLst>
        </c:ser>
        <c:ser>
          <c:idx val="1"/>
          <c:order val="1"/>
          <c:tx>
            <c:strRef>
              <c:f>'Q16_Tab 49-55'!$A$222</c:f>
              <c:strCache>
                <c:ptCount val="1"/>
                <c:pt idx="0">
                  <c:v>Difficultés non négligeables mais surmontées à faible coût</c:v>
                </c:pt>
              </c:strCache>
            </c:strRef>
          </c:tx>
          <c:spPr>
            <a:solidFill>
              <a:schemeClr val="accent2"/>
            </a:solidFill>
            <a:ln>
              <a:noFill/>
            </a:ln>
            <a:effectLst/>
          </c:spPr>
          <c:invertIfNegative val="0"/>
          <c:cat>
            <c:strRef>
              <c:f>'Q16_Tab 49-55'!$B$220:$H$220</c:f>
              <c:strCache>
                <c:ptCount val="7"/>
                <c:pt idx="0">
                  <c:v>Ensemble</c:v>
                </c:pt>
                <c:pt idx="1">
                  <c:v>10 - 19</c:v>
                </c:pt>
                <c:pt idx="2">
                  <c:v>20 - 49</c:v>
                </c:pt>
                <c:pt idx="3">
                  <c:v>50 - 99</c:v>
                </c:pt>
                <c:pt idx="4">
                  <c:v>100 - 249</c:v>
                </c:pt>
                <c:pt idx="5">
                  <c:v>250 - 499</c:v>
                </c:pt>
                <c:pt idx="6">
                  <c:v>500 et +</c:v>
                </c:pt>
              </c:strCache>
            </c:strRef>
          </c:cat>
          <c:val>
            <c:numRef>
              <c:f>'Q16_Tab 49-55'!$B$222:$H$222</c:f>
              <c:numCache>
                <c:formatCode>0.0</c:formatCode>
                <c:ptCount val="7"/>
                <c:pt idx="0">
                  <c:v>32.800000000000004</c:v>
                </c:pt>
                <c:pt idx="1">
                  <c:v>27.700000000000003</c:v>
                </c:pt>
                <c:pt idx="2">
                  <c:v>26.900000000000002</c:v>
                </c:pt>
                <c:pt idx="3">
                  <c:v>34.200000000000003</c:v>
                </c:pt>
                <c:pt idx="4">
                  <c:v>33.300000000000004</c:v>
                </c:pt>
                <c:pt idx="5">
                  <c:v>33.5</c:v>
                </c:pt>
                <c:pt idx="6">
                  <c:v>36</c:v>
                </c:pt>
              </c:numCache>
            </c:numRef>
          </c:val>
          <c:extLst>
            <c:ext xmlns:c16="http://schemas.microsoft.com/office/drawing/2014/chart" uri="{C3380CC4-5D6E-409C-BE32-E72D297353CC}">
              <c16:uniqueId val="{00000001-2B2A-4015-84EB-BC393BD1A146}"/>
            </c:ext>
          </c:extLst>
        </c:ser>
        <c:ser>
          <c:idx val="2"/>
          <c:order val="2"/>
          <c:tx>
            <c:strRef>
              <c:f>'Q16_Tab 49-55'!$A$223</c:f>
              <c:strCache>
                <c:ptCount val="1"/>
                <c:pt idx="0">
                  <c:v>Difficultés importantes, surmontées à coût élevé</c:v>
                </c:pt>
              </c:strCache>
            </c:strRef>
          </c:tx>
          <c:spPr>
            <a:solidFill>
              <a:schemeClr val="accent3"/>
            </a:solidFill>
            <a:ln>
              <a:noFill/>
            </a:ln>
            <a:effectLst/>
          </c:spPr>
          <c:invertIfNegative val="0"/>
          <c:cat>
            <c:strRef>
              <c:f>'Q16_Tab 49-55'!$B$220:$H$220</c:f>
              <c:strCache>
                <c:ptCount val="7"/>
                <c:pt idx="0">
                  <c:v>Ensemble</c:v>
                </c:pt>
                <c:pt idx="1">
                  <c:v>10 - 19</c:v>
                </c:pt>
                <c:pt idx="2">
                  <c:v>20 - 49</c:v>
                </c:pt>
                <c:pt idx="3">
                  <c:v>50 - 99</c:v>
                </c:pt>
                <c:pt idx="4">
                  <c:v>100 - 249</c:v>
                </c:pt>
                <c:pt idx="5">
                  <c:v>250 - 499</c:v>
                </c:pt>
                <c:pt idx="6">
                  <c:v>500 et +</c:v>
                </c:pt>
              </c:strCache>
            </c:strRef>
          </c:cat>
          <c:val>
            <c:numRef>
              <c:f>'Q16_Tab 49-55'!$B$223:$H$223</c:f>
              <c:numCache>
                <c:formatCode>0.0</c:formatCode>
                <c:ptCount val="7"/>
                <c:pt idx="0">
                  <c:v>16.3</c:v>
                </c:pt>
                <c:pt idx="1">
                  <c:v>11.600000000000001</c:v>
                </c:pt>
                <c:pt idx="2">
                  <c:v>12.8</c:v>
                </c:pt>
                <c:pt idx="3">
                  <c:v>13.4</c:v>
                </c:pt>
                <c:pt idx="4">
                  <c:v>15.6</c:v>
                </c:pt>
                <c:pt idx="5">
                  <c:v>17.2</c:v>
                </c:pt>
                <c:pt idx="6">
                  <c:v>19.8</c:v>
                </c:pt>
              </c:numCache>
            </c:numRef>
          </c:val>
          <c:extLst>
            <c:ext xmlns:c16="http://schemas.microsoft.com/office/drawing/2014/chart" uri="{C3380CC4-5D6E-409C-BE32-E72D297353CC}">
              <c16:uniqueId val="{00000002-2B2A-4015-84EB-BC393BD1A146}"/>
            </c:ext>
          </c:extLst>
        </c:ser>
        <c:ser>
          <c:idx val="3"/>
          <c:order val="3"/>
          <c:tx>
            <c:strRef>
              <c:f>'Q16_Tab 49-55'!$A$224</c:f>
              <c:strCache>
                <c:ptCount val="1"/>
                <c:pt idx="0">
                  <c:v>Mesure non compatible avec notre activité, même à coût élevé</c:v>
                </c:pt>
              </c:strCache>
            </c:strRef>
          </c:tx>
          <c:spPr>
            <a:solidFill>
              <a:schemeClr val="accent4"/>
            </a:solidFill>
            <a:ln>
              <a:noFill/>
            </a:ln>
            <a:effectLst/>
          </c:spPr>
          <c:invertIfNegative val="0"/>
          <c:cat>
            <c:strRef>
              <c:f>'Q16_Tab 49-55'!$B$220:$H$220</c:f>
              <c:strCache>
                <c:ptCount val="7"/>
                <c:pt idx="0">
                  <c:v>Ensemble</c:v>
                </c:pt>
                <c:pt idx="1">
                  <c:v>10 - 19</c:v>
                </c:pt>
                <c:pt idx="2">
                  <c:v>20 - 49</c:v>
                </c:pt>
                <c:pt idx="3">
                  <c:v>50 - 99</c:v>
                </c:pt>
                <c:pt idx="4">
                  <c:v>100 - 249</c:v>
                </c:pt>
                <c:pt idx="5">
                  <c:v>250 - 499</c:v>
                </c:pt>
                <c:pt idx="6">
                  <c:v>500 et +</c:v>
                </c:pt>
              </c:strCache>
            </c:strRef>
          </c:cat>
          <c:val>
            <c:numRef>
              <c:f>'Q16_Tab 49-55'!$B$224:$H$224</c:f>
              <c:numCache>
                <c:formatCode>0.0</c:formatCode>
                <c:ptCount val="7"/>
                <c:pt idx="0">
                  <c:v>0.3</c:v>
                </c:pt>
                <c:pt idx="1">
                  <c:v>0.5</c:v>
                </c:pt>
                <c:pt idx="2">
                  <c:v>0.70000000000000007</c:v>
                </c:pt>
                <c:pt idx="3">
                  <c:v>0.3</c:v>
                </c:pt>
                <c:pt idx="4">
                  <c:v>0.4</c:v>
                </c:pt>
                <c:pt idx="5">
                  <c:v>0.3</c:v>
                </c:pt>
                <c:pt idx="6">
                  <c:v>0.2</c:v>
                </c:pt>
              </c:numCache>
            </c:numRef>
          </c:val>
          <c:extLst>
            <c:ext xmlns:c16="http://schemas.microsoft.com/office/drawing/2014/chart" uri="{C3380CC4-5D6E-409C-BE32-E72D297353CC}">
              <c16:uniqueId val="{00000003-2B2A-4015-84EB-BC393BD1A146}"/>
            </c:ext>
          </c:extLst>
        </c:ser>
        <c:ser>
          <c:idx val="4"/>
          <c:order val="4"/>
          <c:tx>
            <c:strRef>
              <c:f>'Q16_Tab 49-55'!$A$225</c:f>
              <c:strCache>
                <c:ptCount val="1"/>
                <c:pt idx="0">
                  <c:v>Non concerné : mesure non nécessaire dans notre activité</c:v>
                </c:pt>
              </c:strCache>
            </c:strRef>
          </c:tx>
          <c:spPr>
            <a:solidFill>
              <a:schemeClr val="accent5"/>
            </a:solidFill>
            <a:ln>
              <a:noFill/>
            </a:ln>
            <a:effectLst/>
          </c:spPr>
          <c:invertIfNegative val="0"/>
          <c:cat>
            <c:strRef>
              <c:f>'Q16_Tab 49-55'!$B$220:$H$220</c:f>
              <c:strCache>
                <c:ptCount val="7"/>
                <c:pt idx="0">
                  <c:v>Ensemble</c:v>
                </c:pt>
                <c:pt idx="1">
                  <c:v>10 - 19</c:v>
                </c:pt>
                <c:pt idx="2">
                  <c:v>20 - 49</c:v>
                </c:pt>
                <c:pt idx="3">
                  <c:v>50 - 99</c:v>
                </c:pt>
                <c:pt idx="4">
                  <c:v>100 - 249</c:v>
                </c:pt>
                <c:pt idx="5">
                  <c:v>250 - 499</c:v>
                </c:pt>
                <c:pt idx="6">
                  <c:v>500 et +</c:v>
                </c:pt>
              </c:strCache>
            </c:strRef>
          </c:cat>
          <c:val>
            <c:numRef>
              <c:f>'Q16_Tab 49-55'!$B$225:$H$225</c:f>
              <c:numCache>
                <c:formatCode>0.0</c:formatCode>
                <c:ptCount val="7"/>
                <c:pt idx="0">
                  <c:v>2.7</c:v>
                </c:pt>
                <c:pt idx="1">
                  <c:v>5.8000000000000007</c:v>
                </c:pt>
                <c:pt idx="2">
                  <c:v>5.4</c:v>
                </c:pt>
                <c:pt idx="3">
                  <c:v>3</c:v>
                </c:pt>
                <c:pt idx="4">
                  <c:v>1.9</c:v>
                </c:pt>
                <c:pt idx="5">
                  <c:v>1.9</c:v>
                </c:pt>
                <c:pt idx="6">
                  <c:v>1.0999999999999999</c:v>
                </c:pt>
              </c:numCache>
            </c:numRef>
          </c:val>
          <c:extLst>
            <c:ext xmlns:c16="http://schemas.microsoft.com/office/drawing/2014/chart" uri="{C3380CC4-5D6E-409C-BE32-E72D297353CC}">
              <c16:uniqueId val="{00000004-2B2A-4015-84EB-BC393BD1A146}"/>
            </c:ext>
          </c:extLst>
        </c:ser>
        <c:dLbls>
          <c:showLegendKey val="0"/>
          <c:showVal val="0"/>
          <c:showCatName val="0"/>
          <c:showSerName val="0"/>
          <c:showPercent val="0"/>
          <c:showBubbleSize val="0"/>
        </c:dLbls>
        <c:gapWidth val="150"/>
        <c:overlap val="100"/>
        <c:axId val="587234616"/>
        <c:axId val="587234944"/>
        <c:extLst>
          <c:ext xmlns:c15="http://schemas.microsoft.com/office/drawing/2012/chart" uri="{02D57815-91ED-43cb-92C2-25804820EDAC}">
            <c15:filteredBarSeries>
              <c15:ser>
                <c:idx val="5"/>
                <c:order val="5"/>
                <c:tx>
                  <c:strRef>
                    <c:extLst>
                      <c:ext uri="{02D57815-91ED-43cb-92C2-25804820EDAC}">
                        <c15:formulaRef>
                          <c15:sqref>'Q16_Tab 49-55'!#REF!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'Q16_Tab 49-55'!$B$220:$H$220</c15:sqref>
                        </c15:formulaRef>
                      </c:ext>
                    </c:extLst>
                    <c:strCache>
                      <c:ptCount val="7"/>
                      <c:pt idx="0">
                        <c:v>Ensemble</c:v>
                      </c:pt>
                      <c:pt idx="1">
                        <c:v>10 - 19</c:v>
                      </c:pt>
                      <c:pt idx="2">
                        <c:v>20 - 49</c:v>
                      </c:pt>
                      <c:pt idx="3">
                        <c:v>50 - 99</c:v>
                      </c:pt>
                      <c:pt idx="4">
                        <c:v>100 - 249</c:v>
                      </c:pt>
                      <c:pt idx="5">
                        <c:v>250 - 499</c:v>
                      </c:pt>
                      <c:pt idx="6">
                        <c:v>500 et +</c:v>
                      </c:pt>
                    </c:strCache>
                  </c:strRef>
                </c:cat>
                <c:val>
                  <c:numRef>
                    <c:extLst>
                      <c:ext uri="{02D57815-91ED-43cb-92C2-25804820EDAC}">
                        <c15:formulaRef>
                          <c15:sqref>'Q16_Tab 49-55'!#REF!</c15:sqref>
                        </c15:formulaRef>
                      </c:ext>
                    </c:extLst>
                    <c:numCache>
                      <c:formatCode>General</c:formatCode>
                      <c:ptCount val="1"/>
                      <c:pt idx="0">
                        <c:v>1</c:v>
                      </c:pt>
                    </c:numCache>
                  </c:numRef>
                </c:val>
                <c:extLst>
                  <c:ext xmlns:c16="http://schemas.microsoft.com/office/drawing/2014/chart" uri="{C3380CC4-5D6E-409C-BE32-E72D297353CC}">
                    <c16:uniqueId val="{00000005-2B2A-4015-84EB-BC393BD1A146}"/>
                  </c:ext>
                </c:extLst>
              </c15:ser>
            </c15:filteredBarSeries>
          </c:ext>
        </c:extLst>
      </c:barChart>
      <c:catAx>
        <c:axId val="587234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7234944"/>
        <c:crosses val="autoZero"/>
        <c:auto val="1"/>
        <c:lblAlgn val="ctr"/>
        <c:lblOffset val="100"/>
        <c:noMultiLvlLbl val="0"/>
      </c:catAx>
      <c:valAx>
        <c:axId val="58723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7234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 Niveau de difficulté par secteur d'activité (% de salariés) - Réorganisation des locaux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56-62'!$B$4</c:f>
              <c:strCache>
                <c:ptCount val="1"/>
                <c:pt idx="0">
                  <c:v>Pas de difficulté</c:v>
                </c:pt>
              </c:strCache>
            </c:strRef>
          </c:tx>
          <c:spPr>
            <a:solidFill>
              <a:schemeClr val="accent1"/>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56-62'!$B$5:$B$21</c:f>
              <c:numCache>
                <c:formatCode>0.0</c:formatCode>
                <c:ptCount val="17"/>
                <c:pt idx="0">
                  <c:v>52.300000000000004</c:v>
                </c:pt>
                <c:pt idx="1">
                  <c:v>48.3</c:v>
                </c:pt>
                <c:pt idx="2">
                  <c:v>53.300000000000004</c:v>
                </c:pt>
                <c:pt idx="3">
                  <c:v>30.2</c:v>
                </c:pt>
                <c:pt idx="4">
                  <c:v>50.7</c:v>
                </c:pt>
                <c:pt idx="5">
                  <c:v>51.9</c:v>
                </c:pt>
                <c:pt idx="6">
                  <c:v>57.3</c:v>
                </c:pt>
                <c:pt idx="7">
                  <c:v>59.4</c:v>
                </c:pt>
                <c:pt idx="8">
                  <c:v>53.1</c:v>
                </c:pt>
                <c:pt idx="9">
                  <c:v>39.6</c:v>
                </c:pt>
                <c:pt idx="10">
                  <c:v>36.6</c:v>
                </c:pt>
                <c:pt idx="11">
                  <c:v>64.099999999999994</c:v>
                </c:pt>
                <c:pt idx="12">
                  <c:v>59.599999999999994</c:v>
                </c:pt>
                <c:pt idx="13">
                  <c:v>53.7</c:v>
                </c:pt>
                <c:pt idx="14">
                  <c:v>56.499999999999993</c:v>
                </c:pt>
                <c:pt idx="15">
                  <c:v>47.099999999999994</c:v>
                </c:pt>
                <c:pt idx="16">
                  <c:v>52.7</c:v>
                </c:pt>
              </c:numCache>
            </c:numRef>
          </c:val>
          <c:extLst>
            <c:ext xmlns:c16="http://schemas.microsoft.com/office/drawing/2014/chart" uri="{C3380CC4-5D6E-409C-BE32-E72D297353CC}">
              <c16:uniqueId val="{00000000-8857-4FD8-A02B-CA31D2ECA4C0}"/>
            </c:ext>
          </c:extLst>
        </c:ser>
        <c:ser>
          <c:idx val="1"/>
          <c:order val="1"/>
          <c:tx>
            <c:strRef>
              <c:f>'Q16_Tab 56-62'!$C$4</c:f>
              <c:strCache>
                <c:ptCount val="1"/>
                <c:pt idx="0">
                  <c:v>Difficultés non négligeables mais surmontées à faible coût</c:v>
                </c:pt>
              </c:strCache>
            </c:strRef>
          </c:tx>
          <c:spPr>
            <a:solidFill>
              <a:schemeClr val="accent2"/>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56-62'!$C$5:$C$21</c:f>
              <c:numCache>
                <c:formatCode>0.0</c:formatCode>
                <c:ptCount val="17"/>
                <c:pt idx="0">
                  <c:v>34</c:v>
                </c:pt>
                <c:pt idx="1">
                  <c:v>38.5</c:v>
                </c:pt>
                <c:pt idx="2">
                  <c:v>35.199999999999996</c:v>
                </c:pt>
                <c:pt idx="3">
                  <c:v>0</c:v>
                </c:pt>
                <c:pt idx="4">
                  <c:v>37.9</c:v>
                </c:pt>
                <c:pt idx="5">
                  <c:v>44.800000000000004</c:v>
                </c:pt>
                <c:pt idx="6">
                  <c:v>35.099999999999994</c:v>
                </c:pt>
                <c:pt idx="7">
                  <c:v>28.499999999999996</c:v>
                </c:pt>
                <c:pt idx="8">
                  <c:v>29.599999999999998</c:v>
                </c:pt>
                <c:pt idx="9">
                  <c:v>39.200000000000003</c:v>
                </c:pt>
                <c:pt idx="10">
                  <c:v>35.9</c:v>
                </c:pt>
                <c:pt idx="11">
                  <c:v>28.4</c:v>
                </c:pt>
                <c:pt idx="12">
                  <c:v>32.9</c:v>
                </c:pt>
                <c:pt idx="13">
                  <c:v>37.799999999999997</c:v>
                </c:pt>
                <c:pt idx="14">
                  <c:v>31.4</c:v>
                </c:pt>
                <c:pt idx="15">
                  <c:v>38.700000000000003</c:v>
                </c:pt>
                <c:pt idx="16">
                  <c:v>31</c:v>
                </c:pt>
              </c:numCache>
            </c:numRef>
          </c:val>
          <c:extLst>
            <c:ext xmlns:c16="http://schemas.microsoft.com/office/drawing/2014/chart" uri="{C3380CC4-5D6E-409C-BE32-E72D297353CC}">
              <c16:uniqueId val="{00000001-8857-4FD8-A02B-CA31D2ECA4C0}"/>
            </c:ext>
          </c:extLst>
        </c:ser>
        <c:ser>
          <c:idx val="2"/>
          <c:order val="2"/>
          <c:tx>
            <c:strRef>
              <c:f>'Q16_Tab 56-62'!$D$4</c:f>
              <c:strCache>
                <c:ptCount val="1"/>
                <c:pt idx="0">
                  <c:v>Difficultés importantes, surmontées à coût élevé</c:v>
                </c:pt>
              </c:strCache>
            </c:strRef>
          </c:tx>
          <c:spPr>
            <a:solidFill>
              <a:schemeClr val="accent3"/>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56-62'!$D$5:$D$21</c:f>
              <c:numCache>
                <c:formatCode>0.0</c:formatCode>
                <c:ptCount val="17"/>
                <c:pt idx="0">
                  <c:v>8.6</c:v>
                </c:pt>
                <c:pt idx="1">
                  <c:v>12.7</c:v>
                </c:pt>
                <c:pt idx="2">
                  <c:v>7.0000000000000009</c:v>
                </c:pt>
                <c:pt idx="3">
                  <c:v>0</c:v>
                </c:pt>
                <c:pt idx="4">
                  <c:v>8</c:v>
                </c:pt>
                <c:pt idx="5">
                  <c:v>2.4</c:v>
                </c:pt>
                <c:pt idx="6">
                  <c:v>3.5999999999999996</c:v>
                </c:pt>
                <c:pt idx="7">
                  <c:v>3.9</c:v>
                </c:pt>
                <c:pt idx="8">
                  <c:v>14.399999999999999</c:v>
                </c:pt>
                <c:pt idx="9">
                  <c:v>15.7</c:v>
                </c:pt>
                <c:pt idx="10">
                  <c:v>21</c:v>
                </c:pt>
                <c:pt idx="11">
                  <c:v>3</c:v>
                </c:pt>
                <c:pt idx="12">
                  <c:v>6.4</c:v>
                </c:pt>
                <c:pt idx="13">
                  <c:v>6.2</c:v>
                </c:pt>
                <c:pt idx="14">
                  <c:v>5.0999999999999996</c:v>
                </c:pt>
                <c:pt idx="15">
                  <c:v>7.1999999999999993</c:v>
                </c:pt>
                <c:pt idx="16">
                  <c:v>6.8000000000000007</c:v>
                </c:pt>
              </c:numCache>
            </c:numRef>
          </c:val>
          <c:extLst>
            <c:ext xmlns:c16="http://schemas.microsoft.com/office/drawing/2014/chart" uri="{C3380CC4-5D6E-409C-BE32-E72D297353CC}">
              <c16:uniqueId val="{00000002-8857-4FD8-A02B-CA31D2ECA4C0}"/>
            </c:ext>
          </c:extLst>
        </c:ser>
        <c:ser>
          <c:idx val="3"/>
          <c:order val="3"/>
          <c:tx>
            <c:strRef>
              <c:f>'Q16_Tab 56-62'!$E$4</c:f>
              <c:strCache>
                <c:ptCount val="1"/>
                <c:pt idx="0">
                  <c:v>Mesure non compatible avec notre activité, même à coût élevé</c:v>
                </c:pt>
              </c:strCache>
            </c:strRef>
          </c:tx>
          <c:spPr>
            <a:solidFill>
              <a:schemeClr val="accent4"/>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56-62'!$E$5:$E$21</c:f>
              <c:numCache>
                <c:formatCode>0.0</c:formatCode>
                <c:ptCount val="17"/>
                <c:pt idx="0">
                  <c:v>1.4000000000000001</c:v>
                </c:pt>
                <c:pt idx="1">
                  <c:v>0</c:v>
                </c:pt>
                <c:pt idx="2">
                  <c:v>2</c:v>
                </c:pt>
                <c:pt idx="3">
                  <c:v>0</c:v>
                </c:pt>
                <c:pt idx="4">
                  <c:v>0.6</c:v>
                </c:pt>
                <c:pt idx="5">
                  <c:v>0</c:v>
                </c:pt>
                <c:pt idx="6">
                  <c:v>0.70000000000000007</c:v>
                </c:pt>
                <c:pt idx="7">
                  <c:v>1.5</c:v>
                </c:pt>
                <c:pt idx="8">
                  <c:v>0.6</c:v>
                </c:pt>
                <c:pt idx="9">
                  <c:v>1.3</c:v>
                </c:pt>
                <c:pt idx="10">
                  <c:v>1.3</c:v>
                </c:pt>
                <c:pt idx="11">
                  <c:v>0.3</c:v>
                </c:pt>
                <c:pt idx="12">
                  <c:v>0</c:v>
                </c:pt>
                <c:pt idx="13">
                  <c:v>0</c:v>
                </c:pt>
                <c:pt idx="14">
                  <c:v>1.2</c:v>
                </c:pt>
                <c:pt idx="15">
                  <c:v>3.9</c:v>
                </c:pt>
                <c:pt idx="16">
                  <c:v>2.1</c:v>
                </c:pt>
              </c:numCache>
            </c:numRef>
          </c:val>
          <c:extLst>
            <c:ext xmlns:c16="http://schemas.microsoft.com/office/drawing/2014/chart" uri="{C3380CC4-5D6E-409C-BE32-E72D297353CC}">
              <c16:uniqueId val="{00000003-8857-4FD8-A02B-CA31D2ECA4C0}"/>
            </c:ext>
          </c:extLst>
        </c:ser>
        <c:ser>
          <c:idx val="4"/>
          <c:order val="4"/>
          <c:tx>
            <c:strRef>
              <c:f>'Q16_Tab 56-62'!$F$4</c:f>
              <c:strCache>
                <c:ptCount val="1"/>
                <c:pt idx="0">
                  <c:v>Non concerné : mesure non nécessaire dans notre activité</c:v>
                </c:pt>
              </c:strCache>
            </c:strRef>
          </c:tx>
          <c:spPr>
            <a:solidFill>
              <a:schemeClr val="accent5"/>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56-62'!$F$5:$F$21</c:f>
              <c:numCache>
                <c:formatCode>0.0</c:formatCode>
                <c:ptCount val="17"/>
                <c:pt idx="0">
                  <c:v>3.6999999999999997</c:v>
                </c:pt>
                <c:pt idx="1">
                  <c:v>0.5</c:v>
                </c:pt>
                <c:pt idx="2">
                  <c:v>2.6</c:v>
                </c:pt>
                <c:pt idx="3">
                  <c:v>0</c:v>
                </c:pt>
                <c:pt idx="4">
                  <c:v>2.9000000000000004</c:v>
                </c:pt>
                <c:pt idx="5">
                  <c:v>1</c:v>
                </c:pt>
                <c:pt idx="6">
                  <c:v>3.3000000000000003</c:v>
                </c:pt>
                <c:pt idx="7">
                  <c:v>6.7</c:v>
                </c:pt>
                <c:pt idx="8">
                  <c:v>2.2999999999999998</c:v>
                </c:pt>
                <c:pt idx="9">
                  <c:v>4.2</c:v>
                </c:pt>
                <c:pt idx="10">
                  <c:v>5.2</c:v>
                </c:pt>
                <c:pt idx="11">
                  <c:v>4.2</c:v>
                </c:pt>
                <c:pt idx="12">
                  <c:v>0</c:v>
                </c:pt>
                <c:pt idx="13">
                  <c:v>0</c:v>
                </c:pt>
                <c:pt idx="14">
                  <c:v>5.8000000000000007</c:v>
                </c:pt>
                <c:pt idx="15">
                  <c:v>3.1</c:v>
                </c:pt>
                <c:pt idx="16">
                  <c:v>7.3999999999999995</c:v>
                </c:pt>
              </c:numCache>
            </c:numRef>
          </c:val>
          <c:extLst>
            <c:ext xmlns:c16="http://schemas.microsoft.com/office/drawing/2014/chart" uri="{C3380CC4-5D6E-409C-BE32-E72D297353CC}">
              <c16:uniqueId val="{00000004-8857-4FD8-A02B-CA31D2ECA4C0}"/>
            </c:ext>
          </c:extLst>
        </c:ser>
        <c:ser>
          <c:idx val="5"/>
          <c:order val="5"/>
          <c:tx>
            <c:strRef>
              <c:f>'Q16_Tab 56-62'!$G$4</c:f>
              <c:strCache>
                <c:ptCount val="1"/>
                <c:pt idx="0">
                  <c:v>nd</c:v>
                </c:pt>
              </c:strCache>
            </c:strRef>
          </c:tx>
          <c:spPr>
            <a:solidFill>
              <a:schemeClr val="accent6"/>
            </a:solidFill>
            <a:ln>
              <a:noFill/>
            </a:ln>
            <a:effectLst/>
          </c:spPr>
          <c:invertIfNegative val="0"/>
          <c:cat>
            <c:strRef>
              <c:f>'Q16_Tab 56-62'!$A$5:$A$21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56-62'!$G$5:$G$21</c:f>
              <c:numCache>
                <c:formatCode>0.0</c:formatCode>
                <c:ptCount val="17"/>
                <c:pt idx="3">
                  <c:v>69.8</c:v>
                </c:pt>
                <c:pt idx="12">
                  <c:v>1.0999999999999943</c:v>
                </c:pt>
                <c:pt idx="13">
                  <c:v>2.2999999999999972</c:v>
                </c:pt>
              </c:numCache>
            </c:numRef>
          </c:val>
          <c:extLst>
            <c:ext xmlns:c16="http://schemas.microsoft.com/office/drawing/2014/chart" uri="{C3380CC4-5D6E-409C-BE32-E72D297353CC}">
              <c16:uniqueId val="{00000005-8857-4FD8-A02B-CA31D2ECA4C0}"/>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Limitation des présences sur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56-62'!$B$58</c:f>
              <c:strCache>
                <c:ptCount val="1"/>
                <c:pt idx="0">
                  <c:v>Pas de difficulté</c:v>
                </c:pt>
              </c:strCache>
            </c:strRef>
          </c:tx>
          <c:spPr>
            <a:solidFill>
              <a:schemeClr val="accent1"/>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56-62'!$B$59:$B$75</c:f>
              <c:numCache>
                <c:formatCode>0.0</c:formatCode>
                <c:ptCount val="17"/>
                <c:pt idx="0">
                  <c:v>51.6</c:v>
                </c:pt>
                <c:pt idx="1">
                  <c:v>46.5</c:v>
                </c:pt>
                <c:pt idx="2">
                  <c:v>50.9</c:v>
                </c:pt>
                <c:pt idx="3">
                  <c:v>18.5</c:v>
                </c:pt>
                <c:pt idx="4">
                  <c:v>50.3</c:v>
                </c:pt>
                <c:pt idx="5">
                  <c:v>59.599999999999994</c:v>
                </c:pt>
                <c:pt idx="6">
                  <c:v>52.6</c:v>
                </c:pt>
                <c:pt idx="7">
                  <c:v>55.600000000000009</c:v>
                </c:pt>
                <c:pt idx="8">
                  <c:v>50.1</c:v>
                </c:pt>
                <c:pt idx="9">
                  <c:v>49.1</c:v>
                </c:pt>
                <c:pt idx="10">
                  <c:v>35.099999999999994</c:v>
                </c:pt>
                <c:pt idx="11">
                  <c:v>73.5</c:v>
                </c:pt>
                <c:pt idx="12">
                  <c:v>57.3</c:v>
                </c:pt>
                <c:pt idx="13">
                  <c:v>50.1</c:v>
                </c:pt>
                <c:pt idx="14">
                  <c:v>53.6</c:v>
                </c:pt>
                <c:pt idx="15">
                  <c:v>45.6</c:v>
                </c:pt>
                <c:pt idx="16">
                  <c:v>56.3</c:v>
                </c:pt>
              </c:numCache>
            </c:numRef>
          </c:val>
          <c:extLst>
            <c:ext xmlns:c16="http://schemas.microsoft.com/office/drawing/2014/chart" uri="{C3380CC4-5D6E-409C-BE32-E72D297353CC}">
              <c16:uniqueId val="{00000000-FE2B-44D6-AC61-17A6F2C45654}"/>
            </c:ext>
          </c:extLst>
        </c:ser>
        <c:ser>
          <c:idx val="1"/>
          <c:order val="1"/>
          <c:tx>
            <c:strRef>
              <c:f>'Q16_Tab 56-62'!$C$58</c:f>
              <c:strCache>
                <c:ptCount val="1"/>
                <c:pt idx="0">
                  <c:v>Difficultés non négligeables mais surmontées à faible coût</c:v>
                </c:pt>
              </c:strCache>
            </c:strRef>
          </c:tx>
          <c:spPr>
            <a:solidFill>
              <a:schemeClr val="accent2"/>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56-62'!$C$59:$C$75</c:f>
              <c:numCache>
                <c:formatCode>0.0</c:formatCode>
                <c:ptCount val="17"/>
                <c:pt idx="0">
                  <c:v>26.3</c:v>
                </c:pt>
                <c:pt idx="1">
                  <c:v>38.1</c:v>
                </c:pt>
                <c:pt idx="2">
                  <c:v>23.7</c:v>
                </c:pt>
                <c:pt idx="3">
                  <c:v>0</c:v>
                </c:pt>
                <c:pt idx="4">
                  <c:v>36.4</c:v>
                </c:pt>
                <c:pt idx="5">
                  <c:v>23.9</c:v>
                </c:pt>
                <c:pt idx="6">
                  <c:v>24.6</c:v>
                </c:pt>
                <c:pt idx="7">
                  <c:v>24.6</c:v>
                </c:pt>
                <c:pt idx="8">
                  <c:v>21.5</c:v>
                </c:pt>
                <c:pt idx="9">
                  <c:v>24.8</c:v>
                </c:pt>
                <c:pt idx="10">
                  <c:v>35</c:v>
                </c:pt>
                <c:pt idx="11">
                  <c:v>21.2</c:v>
                </c:pt>
                <c:pt idx="12">
                  <c:v>34</c:v>
                </c:pt>
                <c:pt idx="13">
                  <c:v>36.799999999999997</c:v>
                </c:pt>
                <c:pt idx="14">
                  <c:v>28.199999999999996</c:v>
                </c:pt>
                <c:pt idx="15">
                  <c:v>25.3</c:v>
                </c:pt>
                <c:pt idx="16">
                  <c:v>23.200000000000003</c:v>
                </c:pt>
              </c:numCache>
            </c:numRef>
          </c:val>
          <c:extLst>
            <c:ext xmlns:c16="http://schemas.microsoft.com/office/drawing/2014/chart" uri="{C3380CC4-5D6E-409C-BE32-E72D297353CC}">
              <c16:uniqueId val="{00000001-FE2B-44D6-AC61-17A6F2C45654}"/>
            </c:ext>
          </c:extLst>
        </c:ser>
        <c:ser>
          <c:idx val="2"/>
          <c:order val="2"/>
          <c:tx>
            <c:strRef>
              <c:f>'Q16_Tab 56-62'!$D$58</c:f>
              <c:strCache>
                <c:ptCount val="1"/>
                <c:pt idx="0">
                  <c:v>Difficultés importantes, surmontées à coût élevé</c:v>
                </c:pt>
              </c:strCache>
            </c:strRef>
          </c:tx>
          <c:spPr>
            <a:solidFill>
              <a:schemeClr val="accent3"/>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56-62'!$D$59:$D$75</c:f>
              <c:numCache>
                <c:formatCode>0.0</c:formatCode>
                <c:ptCount val="17"/>
                <c:pt idx="0">
                  <c:v>5.7</c:v>
                </c:pt>
                <c:pt idx="1">
                  <c:v>10.100000000000001</c:v>
                </c:pt>
                <c:pt idx="2">
                  <c:v>2</c:v>
                </c:pt>
                <c:pt idx="3">
                  <c:v>0</c:v>
                </c:pt>
                <c:pt idx="4">
                  <c:v>2.7</c:v>
                </c:pt>
                <c:pt idx="5">
                  <c:v>1</c:v>
                </c:pt>
                <c:pt idx="6">
                  <c:v>1.9</c:v>
                </c:pt>
                <c:pt idx="7">
                  <c:v>4</c:v>
                </c:pt>
                <c:pt idx="8">
                  <c:v>9.6</c:v>
                </c:pt>
                <c:pt idx="9">
                  <c:v>9.1999999999999993</c:v>
                </c:pt>
                <c:pt idx="10">
                  <c:v>12</c:v>
                </c:pt>
                <c:pt idx="11">
                  <c:v>2.7</c:v>
                </c:pt>
                <c:pt idx="12">
                  <c:v>4.9000000000000004</c:v>
                </c:pt>
                <c:pt idx="13">
                  <c:v>4.1000000000000005</c:v>
                </c:pt>
                <c:pt idx="14">
                  <c:v>4.8</c:v>
                </c:pt>
                <c:pt idx="15">
                  <c:v>4.5</c:v>
                </c:pt>
                <c:pt idx="16">
                  <c:v>4.5999999999999996</c:v>
                </c:pt>
              </c:numCache>
            </c:numRef>
          </c:val>
          <c:extLst>
            <c:ext xmlns:c16="http://schemas.microsoft.com/office/drawing/2014/chart" uri="{C3380CC4-5D6E-409C-BE32-E72D297353CC}">
              <c16:uniqueId val="{00000002-FE2B-44D6-AC61-17A6F2C45654}"/>
            </c:ext>
          </c:extLst>
        </c:ser>
        <c:ser>
          <c:idx val="3"/>
          <c:order val="3"/>
          <c:tx>
            <c:strRef>
              <c:f>'Q16_Tab 56-62'!$E$58</c:f>
              <c:strCache>
                <c:ptCount val="1"/>
                <c:pt idx="0">
                  <c:v>Mesure non compatible avec notre activité, même à coût élevé</c:v>
                </c:pt>
              </c:strCache>
            </c:strRef>
          </c:tx>
          <c:spPr>
            <a:solidFill>
              <a:schemeClr val="accent4"/>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56-62'!$E$59:$E$75</c:f>
              <c:numCache>
                <c:formatCode>0.0</c:formatCode>
                <c:ptCount val="17"/>
                <c:pt idx="0">
                  <c:v>9.4</c:v>
                </c:pt>
                <c:pt idx="1">
                  <c:v>3.6999999999999997</c:v>
                </c:pt>
                <c:pt idx="2">
                  <c:v>17.399999999999999</c:v>
                </c:pt>
                <c:pt idx="3">
                  <c:v>0</c:v>
                </c:pt>
                <c:pt idx="4">
                  <c:v>5.5</c:v>
                </c:pt>
                <c:pt idx="5">
                  <c:v>6.5</c:v>
                </c:pt>
                <c:pt idx="6">
                  <c:v>13</c:v>
                </c:pt>
                <c:pt idx="7">
                  <c:v>7.3</c:v>
                </c:pt>
                <c:pt idx="8">
                  <c:v>12.9</c:v>
                </c:pt>
                <c:pt idx="9">
                  <c:v>9.8000000000000007</c:v>
                </c:pt>
                <c:pt idx="10">
                  <c:v>10.4</c:v>
                </c:pt>
                <c:pt idx="11">
                  <c:v>0.8</c:v>
                </c:pt>
                <c:pt idx="12">
                  <c:v>1.5</c:v>
                </c:pt>
                <c:pt idx="13">
                  <c:v>3.6999999999999997</c:v>
                </c:pt>
                <c:pt idx="14">
                  <c:v>5.8999999999999995</c:v>
                </c:pt>
                <c:pt idx="15">
                  <c:v>14.2</c:v>
                </c:pt>
                <c:pt idx="16">
                  <c:v>8.6999999999999993</c:v>
                </c:pt>
              </c:numCache>
            </c:numRef>
          </c:val>
          <c:extLst>
            <c:ext xmlns:c16="http://schemas.microsoft.com/office/drawing/2014/chart" uri="{C3380CC4-5D6E-409C-BE32-E72D297353CC}">
              <c16:uniqueId val="{00000003-FE2B-44D6-AC61-17A6F2C45654}"/>
            </c:ext>
          </c:extLst>
        </c:ser>
        <c:ser>
          <c:idx val="4"/>
          <c:order val="4"/>
          <c:tx>
            <c:strRef>
              <c:f>'Q16_Tab 56-62'!$F$58</c:f>
              <c:strCache>
                <c:ptCount val="1"/>
                <c:pt idx="0">
                  <c:v>Non concerné : mesure non nécessaire dans notre activité</c:v>
                </c:pt>
              </c:strCache>
            </c:strRef>
          </c:tx>
          <c:spPr>
            <a:solidFill>
              <a:schemeClr val="accent5"/>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56-62'!$F$59:$F$75</c:f>
              <c:numCache>
                <c:formatCode>0.0</c:formatCode>
                <c:ptCount val="17"/>
                <c:pt idx="0">
                  <c:v>7.0000000000000009</c:v>
                </c:pt>
                <c:pt idx="1">
                  <c:v>1.6</c:v>
                </c:pt>
                <c:pt idx="2">
                  <c:v>6</c:v>
                </c:pt>
                <c:pt idx="3">
                  <c:v>0</c:v>
                </c:pt>
                <c:pt idx="4">
                  <c:v>5.0999999999999996</c:v>
                </c:pt>
                <c:pt idx="5">
                  <c:v>9.1</c:v>
                </c:pt>
                <c:pt idx="6">
                  <c:v>7.9</c:v>
                </c:pt>
                <c:pt idx="7">
                  <c:v>8.6</c:v>
                </c:pt>
                <c:pt idx="8">
                  <c:v>5.8999999999999995</c:v>
                </c:pt>
                <c:pt idx="9">
                  <c:v>7.1</c:v>
                </c:pt>
                <c:pt idx="10">
                  <c:v>7.3999999999999995</c:v>
                </c:pt>
                <c:pt idx="11">
                  <c:v>1.7000000000000002</c:v>
                </c:pt>
                <c:pt idx="12">
                  <c:v>2.1999999999999997</c:v>
                </c:pt>
                <c:pt idx="13">
                  <c:v>5.3</c:v>
                </c:pt>
                <c:pt idx="14">
                  <c:v>7.6</c:v>
                </c:pt>
                <c:pt idx="15">
                  <c:v>10.4</c:v>
                </c:pt>
                <c:pt idx="16">
                  <c:v>7.3</c:v>
                </c:pt>
              </c:numCache>
            </c:numRef>
          </c:val>
          <c:extLst>
            <c:ext xmlns:c16="http://schemas.microsoft.com/office/drawing/2014/chart" uri="{C3380CC4-5D6E-409C-BE32-E72D297353CC}">
              <c16:uniqueId val="{00000004-FE2B-44D6-AC61-17A6F2C45654}"/>
            </c:ext>
          </c:extLst>
        </c:ser>
        <c:ser>
          <c:idx val="5"/>
          <c:order val="5"/>
          <c:tx>
            <c:strRef>
              <c:f>'Q16_Tab 56-62'!$G$58</c:f>
              <c:strCache>
                <c:ptCount val="1"/>
                <c:pt idx="0">
                  <c:v>nd</c:v>
                </c:pt>
              </c:strCache>
            </c:strRef>
          </c:tx>
          <c:spPr>
            <a:solidFill>
              <a:schemeClr val="accent6"/>
            </a:solidFill>
            <a:ln>
              <a:noFill/>
            </a:ln>
            <a:effectLst/>
          </c:spPr>
          <c:invertIfNegative val="0"/>
          <c:cat>
            <c:strRef>
              <c:f>'Q16_Tab 56-62'!$A$59:$A$75</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56-62'!$G$59:$G$75</c:f>
              <c:numCache>
                <c:formatCode>General</c:formatCode>
                <c:ptCount val="17"/>
                <c:pt idx="3">
                  <c:v>81.5</c:v>
                </c:pt>
              </c:numCache>
            </c:numRef>
          </c:val>
          <c:extLst>
            <c:ext xmlns:c16="http://schemas.microsoft.com/office/drawing/2014/chart" uri="{C3380CC4-5D6E-409C-BE32-E72D297353CC}">
              <c16:uniqueId val="{00000005-FE2B-44D6-AC61-17A6F2C45654}"/>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Obligation de port du masque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56-62'!$B$111</c:f>
              <c:strCache>
                <c:ptCount val="1"/>
                <c:pt idx="0">
                  <c:v>Pas de difficulté</c:v>
                </c:pt>
              </c:strCache>
            </c:strRef>
          </c:tx>
          <c:spPr>
            <a:solidFill>
              <a:schemeClr val="accent1"/>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56-62'!$B$112:$B$128</c:f>
              <c:numCache>
                <c:formatCode>0.0</c:formatCode>
                <c:ptCount val="17"/>
                <c:pt idx="0">
                  <c:v>67</c:v>
                </c:pt>
                <c:pt idx="1">
                  <c:v>36</c:v>
                </c:pt>
                <c:pt idx="2">
                  <c:v>70.099999999999994</c:v>
                </c:pt>
                <c:pt idx="3">
                  <c:v>100</c:v>
                </c:pt>
                <c:pt idx="4">
                  <c:v>68.7</c:v>
                </c:pt>
                <c:pt idx="5">
                  <c:v>73</c:v>
                </c:pt>
                <c:pt idx="6">
                  <c:v>70.599999999999994</c:v>
                </c:pt>
                <c:pt idx="7">
                  <c:v>67.100000000000009</c:v>
                </c:pt>
                <c:pt idx="8">
                  <c:v>65.7</c:v>
                </c:pt>
                <c:pt idx="9">
                  <c:v>55.000000000000007</c:v>
                </c:pt>
                <c:pt idx="10">
                  <c:v>51.6</c:v>
                </c:pt>
                <c:pt idx="11">
                  <c:v>76.900000000000006</c:v>
                </c:pt>
                <c:pt idx="12">
                  <c:v>70.3</c:v>
                </c:pt>
                <c:pt idx="13">
                  <c:v>68.100000000000009</c:v>
                </c:pt>
                <c:pt idx="14">
                  <c:v>70.3</c:v>
                </c:pt>
                <c:pt idx="15">
                  <c:v>71.2</c:v>
                </c:pt>
                <c:pt idx="16">
                  <c:v>69.3</c:v>
                </c:pt>
              </c:numCache>
            </c:numRef>
          </c:val>
          <c:extLst>
            <c:ext xmlns:c16="http://schemas.microsoft.com/office/drawing/2014/chart" uri="{C3380CC4-5D6E-409C-BE32-E72D297353CC}">
              <c16:uniqueId val="{00000000-739A-4715-AE55-0DB1322B073D}"/>
            </c:ext>
          </c:extLst>
        </c:ser>
        <c:ser>
          <c:idx val="1"/>
          <c:order val="1"/>
          <c:tx>
            <c:strRef>
              <c:f>'Q16_Tab 56-62'!$C$111</c:f>
              <c:strCache>
                <c:ptCount val="1"/>
                <c:pt idx="0">
                  <c:v>Difficultés non négligeables mais surmontées à faible coût</c:v>
                </c:pt>
              </c:strCache>
            </c:strRef>
          </c:tx>
          <c:spPr>
            <a:solidFill>
              <a:schemeClr val="accent2"/>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56-62'!$C$112:$C$128</c:f>
              <c:numCache>
                <c:formatCode>0.0</c:formatCode>
                <c:ptCount val="17"/>
                <c:pt idx="0">
                  <c:v>21</c:v>
                </c:pt>
                <c:pt idx="1">
                  <c:v>49.9</c:v>
                </c:pt>
                <c:pt idx="2">
                  <c:v>18.399999999999999</c:v>
                </c:pt>
                <c:pt idx="3">
                  <c:v>0</c:v>
                </c:pt>
                <c:pt idx="4">
                  <c:v>21.4</c:v>
                </c:pt>
                <c:pt idx="5">
                  <c:v>17.100000000000001</c:v>
                </c:pt>
                <c:pt idx="6">
                  <c:v>21.5</c:v>
                </c:pt>
                <c:pt idx="7">
                  <c:v>24.6</c:v>
                </c:pt>
                <c:pt idx="8">
                  <c:v>18.3</c:v>
                </c:pt>
                <c:pt idx="9">
                  <c:v>21.3</c:v>
                </c:pt>
                <c:pt idx="10">
                  <c:v>29.099999999999998</c:v>
                </c:pt>
                <c:pt idx="11">
                  <c:v>18.2</c:v>
                </c:pt>
                <c:pt idx="12">
                  <c:v>22.8</c:v>
                </c:pt>
                <c:pt idx="13">
                  <c:v>21.3</c:v>
                </c:pt>
                <c:pt idx="14">
                  <c:v>19.5</c:v>
                </c:pt>
                <c:pt idx="15">
                  <c:v>18.8</c:v>
                </c:pt>
                <c:pt idx="16">
                  <c:v>19.600000000000001</c:v>
                </c:pt>
              </c:numCache>
            </c:numRef>
          </c:val>
          <c:extLst>
            <c:ext xmlns:c16="http://schemas.microsoft.com/office/drawing/2014/chart" uri="{C3380CC4-5D6E-409C-BE32-E72D297353CC}">
              <c16:uniqueId val="{00000001-739A-4715-AE55-0DB1322B073D}"/>
            </c:ext>
          </c:extLst>
        </c:ser>
        <c:ser>
          <c:idx val="2"/>
          <c:order val="2"/>
          <c:tx>
            <c:strRef>
              <c:f>'Q16_Tab 56-62'!$D$111</c:f>
              <c:strCache>
                <c:ptCount val="1"/>
                <c:pt idx="0">
                  <c:v>Difficultés importantes, surmontées à coût élevé</c:v>
                </c:pt>
              </c:strCache>
            </c:strRef>
          </c:tx>
          <c:spPr>
            <a:solidFill>
              <a:schemeClr val="accent3"/>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56-62'!$D$112:$D$128</c:f>
              <c:numCache>
                <c:formatCode>0.0</c:formatCode>
                <c:ptCount val="17"/>
                <c:pt idx="0">
                  <c:v>11.1</c:v>
                </c:pt>
                <c:pt idx="1">
                  <c:v>14.000000000000002</c:v>
                </c:pt>
                <c:pt idx="2">
                  <c:v>11.200000000000001</c:v>
                </c:pt>
                <c:pt idx="3">
                  <c:v>0</c:v>
                </c:pt>
                <c:pt idx="4">
                  <c:v>9.7000000000000011</c:v>
                </c:pt>
                <c:pt idx="5">
                  <c:v>9.9</c:v>
                </c:pt>
                <c:pt idx="6">
                  <c:v>7.5</c:v>
                </c:pt>
                <c:pt idx="7">
                  <c:v>7.7</c:v>
                </c:pt>
                <c:pt idx="8">
                  <c:v>15.5</c:v>
                </c:pt>
                <c:pt idx="9">
                  <c:v>22.900000000000002</c:v>
                </c:pt>
                <c:pt idx="10">
                  <c:v>15.4</c:v>
                </c:pt>
                <c:pt idx="11">
                  <c:v>4</c:v>
                </c:pt>
                <c:pt idx="12">
                  <c:v>6.4</c:v>
                </c:pt>
                <c:pt idx="13">
                  <c:v>10.4</c:v>
                </c:pt>
                <c:pt idx="14">
                  <c:v>8.9</c:v>
                </c:pt>
                <c:pt idx="15">
                  <c:v>9.1999999999999993</c:v>
                </c:pt>
                <c:pt idx="16">
                  <c:v>7.7</c:v>
                </c:pt>
              </c:numCache>
            </c:numRef>
          </c:val>
          <c:extLst>
            <c:ext xmlns:c16="http://schemas.microsoft.com/office/drawing/2014/chart" uri="{C3380CC4-5D6E-409C-BE32-E72D297353CC}">
              <c16:uniqueId val="{00000002-739A-4715-AE55-0DB1322B073D}"/>
            </c:ext>
          </c:extLst>
        </c:ser>
        <c:ser>
          <c:idx val="3"/>
          <c:order val="3"/>
          <c:tx>
            <c:strRef>
              <c:f>'Q16_Tab 56-62'!$E$111</c:f>
              <c:strCache>
                <c:ptCount val="1"/>
                <c:pt idx="0">
                  <c:v>Mesure non compatible avec notre activité, même à coût élevé</c:v>
                </c:pt>
              </c:strCache>
            </c:strRef>
          </c:tx>
          <c:spPr>
            <a:solidFill>
              <a:schemeClr val="accent4"/>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56-62'!$E$112:$E$128</c:f>
              <c:numCache>
                <c:formatCode>0.0</c:formatCode>
                <c:ptCount val="17"/>
                <c:pt idx="0">
                  <c:v>0.2</c:v>
                </c:pt>
                <c:pt idx="1">
                  <c:v>0</c:v>
                </c:pt>
                <c:pt idx="2">
                  <c:v>0</c:v>
                </c:pt>
                <c:pt idx="3">
                  <c:v>0</c:v>
                </c:pt>
                <c:pt idx="4">
                  <c:v>0</c:v>
                </c:pt>
                <c:pt idx="5">
                  <c:v>0</c:v>
                </c:pt>
                <c:pt idx="6">
                  <c:v>0</c:v>
                </c:pt>
                <c:pt idx="7">
                  <c:v>0</c:v>
                </c:pt>
                <c:pt idx="8">
                  <c:v>0.1</c:v>
                </c:pt>
                <c:pt idx="9">
                  <c:v>0</c:v>
                </c:pt>
                <c:pt idx="10">
                  <c:v>0</c:v>
                </c:pt>
                <c:pt idx="11">
                  <c:v>0</c:v>
                </c:pt>
                <c:pt idx="12">
                  <c:v>0</c:v>
                </c:pt>
                <c:pt idx="13">
                  <c:v>0</c:v>
                </c:pt>
                <c:pt idx="14">
                  <c:v>0.2</c:v>
                </c:pt>
                <c:pt idx="15">
                  <c:v>0.2</c:v>
                </c:pt>
                <c:pt idx="16">
                  <c:v>1</c:v>
                </c:pt>
              </c:numCache>
            </c:numRef>
          </c:val>
          <c:extLst>
            <c:ext xmlns:c16="http://schemas.microsoft.com/office/drawing/2014/chart" uri="{C3380CC4-5D6E-409C-BE32-E72D297353CC}">
              <c16:uniqueId val="{00000003-739A-4715-AE55-0DB1322B073D}"/>
            </c:ext>
          </c:extLst>
        </c:ser>
        <c:ser>
          <c:idx val="4"/>
          <c:order val="4"/>
          <c:tx>
            <c:strRef>
              <c:f>'Q16_Tab 56-62'!$F$111</c:f>
              <c:strCache>
                <c:ptCount val="1"/>
                <c:pt idx="0">
                  <c:v>Non concerné : mesure non nécessaire dans notre activité</c:v>
                </c:pt>
              </c:strCache>
            </c:strRef>
          </c:tx>
          <c:spPr>
            <a:solidFill>
              <a:schemeClr val="accent5"/>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56-62'!$F$112:$F$128</c:f>
              <c:numCache>
                <c:formatCode>0.0</c:formatCode>
                <c:ptCount val="17"/>
                <c:pt idx="0">
                  <c:v>0.70000000000000007</c:v>
                </c:pt>
                <c:pt idx="1">
                  <c:v>0</c:v>
                </c:pt>
                <c:pt idx="2">
                  <c:v>0</c:v>
                </c:pt>
                <c:pt idx="3">
                  <c:v>0</c:v>
                </c:pt>
                <c:pt idx="4">
                  <c:v>0</c:v>
                </c:pt>
                <c:pt idx="5">
                  <c:v>0</c:v>
                </c:pt>
                <c:pt idx="6">
                  <c:v>0</c:v>
                </c:pt>
                <c:pt idx="7">
                  <c:v>0</c:v>
                </c:pt>
                <c:pt idx="8">
                  <c:v>0.3</c:v>
                </c:pt>
                <c:pt idx="9">
                  <c:v>0</c:v>
                </c:pt>
                <c:pt idx="10">
                  <c:v>0</c:v>
                </c:pt>
                <c:pt idx="11">
                  <c:v>0</c:v>
                </c:pt>
                <c:pt idx="12">
                  <c:v>0.5</c:v>
                </c:pt>
                <c:pt idx="13">
                  <c:v>0</c:v>
                </c:pt>
                <c:pt idx="14">
                  <c:v>1</c:v>
                </c:pt>
                <c:pt idx="15">
                  <c:v>0.6</c:v>
                </c:pt>
                <c:pt idx="16">
                  <c:v>2.2999999999999998</c:v>
                </c:pt>
              </c:numCache>
            </c:numRef>
          </c:val>
          <c:extLst>
            <c:ext xmlns:c16="http://schemas.microsoft.com/office/drawing/2014/chart" uri="{C3380CC4-5D6E-409C-BE32-E72D297353CC}">
              <c16:uniqueId val="{00000004-739A-4715-AE55-0DB1322B073D}"/>
            </c:ext>
          </c:extLst>
        </c:ser>
        <c:ser>
          <c:idx val="5"/>
          <c:order val="5"/>
          <c:tx>
            <c:strRef>
              <c:f>'Q16_Tab 56-62'!$G$111</c:f>
              <c:strCache>
                <c:ptCount val="1"/>
                <c:pt idx="0">
                  <c:v>nd</c:v>
                </c:pt>
              </c:strCache>
            </c:strRef>
          </c:tx>
          <c:spPr>
            <a:solidFill>
              <a:schemeClr val="accent6"/>
            </a:solidFill>
            <a:ln>
              <a:noFill/>
            </a:ln>
            <a:effectLst/>
          </c:spPr>
          <c:invertIfNegative val="0"/>
          <c:cat>
            <c:strRef>
              <c:f>'Q16_Tab 56-62'!$A$112:$A$128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56-62'!$G$112:$G$128</c:f>
              <c:numCache>
                <c:formatCode>0.0</c:formatCode>
                <c:ptCount val="17"/>
                <c:pt idx="1">
                  <c:v>9.9999999999994316E-2</c:v>
                </c:pt>
                <c:pt idx="2">
                  <c:v>0.29999999999999716</c:v>
                </c:pt>
                <c:pt idx="4">
                  <c:v>0.20000000000000284</c:v>
                </c:pt>
                <c:pt idx="6">
                  <c:v>0.40000000000000568</c:v>
                </c:pt>
                <c:pt idx="7">
                  <c:v>0.5999999999999801</c:v>
                </c:pt>
                <c:pt idx="9">
                  <c:v>0.79999999999998295</c:v>
                </c:pt>
                <c:pt idx="11">
                  <c:v>0.89999999999999147</c:v>
                </c:pt>
                <c:pt idx="13">
                  <c:v>0.19999999999998863</c:v>
                </c:pt>
              </c:numCache>
            </c:numRef>
          </c:val>
          <c:extLst>
            <c:ext xmlns:c16="http://schemas.microsoft.com/office/drawing/2014/chart" uri="{C3380CC4-5D6E-409C-BE32-E72D297353CC}">
              <c16:uniqueId val="{00000005-739A-4715-AE55-0DB1322B073D}"/>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Restriction de la jauge d'accueil des clients ou usagers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56-62'!$B$164</c:f>
              <c:strCache>
                <c:ptCount val="1"/>
                <c:pt idx="0">
                  <c:v>Pas de difficulté</c:v>
                </c:pt>
              </c:strCache>
            </c:strRef>
          </c:tx>
          <c:spPr>
            <a:solidFill>
              <a:schemeClr val="accent1"/>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56-62'!$B$165:$B$181</c:f>
              <c:numCache>
                <c:formatCode>0.0</c:formatCode>
                <c:ptCount val="17"/>
                <c:pt idx="0">
                  <c:v>53.2</c:v>
                </c:pt>
                <c:pt idx="1">
                  <c:v>49</c:v>
                </c:pt>
                <c:pt idx="2">
                  <c:v>62.1</c:v>
                </c:pt>
                <c:pt idx="3">
                  <c:v>88.3</c:v>
                </c:pt>
                <c:pt idx="4">
                  <c:v>64.5</c:v>
                </c:pt>
                <c:pt idx="5">
                  <c:v>75.8</c:v>
                </c:pt>
                <c:pt idx="6">
                  <c:v>63.9</c:v>
                </c:pt>
                <c:pt idx="7">
                  <c:v>60.3</c:v>
                </c:pt>
                <c:pt idx="8">
                  <c:v>51.300000000000004</c:v>
                </c:pt>
                <c:pt idx="9">
                  <c:v>50.7</c:v>
                </c:pt>
                <c:pt idx="10">
                  <c:v>29.9</c:v>
                </c:pt>
                <c:pt idx="11">
                  <c:v>55.500000000000007</c:v>
                </c:pt>
                <c:pt idx="12">
                  <c:v>54.400000000000006</c:v>
                </c:pt>
                <c:pt idx="13">
                  <c:v>53.6</c:v>
                </c:pt>
                <c:pt idx="14">
                  <c:v>53.800000000000004</c:v>
                </c:pt>
                <c:pt idx="15">
                  <c:v>47.8</c:v>
                </c:pt>
                <c:pt idx="16">
                  <c:v>45.6</c:v>
                </c:pt>
              </c:numCache>
            </c:numRef>
          </c:val>
          <c:extLst>
            <c:ext xmlns:c16="http://schemas.microsoft.com/office/drawing/2014/chart" uri="{C3380CC4-5D6E-409C-BE32-E72D297353CC}">
              <c16:uniqueId val="{00000000-210D-4C24-A30C-3F43133B9FDF}"/>
            </c:ext>
          </c:extLst>
        </c:ser>
        <c:ser>
          <c:idx val="1"/>
          <c:order val="1"/>
          <c:tx>
            <c:strRef>
              <c:f>'Q16_Tab 56-62'!$C$164</c:f>
              <c:strCache>
                <c:ptCount val="1"/>
                <c:pt idx="0">
                  <c:v>Difficultés non négligeables mais surmontées à faible coût</c:v>
                </c:pt>
              </c:strCache>
            </c:strRef>
          </c:tx>
          <c:spPr>
            <a:solidFill>
              <a:schemeClr val="accent2"/>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56-62'!$C$165:$C$181</c:f>
              <c:numCache>
                <c:formatCode>0.0</c:formatCode>
                <c:ptCount val="17"/>
                <c:pt idx="0">
                  <c:v>22.3</c:v>
                </c:pt>
                <c:pt idx="1">
                  <c:v>35.099999999999994</c:v>
                </c:pt>
                <c:pt idx="2">
                  <c:v>20.599999999999998</c:v>
                </c:pt>
                <c:pt idx="3">
                  <c:v>0</c:v>
                </c:pt>
                <c:pt idx="4">
                  <c:v>20.399999999999999</c:v>
                </c:pt>
                <c:pt idx="5">
                  <c:v>5.8000000000000007</c:v>
                </c:pt>
                <c:pt idx="6">
                  <c:v>15.2</c:v>
                </c:pt>
                <c:pt idx="7">
                  <c:v>12</c:v>
                </c:pt>
                <c:pt idx="8">
                  <c:v>23.9</c:v>
                </c:pt>
                <c:pt idx="9">
                  <c:v>20</c:v>
                </c:pt>
                <c:pt idx="10">
                  <c:v>32.700000000000003</c:v>
                </c:pt>
                <c:pt idx="11">
                  <c:v>19.600000000000001</c:v>
                </c:pt>
                <c:pt idx="12">
                  <c:v>33.1</c:v>
                </c:pt>
                <c:pt idx="13">
                  <c:v>36.4</c:v>
                </c:pt>
                <c:pt idx="14">
                  <c:v>18.7</c:v>
                </c:pt>
                <c:pt idx="15">
                  <c:v>28.000000000000004</c:v>
                </c:pt>
                <c:pt idx="16">
                  <c:v>21.2</c:v>
                </c:pt>
              </c:numCache>
            </c:numRef>
          </c:val>
          <c:extLst>
            <c:ext xmlns:c16="http://schemas.microsoft.com/office/drawing/2014/chart" uri="{C3380CC4-5D6E-409C-BE32-E72D297353CC}">
              <c16:uniqueId val="{00000001-210D-4C24-A30C-3F43133B9FDF}"/>
            </c:ext>
          </c:extLst>
        </c:ser>
        <c:ser>
          <c:idx val="2"/>
          <c:order val="2"/>
          <c:tx>
            <c:strRef>
              <c:f>'Q16_Tab 56-62'!$D$164</c:f>
              <c:strCache>
                <c:ptCount val="1"/>
                <c:pt idx="0">
                  <c:v>Difficultés importantes, surmontées à coût élevé</c:v>
                </c:pt>
              </c:strCache>
            </c:strRef>
          </c:tx>
          <c:spPr>
            <a:solidFill>
              <a:schemeClr val="accent3"/>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56-62'!$D$165:$D$181</c:f>
              <c:numCache>
                <c:formatCode>0.0</c:formatCode>
                <c:ptCount val="17"/>
                <c:pt idx="0">
                  <c:v>6.9</c:v>
                </c:pt>
                <c:pt idx="1">
                  <c:v>9.8000000000000007</c:v>
                </c:pt>
                <c:pt idx="2">
                  <c:v>2.2999999999999998</c:v>
                </c:pt>
                <c:pt idx="3">
                  <c:v>0</c:v>
                </c:pt>
                <c:pt idx="4">
                  <c:v>0</c:v>
                </c:pt>
                <c:pt idx="5">
                  <c:v>0</c:v>
                </c:pt>
                <c:pt idx="6">
                  <c:v>1.0999999999999999</c:v>
                </c:pt>
                <c:pt idx="7">
                  <c:v>0</c:v>
                </c:pt>
                <c:pt idx="8">
                  <c:v>13.600000000000001</c:v>
                </c:pt>
                <c:pt idx="9">
                  <c:v>9</c:v>
                </c:pt>
                <c:pt idx="10">
                  <c:v>27.3</c:v>
                </c:pt>
                <c:pt idx="11">
                  <c:v>4.5</c:v>
                </c:pt>
                <c:pt idx="12">
                  <c:v>2.2999999999999998</c:v>
                </c:pt>
                <c:pt idx="13">
                  <c:v>0</c:v>
                </c:pt>
                <c:pt idx="14">
                  <c:v>2.4</c:v>
                </c:pt>
                <c:pt idx="15">
                  <c:v>6.4</c:v>
                </c:pt>
                <c:pt idx="16">
                  <c:v>11.600000000000001</c:v>
                </c:pt>
              </c:numCache>
            </c:numRef>
          </c:val>
          <c:extLst>
            <c:ext xmlns:c16="http://schemas.microsoft.com/office/drawing/2014/chart" uri="{C3380CC4-5D6E-409C-BE32-E72D297353CC}">
              <c16:uniqueId val="{00000002-210D-4C24-A30C-3F43133B9FDF}"/>
            </c:ext>
          </c:extLst>
        </c:ser>
        <c:ser>
          <c:idx val="3"/>
          <c:order val="3"/>
          <c:tx>
            <c:strRef>
              <c:f>'Q16_Tab 56-62'!$E$164</c:f>
              <c:strCache>
                <c:ptCount val="1"/>
                <c:pt idx="0">
                  <c:v>Mesure non compatible avec notre activité, même à coût élevé</c:v>
                </c:pt>
              </c:strCache>
            </c:strRef>
          </c:tx>
          <c:spPr>
            <a:solidFill>
              <a:schemeClr val="accent4"/>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56-62'!$E$165:$E$181</c:f>
              <c:numCache>
                <c:formatCode>0.0</c:formatCode>
                <c:ptCount val="17"/>
                <c:pt idx="0">
                  <c:v>2.4</c:v>
                </c:pt>
                <c:pt idx="1">
                  <c:v>0</c:v>
                </c:pt>
                <c:pt idx="2">
                  <c:v>0.4</c:v>
                </c:pt>
                <c:pt idx="3">
                  <c:v>0</c:v>
                </c:pt>
                <c:pt idx="4">
                  <c:v>0</c:v>
                </c:pt>
                <c:pt idx="5">
                  <c:v>0</c:v>
                </c:pt>
                <c:pt idx="6">
                  <c:v>0.4</c:v>
                </c:pt>
                <c:pt idx="7">
                  <c:v>0</c:v>
                </c:pt>
                <c:pt idx="8">
                  <c:v>1.0999999999999999</c:v>
                </c:pt>
                <c:pt idx="9">
                  <c:v>3.3000000000000003</c:v>
                </c:pt>
                <c:pt idx="10">
                  <c:v>3.4000000000000004</c:v>
                </c:pt>
                <c:pt idx="11">
                  <c:v>0.5</c:v>
                </c:pt>
                <c:pt idx="12">
                  <c:v>0</c:v>
                </c:pt>
                <c:pt idx="13">
                  <c:v>0</c:v>
                </c:pt>
                <c:pt idx="14">
                  <c:v>3.5000000000000004</c:v>
                </c:pt>
                <c:pt idx="15">
                  <c:v>6.5</c:v>
                </c:pt>
                <c:pt idx="16">
                  <c:v>3.5000000000000004</c:v>
                </c:pt>
              </c:numCache>
            </c:numRef>
          </c:val>
          <c:extLst>
            <c:ext xmlns:c16="http://schemas.microsoft.com/office/drawing/2014/chart" uri="{C3380CC4-5D6E-409C-BE32-E72D297353CC}">
              <c16:uniqueId val="{00000003-210D-4C24-A30C-3F43133B9FDF}"/>
            </c:ext>
          </c:extLst>
        </c:ser>
        <c:ser>
          <c:idx val="4"/>
          <c:order val="4"/>
          <c:tx>
            <c:strRef>
              <c:f>'Q16_Tab 56-62'!$F$164</c:f>
              <c:strCache>
                <c:ptCount val="1"/>
                <c:pt idx="0">
                  <c:v>Non concerné : mesure non nécessaire dans notre activité</c:v>
                </c:pt>
              </c:strCache>
            </c:strRef>
          </c:tx>
          <c:spPr>
            <a:solidFill>
              <a:schemeClr val="accent5"/>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56-62'!$F$165:$F$181</c:f>
              <c:numCache>
                <c:formatCode>0.0</c:formatCode>
                <c:ptCount val="17"/>
                <c:pt idx="0">
                  <c:v>15.2</c:v>
                </c:pt>
                <c:pt idx="1">
                  <c:v>0</c:v>
                </c:pt>
                <c:pt idx="2">
                  <c:v>14.6</c:v>
                </c:pt>
                <c:pt idx="3">
                  <c:v>0</c:v>
                </c:pt>
                <c:pt idx="4">
                  <c:v>14.000000000000002</c:v>
                </c:pt>
                <c:pt idx="5">
                  <c:v>16.5</c:v>
                </c:pt>
                <c:pt idx="6">
                  <c:v>19.400000000000002</c:v>
                </c:pt>
                <c:pt idx="7">
                  <c:v>26.5</c:v>
                </c:pt>
                <c:pt idx="8">
                  <c:v>10.100000000000001</c:v>
                </c:pt>
                <c:pt idx="9">
                  <c:v>17</c:v>
                </c:pt>
                <c:pt idx="10">
                  <c:v>6.7</c:v>
                </c:pt>
                <c:pt idx="11">
                  <c:v>19.900000000000002</c:v>
                </c:pt>
                <c:pt idx="12">
                  <c:v>10.100000000000001</c:v>
                </c:pt>
                <c:pt idx="13">
                  <c:v>5.6000000000000005</c:v>
                </c:pt>
                <c:pt idx="14">
                  <c:v>21.5</c:v>
                </c:pt>
                <c:pt idx="15">
                  <c:v>11.3</c:v>
                </c:pt>
                <c:pt idx="16">
                  <c:v>18.099999999999998</c:v>
                </c:pt>
              </c:numCache>
            </c:numRef>
          </c:val>
          <c:extLst>
            <c:ext xmlns:c16="http://schemas.microsoft.com/office/drawing/2014/chart" uri="{C3380CC4-5D6E-409C-BE32-E72D297353CC}">
              <c16:uniqueId val="{00000004-210D-4C24-A30C-3F43133B9FDF}"/>
            </c:ext>
          </c:extLst>
        </c:ser>
        <c:ser>
          <c:idx val="5"/>
          <c:order val="5"/>
          <c:tx>
            <c:strRef>
              <c:f>'Q16_Tab 56-62'!$G$164</c:f>
              <c:strCache>
                <c:ptCount val="1"/>
                <c:pt idx="0">
                  <c:v>nd</c:v>
                </c:pt>
              </c:strCache>
            </c:strRef>
          </c:tx>
          <c:spPr>
            <a:solidFill>
              <a:schemeClr val="accent6"/>
            </a:solidFill>
            <a:ln>
              <a:noFill/>
            </a:ln>
            <a:effectLst/>
          </c:spPr>
          <c:invertIfNegative val="0"/>
          <c:cat>
            <c:strRef>
              <c:f>'Q16_Tab 56-62'!$A$165:$A$181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56-62'!$G$165:$G$181</c:f>
              <c:numCache>
                <c:formatCode>General</c:formatCode>
                <c:ptCount val="17"/>
                <c:pt idx="1">
                  <c:v>6.1000000000000085</c:v>
                </c:pt>
                <c:pt idx="3">
                  <c:v>11.700000000000003</c:v>
                </c:pt>
                <c:pt idx="4">
                  <c:v>1.0999999999999943</c:v>
                </c:pt>
                <c:pt idx="5">
                  <c:v>1.9000000000000057</c:v>
                </c:pt>
                <c:pt idx="7">
                  <c:v>1.2000000000000028</c:v>
                </c:pt>
                <c:pt idx="13">
                  <c:v>4.4000000000000057</c:v>
                </c:pt>
              </c:numCache>
            </c:numRef>
          </c:val>
          <c:extLst>
            <c:ext xmlns:c16="http://schemas.microsoft.com/office/drawing/2014/chart" uri="{C3380CC4-5D6E-409C-BE32-E72D297353CC}">
              <c16:uniqueId val="{00000005-210D-4C24-A30C-3F43133B9FDF}"/>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Réorganisation des transports des équipes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56-62'!$B$217</c:f>
              <c:strCache>
                <c:ptCount val="1"/>
                <c:pt idx="0">
                  <c:v>Pas de difficulté</c:v>
                </c:pt>
              </c:strCache>
            </c:strRef>
          </c:tx>
          <c:spPr>
            <a:solidFill>
              <a:schemeClr val="accent1"/>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56-62'!$B$218:$B$234</c:f>
              <c:numCache>
                <c:formatCode>0.0</c:formatCode>
                <c:ptCount val="17"/>
                <c:pt idx="0">
                  <c:v>45.1</c:v>
                </c:pt>
                <c:pt idx="1">
                  <c:v>36.799999999999997</c:v>
                </c:pt>
                <c:pt idx="2">
                  <c:v>46.400000000000006</c:v>
                </c:pt>
                <c:pt idx="3">
                  <c:v>84.3</c:v>
                </c:pt>
                <c:pt idx="4">
                  <c:v>44.4</c:v>
                </c:pt>
                <c:pt idx="5">
                  <c:v>51.1</c:v>
                </c:pt>
                <c:pt idx="6">
                  <c:v>50</c:v>
                </c:pt>
                <c:pt idx="7">
                  <c:v>50.8</c:v>
                </c:pt>
                <c:pt idx="8">
                  <c:v>42.5</c:v>
                </c:pt>
                <c:pt idx="9">
                  <c:v>43.9</c:v>
                </c:pt>
                <c:pt idx="10">
                  <c:v>40.300000000000004</c:v>
                </c:pt>
                <c:pt idx="11">
                  <c:v>48.699999999999996</c:v>
                </c:pt>
                <c:pt idx="12">
                  <c:v>43.2</c:v>
                </c:pt>
                <c:pt idx="13">
                  <c:v>52.1</c:v>
                </c:pt>
                <c:pt idx="14">
                  <c:v>46.5</c:v>
                </c:pt>
                <c:pt idx="15">
                  <c:v>43.7</c:v>
                </c:pt>
                <c:pt idx="16">
                  <c:v>39.5</c:v>
                </c:pt>
              </c:numCache>
            </c:numRef>
          </c:val>
          <c:extLst>
            <c:ext xmlns:c16="http://schemas.microsoft.com/office/drawing/2014/chart" uri="{C3380CC4-5D6E-409C-BE32-E72D297353CC}">
              <c16:uniqueId val="{00000000-01E2-4036-9861-8FBC88AF4C4E}"/>
            </c:ext>
          </c:extLst>
        </c:ser>
        <c:ser>
          <c:idx val="1"/>
          <c:order val="1"/>
          <c:tx>
            <c:strRef>
              <c:f>'Q16_Tab 56-62'!$C$217</c:f>
              <c:strCache>
                <c:ptCount val="1"/>
                <c:pt idx="0">
                  <c:v>Difficultés non négligeables mais surmontées à faible coût</c:v>
                </c:pt>
              </c:strCache>
            </c:strRef>
          </c:tx>
          <c:spPr>
            <a:solidFill>
              <a:schemeClr val="accent2"/>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56-62'!$C$218:$C$234</c:f>
              <c:numCache>
                <c:formatCode>0.0</c:formatCode>
                <c:ptCount val="17"/>
                <c:pt idx="0">
                  <c:v>10.5</c:v>
                </c:pt>
                <c:pt idx="1">
                  <c:v>34.799999999999997</c:v>
                </c:pt>
                <c:pt idx="2">
                  <c:v>6.8000000000000007</c:v>
                </c:pt>
                <c:pt idx="3">
                  <c:v>0</c:v>
                </c:pt>
                <c:pt idx="4">
                  <c:v>4.3</c:v>
                </c:pt>
                <c:pt idx="5">
                  <c:v>2.6</c:v>
                </c:pt>
                <c:pt idx="6">
                  <c:v>7.9</c:v>
                </c:pt>
                <c:pt idx="7">
                  <c:v>26.400000000000002</c:v>
                </c:pt>
                <c:pt idx="8">
                  <c:v>5.8000000000000007</c:v>
                </c:pt>
                <c:pt idx="9">
                  <c:v>12.3</c:v>
                </c:pt>
                <c:pt idx="10">
                  <c:v>17.8</c:v>
                </c:pt>
                <c:pt idx="11">
                  <c:v>4.9000000000000004</c:v>
                </c:pt>
                <c:pt idx="12">
                  <c:v>11.4</c:v>
                </c:pt>
                <c:pt idx="13">
                  <c:v>13.100000000000001</c:v>
                </c:pt>
                <c:pt idx="14">
                  <c:v>10.299999999999999</c:v>
                </c:pt>
                <c:pt idx="15">
                  <c:v>8.6</c:v>
                </c:pt>
                <c:pt idx="16">
                  <c:v>7.6</c:v>
                </c:pt>
              </c:numCache>
            </c:numRef>
          </c:val>
          <c:extLst>
            <c:ext xmlns:c16="http://schemas.microsoft.com/office/drawing/2014/chart" uri="{C3380CC4-5D6E-409C-BE32-E72D297353CC}">
              <c16:uniqueId val="{00000001-01E2-4036-9861-8FBC88AF4C4E}"/>
            </c:ext>
          </c:extLst>
        </c:ser>
        <c:ser>
          <c:idx val="2"/>
          <c:order val="2"/>
          <c:tx>
            <c:strRef>
              <c:f>'Q16_Tab 56-62'!$D$217</c:f>
              <c:strCache>
                <c:ptCount val="1"/>
                <c:pt idx="0">
                  <c:v>Difficultés importantes, surmontées à coût élevé</c:v>
                </c:pt>
              </c:strCache>
            </c:strRef>
          </c:tx>
          <c:spPr>
            <a:solidFill>
              <a:schemeClr val="accent3"/>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56-62'!$D$218:$D$234</c:f>
              <c:numCache>
                <c:formatCode>0.0</c:formatCode>
                <c:ptCount val="17"/>
                <c:pt idx="0">
                  <c:v>1.9</c:v>
                </c:pt>
                <c:pt idx="1">
                  <c:v>0</c:v>
                </c:pt>
                <c:pt idx="2">
                  <c:v>0.8</c:v>
                </c:pt>
                <c:pt idx="3">
                  <c:v>0</c:v>
                </c:pt>
                <c:pt idx="4">
                  <c:v>0</c:v>
                </c:pt>
                <c:pt idx="5">
                  <c:v>0</c:v>
                </c:pt>
                <c:pt idx="6">
                  <c:v>0.8</c:v>
                </c:pt>
                <c:pt idx="7">
                  <c:v>9</c:v>
                </c:pt>
                <c:pt idx="8">
                  <c:v>1.6</c:v>
                </c:pt>
                <c:pt idx="9">
                  <c:v>1.6</c:v>
                </c:pt>
                <c:pt idx="10">
                  <c:v>2.2999999999999998</c:v>
                </c:pt>
                <c:pt idx="11">
                  <c:v>1.4000000000000001</c:v>
                </c:pt>
                <c:pt idx="12">
                  <c:v>0.6</c:v>
                </c:pt>
                <c:pt idx="13">
                  <c:v>0</c:v>
                </c:pt>
                <c:pt idx="14">
                  <c:v>1.3</c:v>
                </c:pt>
                <c:pt idx="15">
                  <c:v>2.1</c:v>
                </c:pt>
                <c:pt idx="16">
                  <c:v>2.5</c:v>
                </c:pt>
              </c:numCache>
            </c:numRef>
          </c:val>
          <c:extLst>
            <c:ext xmlns:c16="http://schemas.microsoft.com/office/drawing/2014/chart" uri="{C3380CC4-5D6E-409C-BE32-E72D297353CC}">
              <c16:uniqueId val="{00000002-01E2-4036-9861-8FBC88AF4C4E}"/>
            </c:ext>
          </c:extLst>
        </c:ser>
        <c:ser>
          <c:idx val="3"/>
          <c:order val="3"/>
          <c:tx>
            <c:strRef>
              <c:f>'Q16_Tab 56-62'!$E$217</c:f>
              <c:strCache>
                <c:ptCount val="1"/>
                <c:pt idx="0">
                  <c:v>Mesure non compatible avec notre activité, même à coût élevé</c:v>
                </c:pt>
              </c:strCache>
            </c:strRef>
          </c:tx>
          <c:spPr>
            <a:solidFill>
              <a:schemeClr val="accent4"/>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56-62'!$E$218:$E$234</c:f>
              <c:numCache>
                <c:formatCode>0.0</c:formatCode>
                <c:ptCount val="17"/>
                <c:pt idx="0">
                  <c:v>1.3</c:v>
                </c:pt>
                <c:pt idx="1">
                  <c:v>0</c:v>
                </c:pt>
                <c:pt idx="2">
                  <c:v>1.0999999999999999</c:v>
                </c:pt>
                <c:pt idx="3">
                  <c:v>0</c:v>
                </c:pt>
                <c:pt idx="4">
                  <c:v>0</c:v>
                </c:pt>
                <c:pt idx="5">
                  <c:v>0</c:v>
                </c:pt>
                <c:pt idx="6">
                  <c:v>1.5</c:v>
                </c:pt>
                <c:pt idx="7">
                  <c:v>2.1</c:v>
                </c:pt>
                <c:pt idx="8">
                  <c:v>0.5</c:v>
                </c:pt>
                <c:pt idx="9">
                  <c:v>1.9</c:v>
                </c:pt>
                <c:pt idx="10">
                  <c:v>1.2</c:v>
                </c:pt>
                <c:pt idx="11">
                  <c:v>0.3</c:v>
                </c:pt>
                <c:pt idx="12">
                  <c:v>0</c:v>
                </c:pt>
                <c:pt idx="13">
                  <c:v>0</c:v>
                </c:pt>
                <c:pt idx="14">
                  <c:v>1.4000000000000001</c:v>
                </c:pt>
                <c:pt idx="15">
                  <c:v>2.1</c:v>
                </c:pt>
                <c:pt idx="16">
                  <c:v>2.4</c:v>
                </c:pt>
              </c:numCache>
            </c:numRef>
          </c:val>
          <c:extLst>
            <c:ext xmlns:c16="http://schemas.microsoft.com/office/drawing/2014/chart" uri="{C3380CC4-5D6E-409C-BE32-E72D297353CC}">
              <c16:uniqueId val="{00000003-01E2-4036-9861-8FBC88AF4C4E}"/>
            </c:ext>
          </c:extLst>
        </c:ser>
        <c:ser>
          <c:idx val="4"/>
          <c:order val="4"/>
          <c:tx>
            <c:strRef>
              <c:f>'Q16_Tab 56-62'!$F$217</c:f>
              <c:strCache>
                <c:ptCount val="1"/>
                <c:pt idx="0">
                  <c:v>Non concerné : mesure non nécessaire dans notre activité</c:v>
                </c:pt>
              </c:strCache>
            </c:strRef>
          </c:tx>
          <c:spPr>
            <a:solidFill>
              <a:schemeClr val="accent5"/>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56-62'!$F$218:$F$234</c:f>
              <c:numCache>
                <c:formatCode>0.0</c:formatCode>
                <c:ptCount val="17"/>
                <c:pt idx="0">
                  <c:v>41.199999999999996</c:v>
                </c:pt>
                <c:pt idx="1">
                  <c:v>27.700000000000003</c:v>
                </c:pt>
                <c:pt idx="2">
                  <c:v>44.9</c:v>
                </c:pt>
                <c:pt idx="3">
                  <c:v>0</c:v>
                </c:pt>
                <c:pt idx="4">
                  <c:v>50.8</c:v>
                </c:pt>
                <c:pt idx="5">
                  <c:v>43.5</c:v>
                </c:pt>
                <c:pt idx="6">
                  <c:v>39.800000000000004</c:v>
                </c:pt>
                <c:pt idx="7">
                  <c:v>11.600000000000001</c:v>
                </c:pt>
                <c:pt idx="8">
                  <c:v>49.7</c:v>
                </c:pt>
                <c:pt idx="9">
                  <c:v>40.200000000000003</c:v>
                </c:pt>
                <c:pt idx="10">
                  <c:v>38.4</c:v>
                </c:pt>
                <c:pt idx="11">
                  <c:v>44.5</c:v>
                </c:pt>
                <c:pt idx="12">
                  <c:v>44.800000000000004</c:v>
                </c:pt>
                <c:pt idx="13">
                  <c:v>34.699999999999996</c:v>
                </c:pt>
                <c:pt idx="14">
                  <c:v>40.400000000000006</c:v>
                </c:pt>
                <c:pt idx="15">
                  <c:v>43.5</c:v>
                </c:pt>
                <c:pt idx="16">
                  <c:v>48</c:v>
                </c:pt>
              </c:numCache>
            </c:numRef>
          </c:val>
          <c:extLst>
            <c:ext xmlns:c16="http://schemas.microsoft.com/office/drawing/2014/chart" uri="{C3380CC4-5D6E-409C-BE32-E72D297353CC}">
              <c16:uniqueId val="{00000004-01E2-4036-9861-8FBC88AF4C4E}"/>
            </c:ext>
          </c:extLst>
        </c:ser>
        <c:ser>
          <c:idx val="5"/>
          <c:order val="5"/>
          <c:tx>
            <c:strRef>
              <c:f>'Q16_Tab 56-62'!$G$217</c:f>
              <c:strCache>
                <c:ptCount val="1"/>
                <c:pt idx="0">
                  <c:v>nd</c:v>
                </c:pt>
              </c:strCache>
            </c:strRef>
          </c:tx>
          <c:spPr>
            <a:solidFill>
              <a:schemeClr val="accent6"/>
            </a:solidFill>
            <a:ln>
              <a:noFill/>
            </a:ln>
            <a:effectLst/>
          </c:spPr>
          <c:invertIfNegative val="0"/>
          <c:cat>
            <c:strRef>
              <c:f>'Q16_Tab 56-62'!$A$218:$A$234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56-62'!$G$218:$G$234</c:f>
              <c:numCache>
                <c:formatCode>0.0</c:formatCode>
                <c:ptCount val="17"/>
                <c:pt idx="1">
                  <c:v>0.70000000000000284</c:v>
                </c:pt>
                <c:pt idx="3" formatCode="General">
                  <c:v>15.700000000000003</c:v>
                </c:pt>
                <c:pt idx="4" formatCode="General">
                  <c:v>0.5</c:v>
                </c:pt>
                <c:pt idx="5" formatCode="General">
                  <c:v>2.7999999999999972</c:v>
                </c:pt>
              </c:numCache>
            </c:numRef>
          </c:val>
          <c:extLst>
            <c:ext xmlns:c16="http://schemas.microsoft.com/office/drawing/2014/chart" uri="{C3380CC4-5D6E-409C-BE32-E72D297353CC}">
              <c16:uniqueId val="{00000005-01E2-4036-9861-8FBC88AF4C4E}"/>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Adaptation des horaires, des roulements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56-62'!$B$271</c:f>
              <c:strCache>
                <c:ptCount val="1"/>
                <c:pt idx="0">
                  <c:v>Pas de difficulté</c:v>
                </c:pt>
              </c:strCache>
            </c:strRef>
          </c:tx>
          <c:spPr>
            <a:solidFill>
              <a:schemeClr val="accent1"/>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56-62'!$B$272:$B$288</c:f>
              <c:numCache>
                <c:formatCode>0.0</c:formatCode>
                <c:ptCount val="17"/>
                <c:pt idx="0">
                  <c:v>53.5</c:v>
                </c:pt>
                <c:pt idx="1">
                  <c:v>45.2</c:v>
                </c:pt>
                <c:pt idx="2">
                  <c:v>55.7</c:v>
                </c:pt>
                <c:pt idx="3">
                  <c:v>84.3</c:v>
                </c:pt>
                <c:pt idx="4">
                  <c:v>56.3</c:v>
                </c:pt>
                <c:pt idx="5">
                  <c:v>67</c:v>
                </c:pt>
                <c:pt idx="6">
                  <c:v>57.4</c:v>
                </c:pt>
                <c:pt idx="7">
                  <c:v>58.3</c:v>
                </c:pt>
                <c:pt idx="8">
                  <c:v>52.1</c:v>
                </c:pt>
                <c:pt idx="9">
                  <c:v>47.599999999999994</c:v>
                </c:pt>
                <c:pt idx="10">
                  <c:v>40.1</c:v>
                </c:pt>
                <c:pt idx="11">
                  <c:v>70.099999999999994</c:v>
                </c:pt>
                <c:pt idx="12">
                  <c:v>55.500000000000007</c:v>
                </c:pt>
                <c:pt idx="13">
                  <c:v>70</c:v>
                </c:pt>
                <c:pt idx="14">
                  <c:v>57.699999999999996</c:v>
                </c:pt>
                <c:pt idx="15">
                  <c:v>44.9</c:v>
                </c:pt>
                <c:pt idx="16">
                  <c:v>50.6</c:v>
                </c:pt>
              </c:numCache>
            </c:numRef>
          </c:val>
          <c:extLst>
            <c:ext xmlns:c16="http://schemas.microsoft.com/office/drawing/2014/chart" uri="{C3380CC4-5D6E-409C-BE32-E72D297353CC}">
              <c16:uniqueId val="{00000000-BF2E-4AED-B971-8859201ABC22}"/>
            </c:ext>
          </c:extLst>
        </c:ser>
        <c:ser>
          <c:idx val="1"/>
          <c:order val="1"/>
          <c:tx>
            <c:strRef>
              <c:f>'Q16_Tab 56-62'!$C$271</c:f>
              <c:strCache>
                <c:ptCount val="1"/>
                <c:pt idx="0">
                  <c:v>Difficultés non négligeables mais surmontées à faible coût</c:v>
                </c:pt>
              </c:strCache>
            </c:strRef>
          </c:tx>
          <c:spPr>
            <a:solidFill>
              <a:schemeClr val="accent2"/>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56-62'!$C$272:$C$288</c:f>
              <c:numCache>
                <c:formatCode>0.0</c:formatCode>
                <c:ptCount val="17"/>
                <c:pt idx="0">
                  <c:v>18.399999999999999</c:v>
                </c:pt>
                <c:pt idx="1">
                  <c:v>10.100000000000001</c:v>
                </c:pt>
                <c:pt idx="2">
                  <c:v>24.9</c:v>
                </c:pt>
                <c:pt idx="3">
                  <c:v>0</c:v>
                </c:pt>
                <c:pt idx="4">
                  <c:v>18.899999999999999</c:v>
                </c:pt>
                <c:pt idx="5">
                  <c:v>16</c:v>
                </c:pt>
                <c:pt idx="6">
                  <c:v>20.5</c:v>
                </c:pt>
                <c:pt idx="7">
                  <c:v>13.600000000000001</c:v>
                </c:pt>
                <c:pt idx="8">
                  <c:v>18.600000000000001</c:v>
                </c:pt>
                <c:pt idx="9">
                  <c:v>21.3</c:v>
                </c:pt>
                <c:pt idx="10">
                  <c:v>34.1</c:v>
                </c:pt>
                <c:pt idx="11">
                  <c:v>8.6999999999999993</c:v>
                </c:pt>
                <c:pt idx="12">
                  <c:v>27.800000000000004</c:v>
                </c:pt>
                <c:pt idx="13">
                  <c:v>13</c:v>
                </c:pt>
                <c:pt idx="14">
                  <c:v>13.4</c:v>
                </c:pt>
                <c:pt idx="15">
                  <c:v>18.8</c:v>
                </c:pt>
                <c:pt idx="16">
                  <c:v>14.499999999999998</c:v>
                </c:pt>
              </c:numCache>
            </c:numRef>
          </c:val>
          <c:extLst>
            <c:ext xmlns:c16="http://schemas.microsoft.com/office/drawing/2014/chart" uri="{C3380CC4-5D6E-409C-BE32-E72D297353CC}">
              <c16:uniqueId val="{00000001-BF2E-4AED-B971-8859201ABC22}"/>
            </c:ext>
          </c:extLst>
        </c:ser>
        <c:ser>
          <c:idx val="2"/>
          <c:order val="2"/>
          <c:tx>
            <c:strRef>
              <c:f>'Q16_Tab 56-62'!$D$271</c:f>
              <c:strCache>
                <c:ptCount val="1"/>
                <c:pt idx="0">
                  <c:v>Difficultés importantes, surmontées à coût élevé</c:v>
                </c:pt>
              </c:strCache>
            </c:strRef>
          </c:tx>
          <c:spPr>
            <a:solidFill>
              <a:schemeClr val="accent3"/>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56-62'!$D$272:$D$288</c:f>
              <c:numCache>
                <c:formatCode>0.0</c:formatCode>
                <c:ptCount val="17"/>
                <c:pt idx="0">
                  <c:v>3.6999999999999997</c:v>
                </c:pt>
                <c:pt idx="1">
                  <c:v>26.5</c:v>
                </c:pt>
                <c:pt idx="2">
                  <c:v>1</c:v>
                </c:pt>
                <c:pt idx="3">
                  <c:v>0</c:v>
                </c:pt>
                <c:pt idx="4">
                  <c:v>3</c:v>
                </c:pt>
                <c:pt idx="5">
                  <c:v>3.3000000000000003</c:v>
                </c:pt>
                <c:pt idx="6">
                  <c:v>1.4000000000000001</c:v>
                </c:pt>
                <c:pt idx="7">
                  <c:v>1.6</c:v>
                </c:pt>
                <c:pt idx="8">
                  <c:v>7.8</c:v>
                </c:pt>
                <c:pt idx="9">
                  <c:v>2.9000000000000004</c:v>
                </c:pt>
                <c:pt idx="10">
                  <c:v>8</c:v>
                </c:pt>
                <c:pt idx="11">
                  <c:v>0.89999999999999991</c:v>
                </c:pt>
                <c:pt idx="12">
                  <c:v>0.1</c:v>
                </c:pt>
                <c:pt idx="13">
                  <c:v>0</c:v>
                </c:pt>
                <c:pt idx="14">
                  <c:v>2</c:v>
                </c:pt>
                <c:pt idx="15">
                  <c:v>3</c:v>
                </c:pt>
                <c:pt idx="16">
                  <c:v>1.5</c:v>
                </c:pt>
              </c:numCache>
            </c:numRef>
          </c:val>
          <c:extLst>
            <c:ext xmlns:c16="http://schemas.microsoft.com/office/drawing/2014/chart" uri="{C3380CC4-5D6E-409C-BE32-E72D297353CC}">
              <c16:uniqueId val="{00000002-BF2E-4AED-B971-8859201ABC22}"/>
            </c:ext>
          </c:extLst>
        </c:ser>
        <c:ser>
          <c:idx val="3"/>
          <c:order val="3"/>
          <c:tx>
            <c:strRef>
              <c:f>'Q16_Tab 56-62'!$E$271</c:f>
              <c:strCache>
                <c:ptCount val="1"/>
                <c:pt idx="0">
                  <c:v>Mesure non compatible avec notre activité, même à coût élevé</c:v>
                </c:pt>
              </c:strCache>
            </c:strRef>
          </c:tx>
          <c:spPr>
            <a:solidFill>
              <a:schemeClr val="accent4"/>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56-62'!$E$272:$E$288</c:f>
              <c:numCache>
                <c:formatCode>0.0</c:formatCode>
                <c:ptCount val="17"/>
                <c:pt idx="0">
                  <c:v>4.3</c:v>
                </c:pt>
                <c:pt idx="1">
                  <c:v>0.8</c:v>
                </c:pt>
                <c:pt idx="2">
                  <c:v>6.8000000000000007</c:v>
                </c:pt>
                <c:pt idx="3">
                  <c:v>0</c:v>
                </c:pt>
                <c:pt idx="4">
                  <c:v>1.3</c:v>
                </c:pt>
                <c:pt idx="5">
                  <c:v>0.8</c:v>
                </c:pt>
                <c:pt idx="6">
                  <c:v>4</c:v>
                </c:pt>
                <c:pt idx="7">
                  <c:v>4.3999999999999995</c:v>
                </c:pt>
                <c:pt idx="8">
                  <c:v>5.2</c:v>
                </c:pt>
                <c:pt idx="9">
                  <c:v>5.4</c:v>
                </c:pt>
                <c:pt idx="10">
                  <c:v>5.3</c:v>
                </c:pt>
                <c:pt idx="11">
                  <c:v>1.2</c:v>
                </c:pt>
                <c:pt idx="12">
                  <c:v>0.5</c:v>
                </c:pt>
                <c:pt idx="13">
                  <c:v>0</c:v>
                </c:pt>
                <c:pt idx="14">
                  <c:v>3.3000000000000003</c:v>
                </c:pt>
                <c:pt idx="15">
                  <c:v>7.1999999999999993</c:v>
                </c:pt>
                <c:pt idx="16">
                  <c:v>6.2</c:v>
                </c:pt>
              </c:numCache>
            </c:numRef>
          </c:val>
          <c:extLst>
            <c:ext xmlns:c16="http://schemas.microsoft.com/office/drawing/2014/chart" uri="{C3380CC4-5D6E-409C-BE32-E72D297353CC}">
              <c16:uniqueId val="{00000003-BF2E-4AED-B971-8859201ABC22}"/>
            </c:ext>
          </c:extLst>
        </c:ser>
        <c:ser>
          <c:idx val="4"/>
          <c:order val="4"/>
          <c:tx>
            <c:strRef>
              <c:f>'Q16_Tab 56-62'!$F$271</c:f>
              <c:strCache>
                <c:ptCount val="1"/>
                <c:pt idx="0">
                  <c:v>Non concerné : mesure non nécessaire dans notre activité</c:v>
                </c:pt>
              </c:strCache>
            </c:strRef>
          </c:tx>
          <c:spPr>
            <a:solidFill>
              <a:schemeClr val="accent5"/>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56-62'!$F$272:$F$288</c:f>
              <c:numCache>
                <c:formatCode>0.0</c:formatCode>
                <c:ptCount val="17"/>
                <c:pt idx="0">
                  <c:v>20.100000000000001</c:v>
                </c:pt>
                <c:pt idx="1">
                  <c:v>17.299999999999997</c:v>
                </c:pt>
                <c:pt idx="2">
                  <c:v>11.600000000000001</c:v>
                </c:pt>
                <c:pt idx="3">
                  <c:v>0</c:v>
                </c:pt>
                <c:pt idx="4">
                  <c:v>20.599999999999998</c:v>
                </c:pt>
                <c:pt idx="5">
                  <c:v>13</c:v>
                </c:pt>
                <c:pt idx="6">
                  <c:v>16.7</c:v>
                </c:pt>
                <c:pt idx="7">
                  <c:v>22.1</c:v>
                </c:pt>
                <c:pt idx="8">
                  <c:v>16.400000000000002</c:v>
                </c:pt>
                <c:pt idx="9">
                  <c:v>22.900000000000002</c:v>
                </c:pt>
                <c:pt idx="10">
                  <c:v>12.4</c:v>
                </c:pt>
                <c:pt idx="11">
                  <c:v>19.100000000000001</c:v>
                </c:pt>
                <c:pt idx="12">
                  <c:v>16</c:v>
                </c:pt>
                <c:pt idx="13">
                  <c:v>15</c:v>
                </c:pt>
                <c:pt idx="14">
                  <c:v>23.599999999999998</c:v>
                </c:pt>
                <c:pt idx="15">
                  <c:v>26.200000000000003</c:v>
                </c:pt>
                <c:pt idx="16">
                  <c:v>27.1</c:v>
                </c:pt>
              </c:numCache>
            </c:numRef>
          </c:val>
          <c:extLst>
            <c:ext xmlns:c16="http://schemas.microsoft.com/office/drawing/2014/chart" uri="{C3380CC4-5D6E-409C-BE32-E72D297353CC}">
              <c16:uniqueId val="{00000004-BF2E-4AED-B971-8859201ABC22}"/>
            </c:ext>
          </c:extLst>
        </c:ser>
        <c:ser>
          <c:idx val="5"/>
          <c:order val="5"/>
          <c:tx>
            <c:strRef>
              <c:f>'Q16_Tab 56-62'!$G$271</c:f>
              <c:strCache>
                <c:ptCount val="1"/>
                <c:pt idx="0">
                  <c:v>nd</c:v>
                </c:pt>
              </c:strCache>
            </c:strRef>
          </c:tx>
          <c:spPr>
            <a:solidFill>
              <a:schemeClr val="accent6"/>
            </a:solidFill>
            <a:ln>
              <a:noFill/>
            </a:ln>
            <a:effectLst/>
          </c:spPr>
          <c:invertIfNegative val="0"/>
          <c:cat>
            <c:strRef>
              <c:f>'Q16_Tab 56-62'!$A$272:$A$288</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56-62'!$G$272:$G$288</c:f>
              <c:numCache>
                <c:formatCode>0.0</c:formatCode>
                <c:ptCount val="17"/>
                <c:pt idx="3" formatCode="General">
                  <c:v>15.700000000000003</c:v>
                </c:pt>
                <c:pt idx="13" formatCode="General">
                  <c:v>2</c:v>
                </c:pt>
              </c:numCache>
            </c:numRef>
          </c:val>
          <c:extLst>
            <c:ext xmlns:c16="http://schemas.microsoft.com/office/drawing/2014/chart" uri="{C3380CC4-5D6E-409C-BE32-E72D297353CC}">
              <c16:uniqueId val="{00000000-2247-4846-AA4A-28C851CBDEC2}"/>
            </c:ext>
          </c:extLst>
        </c:ser>
        <c:dLbls>
          <c:showLegendKey val="0"/>
          <c:showVal val="0"/>
          <c:showCatName val="0"/>
          <c:showSerName val="0"/>
          <c:showPercent val="0"/>
          <c:showBubbleSize val="0"/>
        </c:dLbls>
        <c:gapWidth val="150"/>
        <c:overlap val="100"/>
        <c:axId val="740379400"/>
        <c:axId val="740380056"/>
      </c:barChart>
      <c:catAx>
        <c:axId val="740379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40380056"/>
        <c:crosses val="autoZero"/>
        <c:auto val="1"/>
        <c:lblAlgn val="ctr"/>
        <c:lblOffset val="100"/>
        <c:noMultiLvlLbl val="0"/>
      </c:catAx>
      <c:valAx>
        <c:axId val="7403800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037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Niveau de difficulté par secteur d'activité (% de salariés) - Augmentation de la fréquence du nettoyage des locaux et des équipements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'Q16_Tab 56-62'!$B$325</c:f>
              <c:strCache>
                <c:ptCount val="1"/>
                <c:pt idx="0">
                  <c:v>Pas de difficulté</c:v>
                </c:pt>
              </c:strCache>
            </c:strRef>
          </c:tx>
          <c:spPr>
            <a:solidFill>
              <a:schemeClr val="accent1"/>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56-62'!$B$326:$B$342</c:f>
              <c:numCache>
                <c:formatCode>0.0</c:formatCode>
                <c:ptCount val="17"/>
                <c:pt idx="0">
                  <c:v>47.8</c:v>
                </c:pt>
                <c:pt idx="1">
                  <c:v>25</c:v>
                </c:pt>
                <c:pt idx="2">
                  <c:v>46.6</c:v>
                </c:pt>
                <c:pt idx="3">
                  <c:v>0</c:v>
                </c:pt>
                <c:pt idx="4">
                  <c:v>51.800000000000004</c:v>
                </c:pt>
                <c:pt idx="5">
                  <c:v>59.5</c:v>
                </c:pt>
                <c:pt idx="6">
                  <c:v>55.000000000000007</c:v>
                </c:pt>
                <c:pt idx="7">
                  <c:v>51.4</c:v>
                </c:pt>
                <c:pt idx="8">
                  <c:v>48.4</c:v>
                </c:pt>
                <c:pt idx="9">
                  <c:v>37.9</c:v>
                </c:pt>
                <c:pt idx="10">
                  <c:v>34.300000000000004</c:v>
                </c:pt>
                <c:pt idx="11">
                  <c:v>55.000000000000007</c:v>
                </c:pt>
                <c:pt idx="12">
                  <c:v>53.300000000000004</c:v>
                </c:pt>
                <c:pt idx="13">
                  <c:v>45.9</c:v>
                </c:pt>
                <c:pt idx="14">
                  <c:v>55.2</c:v>
                </c:pt>
                <c:pt idx="15">
                  <c:v>41.099999999999994</c:v>
                </c:pt>
                <c:pt idx="16">
                  <c:v>46.1</c:v>
                </c:pt>
              </c:numCache>
            </c:numRef>
          </c:val>
          <c:extLst>
            <c:ext xmlns:c16="http://schemas.microsoft.com/office/drawing/2014/chart" uri="{C3380CC4-5D6E-409C-BE32-E72D297353CC}">
              <c16:uniqueId val="{00000000-1AF0-4A0D-A0B4-879234360FE0}"/>
            </c:ext>
          </c:extLst>
        </c:ser>
        <c:ser>
          <c:idx val="1"/>
          <c:order val="1"/>
          <c:tx>
            <c:strRef>
              <c:f>'Q16_Tab 56-62'!$C$325</c:f>
              <c:strCache>
                <c:ptCount val="1"/>
                <c:pt idx="0">
                  <c:v>Difficultés non négligeables mais surmontées à faible coût</c:v>
                </c:pt>
              </c:strCache>
            </c:strRef>
          </c:tx>
          <c:spPr>
            <a:solidFill>
              <a:schemeClr val="accent2"/>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56-62'!$C$326:$C$342</c:f>
              <c:numCache>
                <c:formatCode>0.0</c:formatCode>
                <c:ptCount val="17"/>
                <c:pt idx="0">
                  <c:v>32.800000000000004</c:v>
                </c:pt>
                <c:pt idx="1">
                  <c:v>56.100000000000009</c:v>
                </c:pt>
                <c:pt idx="2">
                  <c:v>36.799999999999997</c:v>
                </c:pt>
                <c:pt idx="3">
                  <c:v>0</c:v>
                </c:pt>
                <c:pt idx="4">
                  <c:v>31</c:v>
                </c:pt>
                <c:pt idx="5">
                  <c:v>17.299999999999997</c:v>
                </c:pt>
                <c:pt idx="6">
                  <c:v>29.099999999999998</c:v>
                </c:pt>
                <c:pt idx="7">
                  <c:v>35.5</c:v>
                </c:pt>
                <c:pt idx="8">
                  <c:v>29.2</c:v>
                </c:pt>
                <c:pt idx="9">
                  <c:v>38.6</c:v>
                </c:pt>
                <c:pt idx="10">
                  <c:v>36.6</c:v>
                </c:pt>
                <c:pt idx="11">
                  <c:v>34.4</c:v>
                </c:pt>
                <c:pt idx="12">
                  <c:v>33.200000000000003</c:v>
                </c:pt>
                <c:pt idx="13">
                  <c:v>33.4</c:v>
                </c:pt>
                <c:pt idx="14">
                  <c:v>28.599999999999998</c:v>
                </c:pt>
                <c:pt idx="15">
                  <c:v>36.199999999999996</c:v>
                </c:pt>
                <c:pt idx="16">
                  <c:v>30</c:v>
                </c:pt>
              </c:numCache>
            </c:numRef>
          </c:val>
          <c:extLst>
            <c:ext xmlns:c16="http://schemas.microsoft.com/office/drawing/2014/chart" uri="{C3380CC4-5D6E-409C-BE32-E72D297353CC}">
              <c16:uniqueId val="{00000001-1AF0-4A0D-A0B4-879234360FE0}"/>
            </c:ext>
          </c:extLst>
        </c:ser>
        <c:ser>
          <c:idx val="2"/>
          <c:order val="2"/>
          <c:tx>
            <c:strRef>
              <c:f>'Q16_Tab 56-62'!$D$325</c:f>
              <c:strCache>
                <c:ptCount val="1"/>
                <c:pt idx="0">
                  <c:v>Difficultés importantes, surmontées à coût élevé</c:v>
                </c:pt>
              </c:strCache>
            </c:strRef>
          </c:tx>
          <c:spPr>
            <a:solidFill>
              <a:schemeClr val="accent3"/>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56-62'!$D$326:$D$342</c:f>
              <c:numCache>
                <c:formatCode>0.0</c:formatCode>
                <c:ptCount val="17"/>
                <c:pt idx="0">
                  <c:v>16.3</c:v>
                </c:pt>
                <c:pt idx="1">
                  <c:v>18.399999999999999</c:v>
                </c:pt>
                <c:pt idx="2">
                  <c:v>16</c:v>
                </c:pt>
                <c:pt idx="3">
                  <c:v>0</c:v>
                </c:pt>
                <c:pt idx="4">
                  <c:v>16.100000000000001</c:v>
                </c:pt>
                <c:pt idx="5">
                  <c:v>23</c:v>
                </c:pt>
                <c:pt idx="6">
                  <c:v>13.900000000000002</c:v>
                </c:pt>
                <c:pt idx="7">
                  <c:v>9.5</c:v>
                </c:pt>
                <c:pt idx="8">
                  <c:v>20</c:v>
                </c:pt>
                <c:pt idx="9">
                  <c:v>21.3</c:v>
                </c:pt>
                <c:pt idx="10">
                  <c:v>24.4</c:v>
                </c:pt>
                <c:pt idx="11">
                  <c:v>6.9</c:v>
                </c:pt>
                <c:pt idx="12">
                  <c:v>12.2</c:v>
                </c:pt>
                <c:pt idx="13">
                  <c:v>18.2</c:v>
                </c:pt>
                <c:pt idx="14">
                  <c:v>11.4</c:v>
                </c:pt>
                <c:pt idx="15">
                  <c:v>19.3</c:v>
                </c:pt>
                <c:pt idx="16">
                  <c:v>16.8</c:v>
                </c:pt>
              </c:numCache>
            </c:numRef>
          </c:val>
          <c:extLst>
            <c:ext xmlns:c16="http://schemas.microsoft.com/office/drawing/2014/chart" uri="{C3380CC4-5D6E-409C-BE32-E72D297353CC}">
              <c16:uniqueId val="{00000002-1AF0-4A0D-A0B4-879234360FE0}"/>
            </c:ext>
          </c:extLst>
        </c:ser>
        <c:ser>
          <c:idx val="3"/>
          <c:order val="3"/>
          <c:tx>
            <c:strRef>
              <c:f>'Q16_Tab 56-62'!$E$325</c:f>
              <c:strCache>
                <c:ptCount val="1"/>
                <c:pt idx="0">
                  <c:v>Mesure non compatible avec notre activité, même à coût élevé</c:v>
                </c:pt>
              </c:strCache>
            </c:strRef>
          </c:tx>
          <c:spPr>
            <a:solidFill>
              <a:schemeClr val="accent4"/>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56-62'!$E$326:$E$342</c:f>
              <c:numCache>
                <c:formatCode>0.0</c:formatCode>
                <c:ptCount val="17"/>
                <c:pt idx="0">
                  <c:v>0.3</c:v>
                </c:pt>
                <c:pt idx="1">
                  <c:v>0</c:v>
                </c:pt>
                <c:pt idx="2">
                  <c:v>0</c:v>
                </c:pt>
                <c:pt idx="3">
                  <c:v>0</c:v>
                </c:pt>
                <c:pt idx="4">
                  <c:v>0</c:v>
                </c:pt>
                <c:pt idx="5">
                  <c:v>0</c:v>
                </c:pt>
                <c:pt idx="6">
                  <c:v>0.5</c:v>
                </c:pt>
                <c:pt idx="7">
                  <c:v>0.8</c:v>
                </c:pt>
                <c:pt idx="8">
                  <c:v>0.2</c:v>
                </c:pt>
                <c:pt idx="9">
                  <c:v>0.6</c:v>
                </c:pt>
                <c:pt idx="10">
                  <c:v>0</c:v>
                </c:pt>
                <c:pt idx="11">
                  <c:v>0.3</c:v>
                </c:pt>
                <c:pt idx="12">
                  <c:v>0</c:v>
                </c:pt>
                <c:pt idx="13">
                  <c:v>0</c:v>
                </c:pt>
                <c:pt idx="14">
                  <c:v>0.3</c:v>
                </c:pt>
                <c:pt idx="15">
                  <c:v>0.1</c:v>
                </c:pt>
                <c:pt idx="16">
                  <c:v>0.70000000000000007</c:v>
                </c:pt>
              </c:numCache>
            </c:numRef>
          </c:val>
          <c:extLst>
            <c:ext xmlns:c16="http://schemas.microsoft.com/office/drawing/2014/chart" uri="{C3380CC4-5D6E-409C-BE32-E72D297353CC}">
              <c16:uniqueId val="{00000003-1AF0-4A0D-A0B4-879234360FE0}"/>
            </c:ext>
          </c:extLst>
        </c:ser>
        <c:ser>
          <c:idx val="4"/>
          <c:order val="4"/>
          <c:tx>
            <c:strRef>
              <c:f>'Q16_Tab 56-62'!$F$325</c:f>
              <c:strCache>
                <c:ptCount val="1"/>
                <c:pt idx="0">
                  <c:v>Non concerné : mesure non nécessaire dans notre activité</c:v>
                </c:pt>
              </c:strCache>
            </c:strRef>
          </c:tx>
          <c:spPr>
            <a:solidFill>
              <a:schemeClr val="accent5"/>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56-62'!$F$326:$F$342</c:f>
              <c:numCache>
                <c:formatCode>0.0</c:formatCode>
                <c:ptCount val="17"/>
                <c:pt idx="0">
                  <c:v>2.7</c:v>
                </c:pt>
                <c:pt idx="1">
                  <c:v>0.5</c:v>
                </c:pt>
                <c:pt idx="2">
                  <c:v>0</c:v>
                </c:pt>
                <c:pt idx="3">
                  <c:v>0</c:v>
                </c:pt>
                <c:pt idx="4">
                  <c:v>1</c:v>
                </c:pt>
                <c:pt idx="5">
                  <c:v>0</c:v>
                </c:pt>
                <c:pt idx="6">
                  <c:v>1.4000000000000001</c:v>
                </c:pt>
                <c:pt idx="7">
                  <c:v>2.8000000000000003</c:v>
                </c:pt>
                <c:pt idx="8">
                  <c:v>2.1999999999999997</c:v>
                </c:pt>
                <c:pt idx="9">
                  <c:v>1.6</c:v>
                </c:pt>
                <c:pt idx="10">
                  <c:v>0</c:v>
                </c:pt>
                <c:pt idx="11">
                  <c:v>3.4000000000000004</c:v>
                </c:pt>
                <c:pt idx="12">
                  <c:v>1.3</c:v>
                </c:pt>
                <c:pt idx="13">
                  <c:v>0</c:v>
                </c:pt>
                <c:pt idx="14">
                  <c:v>4.5</c:v>
                </c:pt>
                <c:pt idx="15">
                  <c:v>3.2</c:v>
                </c:pt>
                <c:pt idx="16">
                  <c:v>6.3</c:v>
                </c:pt>
              </c:numCache>
            </c:numRef>
          </c:val>
          <c:extLst>
            <c:ext xmlns:c16="http://schemas.microsoft.com/office/drawing/2014/chart" uri="{C3380CC4-5D6E-409C-BE32-E72D297353CC}">
              <c16:uniqueId val="{00000004-1AF0-4A0D-A0B4-879234360FE0}"/>
            </c:ext>
          </c:extLst>
        </c:ser>
        <c:ser>
          <c:idx val="5"/>
          <c:order val="5"/>
          <c:tx>
            <c:strRef>
              <c:f>'Q16_Tab 56-62'!$G$325</c:f>
              <c:strCache>
                <c:ptCount val="1"/>
                <c:pt idx="0">
                  <c:v>nd</c:v>
                </c:pt>
              </c:strCache>
            </c:strRef>
          </c:tx>
          <c:spPr>
            <a:solidFill>
              <a:schemeClr val="accent6"/>
            </a:solidFill>
            <a:ln>
              <a:noFill/>
            </a:ln>
            <a:effectLst/>
          </c:spPr>
          <c:invertIfNegative val="0"/>
          <c:cat>
            <c:strRef>
              <c:f>'Q16_Tab 56-62'!$A$326:$A$342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'Q16_Tab 56-62'!$G$326:$G$342</c:f>
              <c:numCache>
                <c:formatCode>General</c:formatCode>
                <c:ptCount val="17"/>
                <c:pt idx="2" formatCode="0.0">
                  <c:v>0.59999999999999432</c:v>
                </c:pt>
                <c:pt idx="3" formatCode="0.0">
                  <c:v>100</c:v>
                </c:pt>
                <c:pt idx="5" formatCode="0.0">
                  <c:v>0.20000000000000284</c:v>
                </c:pt>
                <c:pt idx="10" formatCode="0.0">
                  <c:v>4.6999999999999886</c:v>
                </c:pt>
                <c:pt idx="13" formatCode="0.0">
                  <c:v>2.5</c:v>
                </c:pt>
              </c:numCache>
            </c:numRef>
          </c:val>
          <c:extLst>
            <c:ext xmlns:c16="http://schemas.microsoft.com/office/drawing/2014/chart" uri="{C3380CC4-5D6E-409C-BE32-E72D297353CC}">
              <c16:uniqueId val="{00000005-1AF0-4A0D-A0B4-879234360FE0}"/>
            </c:ext>
          </c:extLst>
        </c:ser>
        <c:dLbls>
          <c:showLegendKey val="0"/>
          <c:showVal val="0"/>
          <c:showCatName val="0"/>
          <c:showSerName val="0"/>
          <c:showPercent val="0"/>
          <c:showBubbleSize val="0"/>
        </c:dLbls>
        <c:gapWidth val="150"/>
        <c:overlap val="100"/>
        <c:axId val="664426072"/>
        <c:axId val="664427056"/>
      </c:barChart>
      <c:catAx>
        <c:axId val="664426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427056"/>
        <c:crosses val="autoZero"/>
        <c:auto val="1"/>
        <c:lblAlgn val="ctr"/>
        <c:lblOffset val="100"/>
        <c:noMultiLvlLbl val="0"/>
      </c:catAx>
      <c:valAx>
        <c:axId val="66442705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42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'Q3_Tab 7'!$B$4</c:f>
              <c:strCache>
                <c:ptCount val="1"/>
                <c:pt idx="0">
                  <c:v>Ensemble</c:v>
                </c:pt>
              </c:strCache>
            </c:strRef>
          </c:tx>
          <c:spPr>
            <a:solidFill>
              <a:schemeClr val="accent6">
                <a:lumMod val="60000"/>
                <a:lumOff val="40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7'!$B$5:$B$13</c:f>
              <c:numCache>
                <c:formatCode>0.0</c:formatCode>
                <c:ptCount val="9"/>
                <c:pt idx="0">
                  <c:v>25</c:v>
                </c:pt>
                <c:pt idx="1">
                  <c:v>21.2</c:v>
                </c:pt>
                <c:pt idx="2">
                  <c:v>26.400000000000002</c:v>
                </c:pt>
                <c:pt idx="3">
                  <c:v>6.9</c:v>
                </c:pt>
                <c:pt idx="4">
                  <c:v>12.9</c:v>
                </c:pt>
                <c:pt idx="5">
                  <c:v>14.899999999999999</c:v>
                </c:pt>
                <c:pt idx="6">
                  <c:v>13.4</c:v>
                </c:pt>
                <c:pt idx="7">
                  <c:v>2.6</c:v>
                </c:pt>
                <c:pt idx="8">
                  <c:v>23.799999999999997</c:v>
                </c:pt>
              </c:numCache>
            </c:numRef>
          </c:val>
          <c:extLst>
            <c:ext xmlns:c16="http://schemas.microsoft.com/office/drawing/2014/chart" uri="{C3380CC4-5D6E-409C-BE32-E72D297353CC}">
              <c16:uniqueId val="{00000000-4E03-4CF9-A27E-1522550687BA}"/>
            </c:ext>
          </c:extLst>
        </c:ser>
        <c:ser>
          <c:idx val="1"/>
          <c:order val="1"/>
          <c:tx>
            <c:strRef>
              <c:f>'Q3_Tab 7'!$C$4</c:f>
              <c:strCache>
                <c:ptCount val="1"/>
                <c:pt idx="0">
                  <c:v>10 - 19</c:v>
                </c:pt>
              </c:strCache>
            </c:strRef>
          </c:tx>
          <c:spPr>
            <a:solidFill>
              <a:schemeClr val="accent1">
                <a:tint val="65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7'!$C$5:$C$13</c:f>
              <c:numCache>
                <c:formatCode>0.0</c:formatCode>
                <c:ptCount val="9"/>
                <c:pt idx="0">
                  <c:v>15.4</c:v>
                </c:pt>
                <c:pt idx="1">
                  <c:v>19.400000000000002</c:v>
                </c:pt>
                <c:pt idx="2">
                  <c:v>25.900000000000002</c:v>
                </c:pt>
                <c:pt idx="3">
                  <c:v>7.3999999999999995</c:v>
                </c:pt>
                <c:pt idx="4">
                  <c:v>19.3</c:v>
                </c:pt>
                <c:pt idx="5">
                  <c:v>10</c:v>
                </c:pt>
                <c:pt idx="6">
                  <c:v>10.8</c:v>
                </c:pt>
                <c:pt idx="7">
                  <c:v>2.8000000000000003</c:v>
                </c:pt>
                <c:pt idx="8">
                  <c:v>28.9</c:v>
                </c:pt>
              </c:numCache>
            </c:numRef>
          </c:val>
          <c:extLst>
            <c:ext xmlns:c16="http://schemas.microsoft.com/office/drawing/2014/chart" uri="{C3380CC4-5D6E-409C-BE32-E72D297353CC}">
              <c16:uniqueId val="{00000001-4E03-4CF9-A27E-1522550687BA}"/>
            </c:ext>
          </c:extLst>
        </c:ser>
        <c:ser>
          <c:idx val="2"/>
          <c:order val="2"/>
          <c:tx>
            <c:strRef>
              <c:f>'Q3_Tab 7'!$D$4</c:f>
              <c:strCache>
                <c:ptCount val="1"/>
                <c:pt idx="0">
                  <c:v>20 - 49</c:v>
                </c:pt>
              </c:strCache>
            </c:strRef>
          </c:tx>
          <c:spPr>
            <a:solidFill>
              <a:schemeClr val="accent1">
                <a:tint val="83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7'!$D$5:$D$13</c:f>
              <c:numCache>
                <c:formatCode>0.0</c:formatCode>
                <c:ptCount val="9"/>
                <c:pt idx="0">
                  <c:v>19</c:v>
                </c:pt>
                <c:pt idx="1">
                  <c:v>18.099999999999998</c:v>
                </c:pt>
                <c:pt idx="2">
                  <c:v>24.9</c:v>
                </c:pt>
                <c:pt idx="3">
                  <c:v>7.1</c:v>
                </c:pt>
                <c:pt idx="4">
                  <c:v>16.8</c:v>
                </c:pt>
                <c:pt idx="5">
                  <c:v>14.6</c:v>
                </c:pt>
                <c:pt idx="6">
                  <c:v>11.600000000000001</c:v>
                </c:pt>
                <c:pt idx="7">
                  <c:v>3.4000000000000004</c:v>
                </c:pt>
                <c:pt idx="8">
                  <c:v>26.6</c:v>
                </c:pt>
              </c:numCache>
            </c:numRef>
          </c:val>
          <c:extLst>
            <c:ext xmlns:c16="http://schemas.microsoft.com/office/drawing/2014/chart" uri="{C3380CC4-5D6E-409C-BE32-E72D297353CC}">
              <c16:uniqueId val="{00000002-4E03-4CF9-A27E-1522550687BA}"/>
            </c:ext>
          </c:extLst>
        </c:ser>
        <c:ser>
          <c:idx val="3"/>
          <c:order val="3"/>
          <c:tx>
            <c:strRef>
              <c:f>'Q3_Tab 7'!$E$4</c:f>
              <c:strCache>
                <c:ptCount val="1"/>
                <c:pt idx="0">
                  <c:v>50 - 99</c:v>
                </c:pt>
              </c:strCache>
            </c:strRef>
          </c:tx>
          <c:spPr>
            <a:solidFill>
              <a:schemeClr val="accent1"/>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7'!$E$5:$E$13</c:f>
              <c:numCache>
                <c:formatCode>0.0</c:formatCode>
                <c:ptCount val="9"/>
                <c:pt idx="0">
                  <c:v>22.1</c:v>
                </c:pt>
                <c:pt idx="1">
                  <c:v>17.8</c:v>
                </c:pt>
                <c:pt idx="2">
                  <c:v>22.8</c:v>
                </c:pt>
                <c:pt idx="3">
                  <c:v>5.8999999999999995</c:v>
                </c:pt>
                <c:pt idx="4">
                  <c:v>13.4</c:v>
                </c:pt>
                <c:pt idx="5">
                  <c:v>20.399999999999999</c:v>
                </c:pt>
                <c:pt idx="6">
                  <c:v>12.1</c:v>
                </c:pt>
                <c:pt idx="7">
                  <c:v>2.7</c:v>
                </c:pt>
                <c:pt idx="8">
                  <c:v>25.4</c:v>
                </c:pt>
              </c:numCache>
            </c:numRef>
          </c:val>
          <c:extLst>
            <c:ext xmlns:c16="http://schemas.microsoft.com/office/drawing/2014/chart" uri="{C3380CC4-5D6E-409C-BE32-E72D297353CC}">
              <c16:uniqueId val="{00000003-4E03-4CF9-A27E-1522550687BA}"/>
            </c:ext>
          </c:extLst>
        </c:ser>
        <c:ser>
          <c:idx val="4"/>
          <c:order val="4"/>
          <c:tx>
            <c:strRef>
              <c:f>'Q3_Tab 7'!$F$4</c:f>
              <c:strCache>
                <c:ptCount val="1"/>
                <c:pt idx="0">
                  <c:v>100 - 249</c:v>
                </c:pt>
              </c:strCache>
            </c:strRef>
          </c:tx>
          <c:spPr>
            <a:solidFill>
              <a:schemeClr val="accent1">
                <a:shade val="82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7'!$F$5:$F$13</c:f>
              <c:numCache>
                <c:formatCode>0.0</c:formatCode>
                <c:ptCount val="9"/>
                <c:pt idx="0">
                  <c:v>21.8</c:v>
                </c:pt>
                <c:pt idx="1">
                  <c:v>17.2</c:v>
                </c:pt>
                <c:pt idx="2">
                  <c:v>26.1</c:v>
                </c:pt>
                <c:pt idx="3">
                  <c:v>7.0000000000000009</c:v>
                </c:pt>
                <c:pt idx="4">
                  <c:v>11.600000000000001</c:v>
                </c:pt>
                <c:pt idx="5">
                  <c:v>17.100000000000001</c:v>
                </c:pt>
                <c:pt idx="6">
                  <c:v>14.399999999999999</c:v>
                </c:pt>
                <c:pt idx="7">
                  <c:v>2.9000000000000004</c:v>
                </c:pt>
                <c:pt idx="8">
                  <c:v>25.6</c:v>
                </c:pt>
              </c:numCache>
            </c:numRef>
          </c:val>
          <c:extLst>
            <c:ext xmlns:c16="http://schemas.microsoft.com/office/drawing/2014/chart" uri="{C3380CC4-5D6E-409C-BE32-E72D297353CC}">
              <c16:uniqueId val="{00000004-4E03-4CF9-A27E-1522550687BA}"/>
            </c:ext>
          </c:extLst>
        </c:ser>
        <c:ser>
          <c:idx val="5"/>
          <c:order val="5"/>
          <c:tx>
            <c:strRef>
              <c:f>'Q3_Tab 7'!$G$4</c:f>
              <c:strCache>
                <c:ptCount val="1"/>
                <c:pt idx="0">
                  <c:v>250 - 499</c:v>
                </c:pt>
              </c:strCache>
            </c:strRef>
          </c:tx>
          <c:spPr>
            <a:solidFill>
              <a:schemeClr val="accent1">
                <a:shade val="65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7'!$G$5:$G$13</c:f>
              <c:numCache>
                <c:formatCode>0.0</c:formatCode>
                <c:ptCount val="9"/>
                <c:pt idx="0">
                  <c:v>24.2</c:v>
                </c:pt>
                <c:pt idx="1">
                  <c:v>18.2</c:v>
                </c:pt>
                <c:pt idx="2">
                  <c:v>23.799999999999997</c:v>
                </c:pt>
                <c:pt idx="3">
                  <c:v>6.8000000000000007</c:v>
                </c:pt>
                <c:pt idx="4">
                  <c:v>10.7</c:v>
                </c:pt>
                <c:pt idx="5">
                  <c:v>17</c:v>
                </c:pt>
                <c:pt idx="6">
                  <c:v>13.700000000000001</c:v>
                </c:pt>
                <c:pt idx="7">
                  <c:v>2.9000000000000004</c:v>
                </c:pt>
                <c:pt idx="8">
                  <c:v>24.6</c:v>
                </c:pt>
              </c:numCache>
            </c:numRef>
          </c:val>
          <c:extLst>
            <c:ext xmlns:c16="http://schemas.microsoft.com/office/drawing/2014/chart" uri="{C3380CC4-5D6E-409C-BE32-E72D297353CC}">
              <c16:uniqueId val="{00000005-4E03-4CF9-A27E-1522550687BA}"/>
            </c:ext>
          </c:extLst>
        </c:ser>
        <c:ser>
          <c:idx val="6"/>
          <c:order val="6"/>
          <c:tx>
            <c:strRef>
              <c:f>'Q3_Tab 7'!$H$4</c:f>
              <c:strCache>
                <c:ptCount val="1"/>
                <c:pt idx="0">
                  <c:v>500 et +</c:v>
                </c:pt>
              </c:strCache>
            </c:strRef>
          </c:tx>
          <c:spPr>
            <a:solidFill>
              <a:schemeClr val="accent1">
                <a:shade val="47000"/>
              </a:schemeClr>
            </a:solidFill>
            <a:ln>
              <a:noFill/>
            </a:ln>
            <a:effectLst/>
          </c:spPr>
          <c:invertIfNegative val="0"/>
          <c:cat>
            <c:strRef>
              <c:f>'Q3_Tab 7'!$A$5:$A$13</c:f>
              <c:strCache>
                <c:ptCount val="9"/>
                <c:pt idx="0">
                  <c:v>Gestion des questions sanitaires (masques, distance de sécurité, gel hydro alcoolique, etc.)</c:v>
                </c:pt>
                <c:pt idx="1">
                  <c:v>Difficultés financières</c:v>
                </c:pt>
                <c:pt idx="2">
                  <c:v>Manque de débouchés</c:v>
                </c:pt>
                <c:pt idx="3">
                  <c:v>Difficultés d'approvisionnement (manque de matière première / intrants, etc.)</c:v>
                </c:pt>
                <c:pt idx="4">
                  <c:v>Fermeture administrative</c:v>
                </c:pt>
                <c:pt idx="5">
                  <c:v>Manque de personnel</c:v>
                </c:pt>
                <c:pt idx="6">
                  <c:v>Autre(s)</c:v>
                </c:pt>
                <c:pt idx="7">
                  <c:v>Difficultés liées à l'aval (problème de transport, etc.)</c:v>
                </c:pt>
                <c:pt idx="8">
                  <c:v>Aucune difficulté rencontrée</c:v>
                </c:pt>
              </c:strCache>
            </c:strRef>
          </c:cat>
          <c:val>
            <c:numRef>
              <c:f>'Q3_Tab 7'!$H$5:$H$13</c:f>
              <c:numCache>
                <c:formatCode>0.0</c:formatCode>
                <c:ptCount val="9"/>
                <c:pt idx="0">
                  <c:v>32.1</c:v>
                </c:pt>
                <c:pt idx="1">
                  <c:v>25.900000000000002</c:v>
                </c:pt>
                <c:pt idx="2">
                  <c:v>28.9</c:v>
                </c:pt>
                <c:pt idx="3">
                  <c:v>6.9</c:v>
                </c:pt>
                <c:pt idx="4">
                  <c:v>10.4</c:v>
                </c:pt>
                <c:pt idx="5">
                  <c:v>13.700000000000001</c:v>
                </c:pt>
                <c:pt idx="6">
                  <c:v>14.899999999999999</c:v>
                </c:pt>
                <c:pt idx="7">
                  <c:v>2.1</c:v>
                </c:pt>
                <c:pt idx="8">
                  <c:v>20</c:v>
                </c:pt>
              </c:numCache>
            </c:numRef>
          </c:val>
          <c:extLst>
            <c:ext xmlns:c16="http://schemas.microsoft.com/office/drawing/2014/chart" uri="{C3380CC4-5D6E-409C-BE32-E72D297353CC}">
              <c16:uniqueId val="{00000006-4E03-4CF9-A27E-1522550687BA}"/>
            </c:ext>
          </c:extLst>
        </c:ser>
        <c:dLbls>
          <c:showLegendKey val="0"/>
          <c:showVal val="0"/>
          <c:showCatName val="0"/>
          <c:showSerName val="0"/>
          <c:showPercent val="0"/>
          <c:showBubbleSize val="0"/>
        </c:dLbls>
        <c:gapWidth val="219"/>
        <c:overlap val="-27"/>
        <c:axId val="551354448"/>
        <c:axId val="551360352"/>
      </c:barChart>
      <c:catAx>
        <c:axId val="55135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51360352"/>
        <c:crosses val="autoZero"/>
        <c:auto val="1"/>
        <c:lblAlgn val="ctr"/>
        <c:lblOffset val="100"/>
        <c:noMultiLvlLbl val="0"/>
      </c:catAx>
      <c:valAx>
        <c:axId val="55136035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135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AA84-4CD2-B45A-E3CF6DD5513F}"/>
              </c:ext>
            </c:extLst>
          </c:dPt>
          <c:dPt>
            <c:idx val="1"/>
            <c:bubble3D val="0"/>
            <c:spPr>
              <a:solidFill>
                <a:schemeClr val="accent2"/>
              </a:solidFill>
              <a:ln>
                <a:noFill/>
              </a:ln>
              <a:effectLst/>
            </c:spPr>
            <c:extLst>
              <c:ext xmlns:c16="http://schemas.microsoft.com/office/drawing/2014/chart" uri="{C3380CC4-5D6E-409C-BE32-E72D297353CC}">
                <c16:uniqueId val="{00000003-AA84-4CD2-B45A-E3CF6DD5513F}"/>
              </c:ext>
            </c:extLst>
          </c:dPt>
          <c:dPt>
            <c:idx val="2"/>
            <c:bubble3D val="0"/>
            <c:spPr>
              <a:solidFill>
                <a:schemeClr val="accent3"/>
              </a:solidFill>
              <a:ln>
                <a:noFill/>
              </a:ln>
              <a:effectLst/>
            </c:spPr>
            <c:extLst>
              <c:ext xmlns:c16="http://schemas.microsoft.com/office/drawing/2014/chart" uri="{C3380CC4-5D6E-409C-BE32-E72D297353CC}">
                <c16:uniqueId val="{00000005-AA84-4CD2-B45A-E3CF6DD5513F}"/>
              </c:ext>
            </c:extLst>
          </c:dPt>
          <c:dPt>
            <c:idx val="3"/>
            <c:bubble3D val="0"/>
            <c:spPr>
              <a:solidFill>
                <a:schemeClr val="accent4"/>
              </a:solidFill>
              <a:ln>
                <a:noFill/>
              </a:ln>
              <a:effectLst/>
            </c:spPr>
            <c:extLst>
              <c:ext xmlns:c16="http://schemas.microsoft.com/office/drawing/2014/chart" uri="{C3380CC4-5D6E-409C-BE32-E72D297353CC}">
                <c16:uniqueId val="{00000007-AA84-4CD2-B45A-E3CF6DD551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'Q17_Tab 63'!$A$5:$A$8</c:f>
              <c:strCache>
                <c:ptCount val="4"/>
                <c:pt idx="0">
                  <c:v>Cela n'a pas d'effet sur la productivité du travail ou les coûts</c:v>
                </c:pt>
                <c:pt idx="1">
                  <c:v>Cela réduit la productivité horaire du travail / augmente les coûts horaires modérément (de moins de 10 %)</c:v>
                </c:pt>
                <c:pt idx="2">
                  <c:v>Cela réduit la productivité horaire du travail / augmente les coûts horaires significativement (de 10 % ou plus)</c:v>
                </c:pt>
                <c:pt idx="3">
                  <c:v>Ne sais pas</c:v>
                </c:pt>
              </c:strCache>
            </c:strRef>
          </c:cat>
          <c:val>
            <c:numRef>
              <c:f>'Q17_Tab 63'!$B$5:$B$8</c:f>
              <c:numCache>
                <c:formatCode>0.0</c:formatCode>
                <c:ptCount val="4"/>
                <c:pt idx="0">
                  <c:v>26.700000000000003</c:v>
                </c:pt>
                <c:pt idx="1">
                  <c:v>35.5</c:v>
                </c:pt>
                <c:pt idx="2">
                  <c:v>10.8</c:v>
                </c:pt>
                <c:pt idx="3">
                  <c:v>27</c:v>
                </c:pt>
              </c:numCache>
            </c:numRef>
          </c:val>
          <c:extLst>
            <c:ext xmlns:c16="http://schemas.microsoft.com/office/drawing/2014/chart" uri="{C3380CC4-5D6E-409C-BE32-E72D297353CC}">
              <c16:uniqueId val="{00000000-468F-4DD8-AEF3-31E90E65CB6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par taille</a:t>
            </a:r>
            <a:r>
              <a:rPr lang="fr-FR" baseline="0"/>
              <a:t> d'entreprise (% de salariés)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'Q17_Tab 64'!$A$5</c:f>
              <c:strCache>
                <c:ptCount val="1"/>
                <c:pt idx="0">
                  <c:v>Cela n'a pas d'effet sur la productivité du travail ou les coûts</c:v>
                </c:pt>
              </c:strCache>
            </c:strRef>
          </c:tx>
          <c:spPr>
            <a:solidFill>
              <a:schemeClr val="accent1"/>
            </a:solidFill>
            <a:ln>
              <a:noFill/>
            </a:ln>
            <a:effectLst/>
          </c:spPr>
          <c:invertIfNegative val="0"/>
          <c:cat>
            <c:strRef>
              <c:f>'Q17_Tab 64'!$B$4:$H$4</c:f>
              <c:strCache>
                <c:ptCount val="7"/>
                <c:pt idx="0">
                  <c:v>Total</c:v>
                </c:pt>
                <c:pt idx="1">
                  <c:v>10 - 19</c:v>
                </c:pt>
                <c:pt idx="2">
                  <c:v>20 - 49</c:v>
                </c:pt>
                <c:pt idx="3">
                  <c:v>50 - 99</c:v>
                </c:pt>
                <c:pt idx="4">
                  <c:v>100 - 249</c:v>
                </c:pt>
                <c:pt idx="5">
                  <c:v>250 - 499</c:v>
                </c:pt>
                <c:pt idx="6">
                  <c:v>500 et +</c:v>
                </c:pt>
              </c:strCache>
            </c:strRef>
          </c:cat>
          <c:val>
            <c:numRef>
              <c:f>'Q17_Tab 64'!$B$5:$H$5</c:f>
              <c:numCache>
                <c:formatCode>0.0</c:formatCode>
                <c:ptCount val="7"/>
                <c:pt idx="0">
                  <c:v>26.700000000000003</c:v>
                </c:pt>
                <c:pt idx="1">
                  <c:v>31.5</c:v>
                </c:pt>
                <c:pt idx="2">
                  <c:v>28.499999999999996</c:v>
                </c:pt>
                <c:pt idx="3">
                  <c:v>30.599999999999998</c:v>
                </c:pt>
                <c:pt idx="4">
                  <c:v>31.6</c:v>
                </c:pt>
                <c:pt idx="5">
                  <c:v>29.5</c:v>
                </c:pt>
                <c:pt idx="6">
                  <c:v>21.2</c:v>
                </c:pt>
              </c:numCache>
            </c:numRef>
          </c:val>
          <c:extLst>
            <c:ext xmlns:c16="http://schemas.microsoft.com/office/drawing/2014/chart" uri="{C3380CC4-5D6E-409C-BE32-E72D297353CC}">
              <c16:uniqueId val="{00000000-3CF4-4B4C-9F77-447043DB180E}"/>
            </c:ext>
          </c:extLst>
        </c:ser>
        <c:ser>
          <c:idx val="1"/>
          <c:order val="1"/>
          <c:tx>
            <c:strRef>
              <c:f>'Q17_Tab 64'!$A$6</c:f>
              <c:strCache>
                <c:ptCount val="1"/>
                <c:pt idx="0">
                  <c:v>Cela réduit la productivité horaire du travail / augmente les coûts horaires modérément (de moins de 10 %)</c:v>
                </c:pt>
              </c:strCache>
            </c:strRef>
          </c:tx>
          <c:spPr>
            <a:solidFill>
              <a:schemeClr val="accent2"/>
            </a:solidFill>
            <a:ln>
              <a:noFill/>
            </a:ln>
            <a:effectLst/>
          </c:spPr>
          <c:invertIfNegative val="0"/>
          <c:cat>
            <c:strRef>
              <c:f>'Q17_Tab 64'!$B$4:$H$4</c:f>
              <c:strCache>
                <c:ptCount val="7"/>
                <c:pt idx="0">
                  <c:v>Total</c:v>
                </c:pt>
                <c:pt idx="1">
                  <c:v>10 - 19</c:v>
                </c:pt>
                <c:pt idx="2">
                  <c:v>20 - 49</c:v>
                </c:pt>
                <c:pt idx="3">
                  <c:v>50 - 99</c:v>
                </c:pt>
                <c:pt idx="4">
                  <c:v>100 - 249</c:v>
                </c:pt>
                <c:pt idx="5">
                  <c:v>250 - 499</c:v>
                </c:pt>
                <c:pt idx="6">
                  <c:v>500 et +</c:v>
                </c:pt>
              </c:strCache>
            </c:strRef>
          </c:cat>
          <c:val>
            <c:numRef>
              <c:f>'Q17_Tab 64'!$B$6:$H$6</c:f>
              <c:numCache>
                <c:formatCode>0.0</c:formatCode>
                <c:ptCount val="7"/>
                <c:pt idx="0">
                  <c:v>35.5</c:v>
                </c:pt>
                <c:pt idx="1">
                  <c:v>33.200000000000003</c:v>
                </c:pt>
                <c:pt idx="2">
                  <c:v>35.9</c:v>
                </c:pt>
                <c:pt idx="3">
                  <c:v>35</c:v>
                </c:pt>
                <c:pt idx="4">
                  <c:v>35.299999999999997</c:v>
                </c:pt>
                <c:pt idx="5">
                  <c:v>36.199999999999996</c:v>
                </c:pt>
                <c:pt idx="6">
                  <c:v>36</c:v>
                </c:pt>
              </c:numCache>
            </c:numRef>
          </c:val>
          <c:extLst>
            <c:ext xmlns:c16="http://schemas.microsoft.com/office/drawing/2014/chart" uri="{C3380CC4-5D6E-409C-BE32-E72D297353CC}">
              <c16:uniqueId val="{00000001-3CF4-4B4C-9F77-447043DB180E}"/>
            </c:ext>
          </c:extLst>
        </c:ser>
        <c:ser>
          <c:idx val="2"/>
          <c:order val="2"/>
          <c:tx>
            <c:strRef>
              <c:f>'Q17_Tab 64'!$A$7</c:f>
              <c:strCache>
                <c:ptCount val="1"/>
                <c:pt idx="0">
                  <c:v>Cela réduit la productivité horaire du travail / augmente les coûts horaires significativement (de 10 % ou plus)</c:v>
                </c:pt>
              </c:strCache>
            </c:strRef>
          </c:tx>
          <c:spPr>
            <a:solidFill>
              <a:schemeClr val="accent3"/>
            </a:solidFill>
            <a:ln>
              <a:noFill/>
            </a:ln>
            <a:effectLst/>
          </c:spPr>
          <c:invertIfNegative val="0"/>
          <c:cat>
            <c:strRef>
              <c:f>'Q17_Tab 64'!$B$4:$H$4</c:f>
              <c:strCache>
                <c:ptCount val="7"/>
                <c:pt idx="0">
                  <c:v>Total</c:v>
                </c:pt>
                <c:pt idx="1">
                  <c:v>10 - 19</c:v>
                </c:pt>
                <c:pt idx="2">
                  <c:v>20 - 49</c:v>
                </c:pt>
                <c:pt idx="3">
                  <c:v>50 - 99</c:v>
                </c:pt>
                <c:pt idx="4">
                  <c:v>100 - 249</c:v>
                </c:pt>
                <c:pt idx="5">
                  <c:v>250 - 499</c:v>
                </c:pt>
                <c:pt idx="6">
                  <c:v>500 et +</c:v>
                </c:pt>
              </c:strCache>
            </c:strRef>
          </c:cat>
          <c:val>
            <c:numRef>
              <c:f>'Q17_Tab 64'!$B$7:$H$7</c:f>
              <c:numCache>
                <c:formatCode>0.0</c:formatCode>
                <c:ptCount val="7"/>
                <c:pt idx="0">
                  <c:v>10.8</c:v>
                </c:pt>
                <c:pt idx="1">
                  <c:v>12</c:v>
                </c:pt>
                <c:pt idx="2">
                  <c:v>10.4</c:v>
                </c:pt>
                <c:pt idx="3">
                  <c:v>9.5</c:v>
                </c:pt>
                <c:pt idx="4">
                  <c:v>9.1999999999999993</c:v>
                </c:pt>
                <c:pt idx="5">
                  <c:v>7.7</c:v>
                </c:pt>
                <c:pt idx="6">
                  <c:v>12.3</c:v>
                </c:pt>
              </c:numCache>
            </c:numRef>
          </c:val>
          <c:extLst>
            <c:ext xmlns:c16="http://schemas.microsoft.com/office/drawing/2014/chart" uri="{C3380CC4-5D6E-409C-BE32-E72D297353CC}">
              <c16:uniqueId val="{00000002-3CF4-4B4C-9F77-447043DB180E}"/>
            </c:ext>
          </c:extLst>
        </c:ser>
        <c:ser>
          <c:idx val="3"/>
          <c:order val="3"/>
          <c:tx>
            <c:strRef>
              <c:f>'Q17_Tab 64'!$A$8</c:f>
              <c:strCache>
                <c:ptCount val="1"/>
                <c:pt idx="0">
                  <c:v>Ne sais pas</c:v>
                </c:pt>
              </c:strCache>
            </c:strRef>
          </c:tx>
          <c:spPr>
            <a:solidFill>
              <a:schemeClr val="accent4"/>
            </a:solidFill>
            <a:ln>
              <a:noFill/>
            </a:ln>
            <a:effectLst/>
          </c:spPr>
          <c:invertIfNegative val="0"/>
          <c:cat>
            <c:strRef>
              <c:f>'Q17_Tab 64'!$B$4:$H$4</c:f>
              <c:strCache>
                <c:ptCount val="7"/>
                <c:pt idx="0">
                  <c:v>Total</c:v>
                </c:pt>
                <c:pt idx="1">
                  <c:v>10 - 19</c:v>
                </c:pt>
                <c:pt idx="2">
                  <c:v>20 - 49</c:v>
                </c:pt>
                <c:pt idx="3">
                  <c:v>50 - 99</c:v>
                </c:pt>
                <c:pt idx="4">
                  <c:v>100 - 249</c:v>
                </c:pt>
                <c:pt idx="5">
                  <c:v>250 - 499</c:v>
                </c:pt>
                <c:pt idx="6">
                  <c:v>500 et +</c:v>
                </c:pt>
              </c:strCache>
            </c:strRef>
          </c:cat>
          <c:val>
            <c:numRef>
              <c:f>'Q17_Tab 64'!$B$8:$H$8</c:f>
              <c:numCache>
                <c:formatCode>0.0</c:formatCode>
                <c:ptCount val="7"/>
                <c:pt idx="0">
                  <c:v>27</c:v>
                </c:pt>
                <c:pt idx="1">
                  <c:v>23.3</c:v>
                </c:pt>
                <c:pt idx="2">
                  <c:v>25.1</c:v>
                </c:pt>
                <c:pt idx="3">
                  <c:v>24.8</c:v>
                </c:pt>
                <c:pt idx="4">
                  <c:v>23.9</c:v>
                </c:pt>
                <c:pt idx="5">
                  <c:v>26.6</c:v>
                </c:pt>
                <c:pt idx="6">
                  <c:v>30.5</c:v>
                </c:pt>
              </c:numCache>
            </c:numRef>
          </c:val>
          <c:extLst>
            <c:ext xmlns:c16="http://schemas.microsoft.com/office/drawing/2014/chart" uri="{C3380CC4-5D6E-409C-BE32-E72D297353CC}">
              <c16:uniqueId val="{00000003-3CF4-4B4C-9F77-447043DB180E}"/>
            </c:ext>
          </c:extLst>
        </c:ser>
        <c:dLbls>
          <c:showLegendKey val="0"/>
          <c:showVal val="0"/>
          <c:showCatName val="0"/>
          <c:showSerName val="0"/>
          <c:showPercent val="0"/>
          <c:showBubbleSize val="0"/>
        </c:dLbls>
        <c:gapWidth val="219"/>
        <c:overlap val="100"/>
        <c:axId val="665120440"/>
        <c:axId val="665158816"/>
      </c:barChart>
      <c:catAx>
        <c:axId val="665120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5158816"/>
        <c:crosses val="autoZero"/>
        <c:auto val="1"/>
        <c:lblAlgn val="ctr"/>
        <c:lblOffset val="100"/>
        <c:noMultiLvlLbl val="0"/>
      </c:catAx>
      <c:valAx>
        <c:axId val="6651588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5120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a:t>
            </a:r>
            <a:r>
              <a:rPr lang="fr-FR" baseline="0"/>
              <a:t> sanitaire, par secteur d'activité (% de salariés)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'Q17_Tab 65'!$B$5</c:f>
              <c:strCache>
                <c:ptCount val="1"/>
                <c:pt idx="0">
                  <c:v>Cela n'a pas d'effet sur la productivité du travail ou les coûts</c:v>
                </c:pt>
              </c:strCache>
            </c:strRef>
          </c:tx>
          <c:spPr>
            <a:solidFill>
              <a:schemeClr val="accent1"/>
            </a:solidFill>
            <a:ln>
              <a:noFill/>
            </a:ln>
            <a:effectLst/>
          </c:spPr>
          <c:invertIfNegative val="0"/>
          <c:cat>
            <c:strRef>
              <c:f>'Q17_Tab 65'!$A$6:$A$22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'Q17_Tab 65'!$B$6:$B$22</c:f>
              <c:numCache>
                <c:formatCode>0.0</c:formatCode>
                <c:ptCount val="17"/>
                <c:pt idx="0">
                  <c:v>26.700000000000003</c:v>
                </c:pt>
                <c:pt idx="1">
                  <c:v>11.600000000000001</c:v>
                </c:pt>
                <c:pt idx="2">
                  <c:v>30</c:v>
                </c:pt>
                <c:pt idx="3">
                  <c:v>0</c:v>
                </c:pt>
                <c:pt idx="4">
                  <c:v>20.5</c:v>
                </c:pt>
                <c:pt idx="5">
                  <c:v>12.4</c:v>
                </c:pt>
                <c:pt idx="6">
                  <c:v>29.4</c:v>
                </c:pt>
                <c:pt idx="7">
                  <c:v>19.7</c:v>
                </c:pt>
                <c:pt idx="8">
                  <c:v>27.3</c:v>
                </c:pt>
                <c:pt idx="9">
                  <c:v>23.3</c:v>
                </c:pt>
                <c:pt idx="10">
                  <c:v>8.5</c:v>
                </c:pt>
                <c:pt idx="11">
                  <c:v>32.5</c:v>
                </c:pt>
                <c:pt idx="12">
                  <c:v>31.4</c:v>
                </c:pt>
                <c:pt idx="13">
                  <c:v>33.800000000000004</c:v>
                </c:pt>
                <c:pt idx="14">
                  <c:v>30</c:v>
                </c:pt>
                <c:pt idx="15">
                  <c:v>31.7</c:v>
                </c:pt>
                <c:pt idx="16">
                  <c:v>30.5</c:v>
                </c:pt>
              </c:numCache>
            </c:numRef>
          </c:val>
          <c:extLst>
            <c:ext xmlns:c16="http://schemas.microsoft.com/office/drawing/2014/chart" uri="{C3380CC4-5D6E-409C-BE32-E72D297353CC}">
              <c16:uniqueId val="{00000000-1B02-4FEA-A906-D17CB697727B}"/>
            </c:ext>
          </c:extLst>
        </c:ser>
        <c:ser>
          <c:idx val="1"/>
          <c:order val="1"/>
          <c:tx>
            <c:strRef>
              <c:f>'Q17_Tab 65'!$C$5</c:f>
              <c:strCache>
                <c:ptCount val="1"/>
                <c:pt idx="0">
                  <c:v>Cela réduit la productivité horaire du travail / augmente les coûts horaires modérément (de moins de 10 %)</c:v>
                </c:pt>
              </c:strCache>
            </c:strRef>
          </c:tx>
          <c:spPr>
            <a:solidFill>
              <a:schemeClr val="accent2"/>
            </a:solidFill>
            <a:ln>
              <a:noFill/>
            </a:ln>
            <a:effectLst/>
          </c:spPr>
          <c:invertIfNegative val="0"/>
          <c:cat>
            <c:strRef>
              <c:f>'Q17_Tab 65'!$A$6:$A$22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'Q17_Tab 65'!$C$6:$C$22</c:f>
              <c:numCache>
                <c:formatCode>0.0</c:formatCode>
                <c:ptCount val="17"/>
                <c:pt idx="0">
                  <c:v>35.5</c:v>
                </c:pt>
                <c:pt idx="1">
                  <c:v>50.9</c:v>
                </c:pt>
                <c:pt idx="2">
                  <c:v>43.9</c:v>
                </c:pt>
                <c:pt idx="3">
                  <c:v>88.6</c:v>
                </c:pt>
                <c:pt idx="4">
                  <c:v>47.8</c:v>
                </c:pt>
                <c:pt idx="5">
                  <c:v>30.2</c:v>
                </c:pt>
                <c:pt idx="6">
                  <c:v>40.699999999999996</c:v>
                </c:pt>
                <c:pt idx="7">
                  <c:v>47.099999999999994</c:v>
                </c:pt>
                <c:pt idx="8">
                  <c:v>30.9</c:v>
                </c:pt>
                <c:pt idx="9">
                  <c:v>35.199999999999996</c:v>
                </c:pt>
                <c:pt idx="10">
                  <c:v>41.3</c:v>
                </c:pt>
                <c:pt idx="11">
                  <c:v>30.7</c:v>
                </c:pt>
                <c:pt idx="12">
                  <c:v>36.9</c:v>
                </c:pt>
                <c:pt idx="13">
                  <c:v>28.499999999999996</c:v>
                </c:pt>
                <c:pt idx="14">
                  <c:v>31.2</c:v>
                </c:pt>
                <c:pt idx="15">
                  <c:v>33.1</c:v>
                </c:pt>
                <c:pt idx="16">
                  <c:v>28.7</c:v>
                </c:pt>
              </c:numCache>
            </c:numRef>
          </c:val>
          <c:extLst>
            <c:ext xmlns:c16="http://schemas.microsoft.com/office/drawing/2014/chart" uri="{C3380CC4-5D6E-409C-BE32-E72D297353CC}">
              <c16:uniqueId val="{00000001-1B02-4FEA-A906-D17CB697727B}"/>
            </c:ext>
          </c:extLst>
        </c:ser>
        <c:ser>
          <c:idx val="2"/>
          <c:order val="2"/>
          <c:tx>
            <c:strRef>
              <c:f>'Q17_Tab 65'!$D$5</c:f>
              <c:strCache>
                <c:ptCount val="1"/>
                <c:pt idx="0">
                  <c:v>Cela réduit la productivité horaire du travail / augmente les coûts horaires significativement (de 10 % ou plus)</c:v>
                </c:pt>
              </c:strCache>
            </c:strRef>
          </c:tx>
          <c:spPr>
            <a:solidFill>
              <a:schemeClr val="accent3"/>
            </a:solidFill>
            <a:ln>
              <a:noFill/>
            </a:ln>
            <a:effectLst/>
          </c:spPr>
          <c:invertIfNegative val="0"/>
          <c:cat>
            <c:strRef>
              <c:f>'Q17_Tab 65'!$A$6:$A$22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'Q17_Tab 65'!$D$6:$D$22</c:f>
              <c:numCache>
                <c:formatCode>0.0</c:formatCode>
                <c:ptCount val="17"/>
                <c:pt idx="0">
                  <c:v>10.8</c:v>
                </c:pt>
                <c:pt idx="1">
                  <c:v>2.6</c:v>
                </c:pt>
                <c:pt idx="2">
                  <c:v>4.3999999999999995</c:v>
                </c:pt>
                <c:pt idx="3">
                  <c:v>0</c:v>
                </c:pt>
                <c:pt idx="4">
                  <c:v>7.1</c:v>
                </c:pt>
                <c:pt idx="5">
                  <c:v>26.1</c:v>
                </c:pt>
                <c:pt idx="6">
                  <c:v>5.7</c:v>
                </c:pt>
                <c:pt idx="7">
                  <c:v>12</c:v>
                </c:pt>
                <c:pt idx="8">
                  <c:v>15.9</c:v>
                </c:pt>
                <c:pt idx="9">
                  <c:v>12</c:v>
                </c:pt>
                <c:pt idx="10">
                  <c:v>22.900000000000002</c:v>
                </c:pt>
                <c:pt idx="11">
                  <c:v>3.8</c:v>
                </c:pt>
                <c:pt idx="12">
                  <c:v>2.9000000000000004</c:v>
                </c:pt>
                <c:pt idx="13">
                  <c:v>9.4</c:v>
                </c:pt>
                <c:pt idx="14">
                  <c:v>8.9</c:v>
                </c:pt>
                <c:pt idx="15">
                  <c:v>10.8</c:v>
                </c:pt>
                <c:pt idx="16">
                  <c:v>12</c:v>
                </c:pt>
              </c:numCache>
            </c:numRef>
          </c:val>
          <c:extLst>
            <c:ext xmlns:c16="http://schemas.microsoft.com/office/drawing/2014/chart" uri="{C3380CC4-5D6E-409C-BE32-E72D297353CC}">
              <c16:uniqueId val="{00000002-1B02-4FEA-A906-D17CB697727B}"/>
            </c:ext>
          </c:extLst>
        </c:ser>
        <c:ser>
          <c:idx val="3"/>
          <c:order val="3"/>
          <c:tx>
            <c:strRef>
              <c:f>'Q17_Tab 65'!$E$5</c:f>
              <c:strCache>
                <c:ptCount val="1"/>
                <c:pt idx="0">
                  <c:v>Ne sais pas</c:v>
                </c:pt>
              </c:strCache>
            </c:strRef>
          </c:tx>
          <c:spPr>
            <a:solidFill>
              <a:schemeClr val="accent4"/>
            </a:solidFill>
            <a:ln>
              <a:noFill/>
            </a:ln>
            <a:effectLst/>
          </c:spPr>
          <c:invertIfNegative val="0"/>
          <c:cat>
            <c:strRef>
              <c:f>'Q17_Tab 65'!$A$6:$A$22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'Q17_Tab 65'!$E$6:$E$22</c:f>
              <c:numCache>
                <c:formatCode>0.0</c:formatCode>
                <c:ptCount val="17"/>
                <c:pt idx="0">
                  <c:v>27</c:v>
                </c:pt>
                <c:pt idx="1">
                  <c:v>34.9</c:v>
                </c:pt>
                <c:pt idx="2">
                  <c:v>21.7</c:v>
                </c:pt>
                <c:pt idx="3">
                  <c:v>0</c:v>
                </c:pt>
                <c:pt idx="4">
                  <c:v>24.5</c:v>
                </c:pt>
                <c:pt idx="5">
                  <c:v>31.3</c:v>
                </c:pt>
                <c:pt idx="6">
                  <c:v>24.3</c:v>
                </c:pt>
                <c:pt idx="7">
                  <c:v>21.2</c:v>
                </c:pt>
                <c:pt idx="8">
                  <c:v>25.900000000000002</c:v>
                </c:pt>
                <c:pt idx="9">
                  <c:v>29.5</c:v>
                </c:pt>
                <c:pt idx="10">
                  <c:v>27.3</c:v>
                </c:pt>
                <c:pt idx="11">
                  <c:v>33</c:v>
                </c:pt>
                <c:pt idx="12">
                  <c:v>28.799999999999997</c:v>
                </c:pt>
                <c:pt idx="13">
                  <c:v>28.4</c:v>
                </c:pt>
                <c:pt idx="14">
                  <c:v>29.9</c:v>
                </c:pt>
                <c:pt idx="15">
                  <c:v>24.4</c:v>
                </c:pt>
                <c:pt idx="16">
                  <c:v>28.799999999999997</c:v>
                </c:pt>
              </c:numCache>
            </c:numRef>
          </c:val>
          <c:extLst>
            <c:ext xmlns:c16="http://schemas.microsoft.com/office/drawing/2014/chart" uri="{C3380CC4-5D6E-409C-BE32-E72D297353CC}">
              <c16:uniqueId val="{00000003-1B02-4FEA-A906-D17CB697727B}"/>
            </c:ext>
          </c:extLst>
        </c:ser>
        <c:ser>
          <c:idx val="4"/>
          <c:order val="4"/>
          <c:tx>
            <c:strRef>
              <c:f>'Q17_Tab 65'!$F$5</c:f>
              <c:strCache>
                <c:ptCount val="1"/>
                <c:pt idx="0">
                  <c:v>nd</c:v>
                </c:pt>
              </c:strCache>
            </c:strRef>
          </c:tx>
          <c:spPr>
            <a:solidFill>
              <a:schemeClr val="accent6"/>
            </a:solidFill>
            <a:ln>
              <a:noFill/>
            </a:ln>
            <a:effectLst/>
          </c:spPr>
          <c:invertIfNegative val="0"/>
          <c:cat>
            <c:strRef>
              <c:f>'Q17_Tab 65'!$A$6:$A$22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'Q17_Tab 65'!$F$6:$F$22</c:f>
              <c:numCache>
                <c:formatCode>0.0</c:formatCode>
                <c:ptCount val="17"/>
                <c:pt idx="3">
                  <c:v>11.400000000000006</c:v>
                </c:pt>
              </c:numCache>
            </c:numRef>
          </c:val>
          <c:extLst>
            <c:ext xmlns:c16="http://schemas.microsoft.com/office/drawing/2014/chart" uri="{C3380CC4-5D6E-409C-BE32-E72D297353CC}">
              <c16:uniqueId val="{00000006-1B02-4FEA-A906-D17CB697727B}"/>
            </c:ext>
          </c:extLst>
        </c:ser>
        <c:dLbls>
          <c:showLegendKey val="0"/>
          <c:showVal val="0"/>
          <c:showCatName val="0"/>
          <c:showSerName val="0"/>
          <c:showPercent val="0"/>
          <c:showBubbleSize val="0"/>
        </c:dLbls>
        <c:gapWidth val="150"/>
        <c:overlap val="100"/>
        <c:axId val="554673360"/>
        <c:axId val="554666800"/>
      </c:barChart>
      <c:catAx>
        <c:axId val="554673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54666800"/>
        <c:crosses val="autoZero"/>
        <c:auto val="1"/>
        <c:lblAlgn val="ctr"/>
        <c:lblOffset val="100"/>
        <c:noMultiLvlLbl val="0"/>
      </c:catAx>
      <c:valAx>
        <c:axId val="55466680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467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sur les coûts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spPr>
            <a:solidFill>
              <a:schemeClr val="accent1"/>
            </a:solidFill>
            <a:ln>
              <a:noFill/>
            </a:ln>
            <a:effectLst/>
          </c:spPr>
          <c:invertIfNegative val="0"/>
          <c:cat>
            <c:strRef>
              <c:f>'Q18_Tab 66'!$A$4:$A$8</c:f>
              <c:strCache>
                <c:ptCount val="5"/>
                <c:pt idx="0">
                  <c:v>Cela n'a pas d'effet sur les coûts</c:v>
                </c:pt>
                <c:pt idx="1">
                  <c:v>Cela augmente uniquement les coûts directs (achat de matériel et de prestations)</c:v>
                </c:pt>
                <c:pt idx="2">
                  <c:v>Cela augmente uniquement les coûts indirects (liés à la réorganisation des locaux
ou des déplacements au sein de l'établissement/entreprise, etc.)</c:v>
                </c:pt>
                <c:pt idx="3">
                  <c:v>Cela augmente à la fois les coûts directs et indirects</c:v>
                </c:pt>
                <c:pt idx="4">
                  <c:v>Ne sais pas</c:v>
                </c:pt>
              </c:strCache>
            </c:strRef>
          </c:cat>
          <c:val>
            <c:numRef>
              <c:f>'Q18_Tab 66'!$B$4:$B$8</c:f>
              <c:numCache>
                <c:formatCode>0.0</c:formatCode>
                <c:ptCount val="5"/>
                <c:pt idx="0">
                  <c:v>9.7000000000000011</c:v>
                </c:pt>
                <c:pt idx="1">
                  <c:v>29.7</c:v>
                </c:pt>
                <c:pt idx="2">
                  <c:v>5.3</c:v>
                </c:pt>
                <c:pt idx="3">
                  <c:v>31.5</c:v>
                </c:pt>
                <c:pt idx="4">
                  <c:v>23.7</c:v>
                </c:pt>
              </c:numCache>
            </c:numRef>
          </c:val>
          <c:extLst>
            <c:ext xmlns:c16="http://schemas.microsoft.com/office/drawing/2014/chart" uri="{C3380CC4-5D6E-409C-BE32-E72D297353CC}">
              <c16:uniqueId val="{00000000-0308-46EF-808C-64E9EB96546D}"/>
            </c:ext>
          </c:extLst>
        </c:ser>
        <c:dLbls>
          <c:showLegendKey val="0"/>
          <c:showVal val="0"/>
          <c:showCatName val="0"/>
          <c:showSerName val="0"/>
          <c:showPercent val="0"/>
          <c:showBubbleSize val="0"/>
        </c:dLbls>
        <c:gapWidth val="150"/>
        <c:overlap val="100"/>
        <c:axId val="519458624"/>
        <c:axId val="519455344"/>
      </c:barChart>
      <c:catAx>
        <c:axId val="51945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455344"/>
        <c:crosses val="autoZero"/>
        <c:auto val="1"/>
        <c:lblAlgn val="ctr"/>
        <c:lblOffset val="100"/>
        <c:noMultiLvlLbl val="0"/>
      </c:catAx>
      <c:valAx>
        <c:axId val="519455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45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'Q18_Tab 67'!$A$5</c:f>
              <c:strCache>
                <c:ptCount val="1"/>
                <c:pt idx="0">
                  <c:v>Cela n'a pas d'effet sur les coûts</c:v>
                </c:pt>
              </c:strCache>
            </c:strRef>
          </c:tx>
          <c:spPr>
            <a:solidFill>
              <a:schemeClr val="accent1"/>
            </a:solidFill>
            <a:ln>
              <a:noFill/>
            </a:ln>
            <a:effectLst/>
          </c:spPr>
          <c:invertIfNegative val="0"/>
          <c:cat>
            <c:strRef>
              <c:f>'Q18_Tab 67'!$B$4:$H$4</c:f>
              <c:strCache>
                <c:ptCount val="7"/>
                <c:pt idx="0">
                  <c:v>Total</c:v>
                </c:pt>
                <c:pt idx="1">
                  <c:v>10 - 19</c:v>
                </c:pt>
                <c:pt idx="2">
                  <c:v>20 - 49</c:v>
                </c:pt>
                <c:pt idx="3">
                  <c:v>50 - 99</c:v>
                </c:pt>
                <c:pt idx="4">
                  <c:v>100 - 249</c:v>
                </c:pt>
                <c:pt idx="5">
                  <c:v>250 - 499</c:v>
                </c:pt>
                <c:pt idx="6">
                  <c:v>500 et +</c:v>
                </c:pt>
              </c:strCache>
            </c:strRef>
          </c:cat>
          <c:val>
            <c:numRef>
              <c:f>'Q18_Tab 67'!$B$5:$H$5</c:f>
              <c:numCache>
                <c:formatCode>General</c:formatCode>
                <c:ptCount val="7"/>
                <c:pt idx="0">
                  <c:v>9.7000000000000011</c:v>
                </c:pt>
                <c:pt idx="1">
                  <c:v>15.5</c:v>
                </c:pt>
                <c:pt idx="2">
                  <c:v>10.9</c:v>
                </c:pt>
                <c:pt idx="3">
                  <c:v>11.200000000000001</c:v>
                </c:pt>
                <c:pt idx="4">
                  <c:v>10.4</c:v>
                </c:pt>
                <c:pt idx="5">
                  <c:v>7.7</c:v>
                </c:pt>
                <c:pt idx="6">
                  <c:v>7.6</c:v>
                </c:pt>
              </c:numCache>
            </c:numRef>
          </c:val>
          <c:extLst>
            <c:ext xmlns:c16="http://schemas.microsoft.com/office/drawing/2014/chart" uri="{C3380CC4-5D6E-409C-BE32-E72D297353CC}">
              <c16:uniqueId val="{00000000-440F-439A-AC6C-BD4133F08FB1}"/>
            </c:ext>
          </c:extLst>
        </c:ser>
        <c:ser>
          <c:idx val="1"/>
          <c:order val="1"/>
          <c:tx>
            <c:strRef>
              <c:f>'Q18_Tab 67'!$A$6</c:f>
              <c:strCache>
                <c:ptCount val="1"/>
                <c:pt idx="0">
                  <c:v>Cela augmente uniquement les coûts directs (achat de matériel et de prestations)</c:v>
                </c:pt>
              </c:strCache>
            </c:strRef>
          </c:tx>
          <c:spPr>
            <a:solidFill>
              <a:schemeClr val="accent2"/>
            </a:solidFill>
            <a:ln>
              <a:noFill/>
            </a:ln>
            <a:effectLst/>
          </c:spPr>
          <c:invertIfNegative val="0"/>
          <c:cat>
            <c:strRef>
              <c:f>'Q18_Tab 67'!$B$4:$H$4</c:f>
              <c:strCache>
                <c:ptCount val="7"/>
                <c:pt idx="0">
                  <c:v>Total</c:v>
                </c:pt>
                <c:pt idx="1">
                  <c:v>10 - 19</c:v>
                </c:pt>
                <c:pt idx="2">
                  <c:v>20 - 49</c:v>
                </c:pt>
                <c:pt idx="3">
                  <c:v>50 - 99</c:v>
                </c:pt>
                <c:pt idx="4">
                  <c:v>100 - 249</c:v>
                </c:pt>
                <c:pt idx="5">
                  <c:v>250 - 499</c:v>
                </c:pt>
                <c:pt idx="6">
                  <c:v>500 et +</c:v>
                </c:pt>
              </c:strCache>
            </c:strRef>
          </c:cat>
          <c:val>
            <c:numRef>
              <c:f>'Q18_Tab 67'!$B$6:$H$6</c:f>
              <c:numCache>
                <c:formatCode>General</c:formatCode>
                <c:ptCount val="7"/>
                <c:pt idx="0">
                  <c:v>29.7</c:v>
                </c:pt>
                <c:pt idx="1">
                  <c:v>32.4</c:v>
                </c:pt>
                <c:pt idx="2">
                  <c:v>35.199999999999996</c:v>
                </c:pt>
                <c:pt idx="3">
                  <c:v>36.700000000000003</c:v>
                </c:pt>
                <c:pt idx="4">
                  <c:v>35.799999999999997</c:v>
                </c:pt>
                <c:pt idx="5">
                  <c:v>32</c:v>
                </c:pt>
                <c:pt idx="6">
                  <c:v>22.3</c:v>
                </c:pt>
              </c:numCache>
            </c:numRef>
          </c:val>
          <c:extLst>
            <c:ext xmlns:c16="http://schemas.microsoft.com/office/drawing/2014/chart" uri="{C3380CC4-5D6E-409C-BE32-E72D297353CC}">
              <c16:uniqueId val="{00000001-440F-439A-AC6C-BD4133F08FB1}"/>
            </c:ext>
          </c:extLst>
        </c:ser>
        <c:ser>
          <c:idx val="2"/>
          <c:order val="2"/>
          <c:tx>
            <c:strRef>
              <c:f>'Q18_Tab 67'!$A$7</c:f>
              <c:strCache>
                <c:ptCount val="1"/>
                <c:pt idx="0">
                  <c:v>Cela augmente uniquement les coûts indirects (liés à la réorganisation des locaux
ou des déplacements au sein de l'établissement/entreprise, etc.)</c:v>
                </c:pt>
              </c:strCache>
            </c:strRef>
          </c:tx>
          <c:spPr>
            <a:solidFill>
              <a:schemeClr val="accent3"/>
            </a:solidFill>
            <a:ln>
              <a:noFill/>
            </a:ln>
            <a:effectLst/>
          </c:spPr>
          <c:invertIfNegative val="0"/>
          <c:cat>
            <c:strRef>
              <c:f>'Q18_Tab 67'!$B$4:$H$4</c:f>
              <c:strCache>
                <c:ptCount val="7"/>
                <c:pt idx="0">
                  <c:v>Total</c:v>
                </c:pt>
                <c:pt idx="1">
                  <c:v>10 - 19</c:v>
                </c:pt>
                <c:pt idx="2">
                  <c:v>20 - 49</c:v>
                </c:pt>
                <c:pt idx="3">
                  <c:v>50 - 99</c:v>
                </c:pt>
                <c:pt idx="4">
                  <c:v>100 - 249</c:v>
                </c:pt>
                <c:pt idx="5">
                  <c:v>250 - 499</c:v>
                </c:pt>
                <c:pt idx="6">
                  <c:v>500 et +</c:v>
                </c:pt>
              </c:strCache>
            </c:strRef>
          </c:cat>
          <c:val>
            <c:numRef>
              <c:f>'Q18_Tab 67'!$B$7:$H$7</c:f>
              <c:numCache>
                <c:formatCode>General</c:formatCode>
                <c:ptCount val="7"/>
                <c:pt idx="0">
                  <c:v>5.3</c:v>
                </c:pt>
                <c:pt idx="1">
                  <c:v>6.8000000000000007</c:v>
                </c:pt>
                <c:pt idx="2">
                  <c:v>6.7</c:v>
                </c:pt>
                <c:pt idx="3">
                  <c:v>5.8000000000000007</c:v>
                </c:pt>
                <c:pt idx="4">
                  <c:v>5.7</c:v>
                </c:pt>
                <c:pt idx="5">
                  <c:v>4.9000000000000004</c:v>
                </c:pt>
                <c:pt idx="6">
                  <c:v>4.2</c:v>
                </c:pt>
              </c:numCache>
            </c:numRef>
          </c:val>
          <c:extLst>
            <c:ext xmlns:c16="http://schemas.microsoft.com/office/drawing/2014/chart" uri="{C3380CC4-5D6E-409C-BE32-E72D297353CC}">
              <c16:uniqueId val="{00000002-440F-439A-AC6C-BD4133F08FB1}"/>
            </c:ext>
          </c:extLst>
        </c:ser>
        <c:ser>
          <c:idx val="3"/>
          <c:order val="3"/>
          <c:tx>
            <c:strRef>
              <c:f>'Q18_Tab 67'!$A$8</c:f>
              <c:strCache>
                <c:ptCount val="1"/>
                <c:pt idx="0">
                  <c:v>Cela augmente à la fois les coûts directs et indirects</c:v>
                </c:pt>
              </c:strCache>
            </c:strRef>
          </c:tx>
          <c:spPr>
            <a:solidFill>
              <a:schemeClr val="accent4"/>
            </a:solidFill>
            <a:ln>
              <a:noFill/>
            </a:ln>
            <a:effectLst/>
          </c:spPr>
          <c:invertIfNegative val="0"/>
          <c:cat>
            <c:strRef>
              <c:f>'Q18_Tab 67'!$B$4:$H$4</c:f>
              <c:strCache>
                <c:ptCount val="7"/>
                <c:pt idx="0">
                  <c:v>Total</c:v>
                </c:pt>
                <c:pt idx="1">
                  <c:v>10 - 19</c:v>
                </c:pt>
                <c:pt idx="2">
                  <c:v>20 - 49</c:v>
                </c:pt>
                <c:pt idx="3">
                  <c:v>50 - 99</c:v>
                </c:pt>
                <c:pt idx="4">
                  <c:v>100 - 249</c:v>
                </c:pt>
                <c:pt idx="5">
                  <c:v>250 - 499</c:v>
                </c:pt>
                <c:pt idx="6">
                  <c:v>500 et +</c:v>
                </c:pt>
              </c:strCache>
            </c:strRef>
          </c:cat>
          <c:val>
            <c:numRef>
              <c:f>'Q18_Tab 67'!$B$8:$H$8</c:f>
              <c:numCache>
                <c:formatCode>General</c:formatCode>
                <c:ptCount val="7"/>
                <c:pt idx="0">
                  <c:v>31.5</c:v>
                </c:pt>
                <c:pt idx="1">
                  <c:v>23.1</c:v>
                </c:pt>
                <c:pt idx="2">
                  <c:v>25.8</c:v>
                </c:pt>
                <c:pt idx="3">
                  <c:v>26.8</c:v>
                </c:pt>
                <c:pt idx="4">
                  <c:v>28.1</c:v>
                </c:pt>
                <c:pt idx="5">
                  <c:v>30.7</c:v>
                </c:pt>
                <c:pt idx="6">
                  <c:v>38.9</c:v>
                </c:pt>
              </c:numCache>
            </c:numRef>
          </c:val>
          <c:extLst>
            <c:ext xmlns:c16="http://schemas.microsoft.com/office/drawing/2014/chart" uri="{C3380CC4-5D6E-409C-BE32-E72D297353CC}">
              <c16:uniqueId val="{00000003-440F-439A-AC6C-BD4133F08FB1}"/>
            </c:ext>
          </c:extLst>
        </c:ser>
        <c:ser>
          <c:idx val="4"/>
          <c:order val="4"/>
          <c:tx>
            <c:strRef>
              <c:f>'Q18_Tab 67'!$A$9</c:f>
              <c:strCache>
                <c:ptCount val="1"/>
                <c:pt idx="0">
                  <c:v>Ne sais pas</c:v>
                </c:pt>
              </c:strCache>
            </c:strRef>
          </c:tx>
          <c:spPr>
            <a:solidFill>
              <a:schemeClr val="accent5"/>
            </a:solidFill>
            <a:ln>
              <a:noFill/>
            </a:ln>
            <a:effectLst/>
          </c:spPr>
          <c:invertIfNegative val="0"/>
          <c:cat>
            <c:strRef>
              <c:f>'Q18_Tab 67'!$B$4:$H$4</c:f>
              <c:strCache>
                <c:ptCount val="7"/>
                <c:pt idx="0">
                  <c:v>Total</c:v>
                </c:pt>
                <c:pt idx="1">
                  <c:v>10 - 19</c:v>
                </c:pt>
                <c:pt idx="2">
                  <c:v>20 - 49</c:v>
                </c:pt>
                <c:pt idx="3">
                  <c:v>50 - 99</c:v>
                </c:pt>
                <c:pt idx="4">
                  <c:v>100 - 249</c:v>
                </c:pt>
                <c:pt idx="5">
                  <c:v>250 - 499</c:v>
                </c:pt>
                <c:pt idx="6">
                  <c:v>500 et +</c:v>
                </c:pt>
              </c:strCache>
            </c:strRef>
          </c:cat>
          <c:val>
            <c:numRef>
              <c:f>'Q18_Tab 67'!$B$9:$H$9</c:f>
              <c:numCache>
                <c:formatCode>General</c:formatCode>
                <c:ptCount val="7"/>
                <c:pt idx="0">
                  <c:v>23.7</c:v>
                </c:pt>
                <c:pt idx="1">
                  <c:v>22.3</c:v>
                </c:pt>
                <c:pt idx="2">
                  <c:v>21.3</c:v>
                </c:pt>
                <c:pt idx="3">
                  <c:v>19.5</c:v>
                </c:pt>
                <c:pt idx="4">
                  <c:v>20</c:v>
                </c:pt>
                <c:pt idx="5">
                  <c:v>24.7</c:v>
                </c:pt>
                <c:pt idx="6">
                  <c:v>27.1</c:v>
                </c:pt>
              </c:numCache>
            </c:numRef>
          </c:val>
          <c:extLst>
            <c:ext xmlns:c16="http://schemas.microsoft.com/office/drawing/2014/chart" uri="{C3380CC4-5D6E-409C-BE32-E72D297353CC}">
              <c16:uniqueId val="{00000004-440F-439A-AC6C-BD4133F08FB1}"/>
            </c:ext>
          </c:extLst>
        </c:ser>
        <c:dLbls>
          <c:showLegendKey val="0"/>
          <c:showVal val="0"/>
          <c:showCatName val="0"/>
          <c:showSerName val="0"/>
          <c:showPercent val="0"/>
          <c:showBubbleSize val="0"/>
        </c:dLbls>
        <c:gapWidth val="150"/>
        <c:overlap val="100"/>
        <c:axId val="653593688"/>
        <c:axId val="653590736"/>
      </c:barChart>
      <c:catAx>
        <c:axId val="65359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590736"/>
        <c:crosses val="autoZero"/>
        <c:auto val="1"/>
        <c:lblAlgn val="ctr"/>
        <c:lblOffset val="100"/>
        <c:noMultiLvlLbl val="0"/>
      </c:catAx>
      <c:valAx>
        <c:axId val="653590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593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'Q18_Tab 68'!$B$4</c:f>
              <c:strCache>
                <c:ptCount val="1"/>
                <c:pt idx="0">
                  <c:v>Cela n'a pas d'effet sur les coûts</c:v>
                </c:pt>
              </c:strCache>
            </c:strRef>
          </c:tx>
          <c:spPr>
            <a:solidFill>
              <a:schemeClr val="accent1"/>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68'!$B$5:$B$21</c:f>
              <c:numCache>
                <c:formatCode>0.0</c:formatCode>
                <c:ptCount val="17"/>
                <c:pt idx="0">
                  <c:v>9.7000000000000011</c:v>
                </c:pt>
                <c:pt idx="1">
                  <c:v>3.5000000000000004</c:v>
                </c:pt>
                <c:pt idx="2">
                  <c:v>13.4</c:v>
                </c:pt>
                <c:pt idx="3">
                  <c:v>0</c:v>
                </c:pt>
                <c:pt idx="4">
                  <c:v>7.1</c:v>
                </c:pt>
                <c:pt idx="5">
                  <c:v>3.3000000000000003</c:v>
                </c:pt>
                <c:pt idx="6">
                  <c:v>11.5</c:v>
                </c:pt>
                <c:pt idx="7">
                  <c:v>7.1</c:v>
                </c:pt>
                <c:pt idx="8">
                  <c:v>10.199999999999999</c:v>
                </c:pt>
                <c:pt idx="9">
                  <c:v>7.6</c:v>
                </c:pt>
                <c:pt idx="10">
                  <c:v>2.9000000000000004</c:v>
                </c:pt>
                <c:pt idx="11">
                  <c:v>13.100000000000001</c:v>
                </c:pt>
                <c:pt idx="12">
                  <c:v>14.099999999999998</c:v>
                </c:pt>
                <c:pt idx="13">
                  <c:v>8.1</c:v>
                </c:pt>
                <c:pt idx="14">
                  <c:v>12.3</c:v>
                </c:pt>
                <c:pt idx="15">
                  <c:v>9.1</c:v>
                </c:pt>
                <c:pt idx="16">
                  <c:v>11</c:v>
                </c:pt>
              </c:numCache>
            </c:numRef>
          </c:val>
          <c:extLst>
            <c:ext xmlns:c16="http://schemas.microsoft.com/office/drawing/2014/chart" uri="{C3380CC4-5D6E-409C-BE32-E72D297353CC}">
              <c16:uniqueId val="{00000000-CE58-4A4D-B2AA-BD43390E9D48}"/>
            </c:ext>
          </c:extLst>
        </c:ser>
        <c:ser>
          <c:idx val="1"/>
          <c:order val="1"/>
          <c:tx>
            <c:strRef>
              <c:f>'Q18_Tab 68'!$C$4</c:f>
              <c:strCache>
                <c:ptCount val="1"/>
                <c:pt idx="0">
                  <c:v>Cela augmente uniquement les coûts directs (achat de matériel et de prestations)</c:v>
                </c:pt>
              </c:strCache>
            </c:strRef>
          </c:tx>
          <c:spPr>
            <a:solidFill>
              <a:schemeClr val="accent2"/>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68'!$C$5:$C$21</c:f>
              <c:numCache>
                <c:formatCode>0.0</c:formatCode>
                <c:ptCount val="17"/>
                <c:pt idx="0">
                  <c:v>29.7</c:v>
                </c:pt>
                <c:pt idx="1">
                  <c:v>10.6</c:v>
                </c:pt>
                <c:pt idx="2">
                  <c:v>34.699999999999996</c:v>
                </c:pt>
                <c:pt idx="3">
                  <c:v>0</c:v>
                </c:pt>
                <c:pt idx="4">
                  <c:v>29.2</c:v>
                </c:pt>
                <c:pt idx="5">
                  <c:v>19.7</c:v>
                </c:pt>
                <c:pt idx="6">
                  <c:v>29.4</c:v>
                </c:pt>
                <c:pt idx="7">
                  <c:v>29.2</c:v>
                </c:pt>
                <c:pt idx="8">
                  <c:v>28.799999999999997</c:v>
                </c:pt>
                <c:pt idx="9">
                  <c:v>27.700000000000003</c:v>
                </c:pt>
                <c:pt idx="10">
                  <c:v>21.4</c:v>
                </c:pt>
                <c:pt idx="11">
                  <c:v>21.4</c:v>
                </c:pt>
                <c:pt idx="12">
                  <c:v>25.2</c:v>
                </c:pt>
                <c:pt idx="13">
                  <c:v>33.900000000000006</c:v>
                </c:pt>
                <c:pt idx="14">
                  <c:v>32.1</c:v>
                </c:pt>
                <c:pt idx="15">
                  <c:v>38.6</c:v>
                </c:pt>
                <c:pt idx="16">
                  <c:v>34.200000000000003</c:v>
                </c:pt>
              </c:numCache>
            </c:numRef>
          </c:val>
          <c:extLst>
            <c:ext xmlns:c16="http://schemas.microsoft.com/office/drawing/2014/chart" uri="{C3380CC4-5D6E-409C-BE32-E72D297353CC}">
              <c16:uniqueId val="{00000001-CE58-4A4D-B2AA-BD43390E9D48}"/>
            </c:ext>
          </c:extLst>
        </c:ser>
        <c:ser>
          <c:idx val="2"/>
          <c:order val="2"/>
          <c:tx>
            <c:strRef>
              <c:f>'Q18_Tab 68'!$D$4</c:f>
              <c:strCache>
                <c:ptCount val="1"/>
                <c:pt idx="0">
                  <c:v>Cela augmente uniquement les coûts indirects (liés à la réorganisation des locaux ou des déplacements au sein de l'établissement/entreprise, etc.)</c:v>
                </c:pt>
              </c:strCache>
            </c:strRef>
          </c:tx>
          <c:spPr>
            <a:solidFill>
              <a:schemeClr val="accent3"/>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68'!$D$5:$D$21</c:f>
              <c:numCache>
                <c:formatCode>0.0</c:formatCode>
                <c:ptCount val="17"/>
                <c:pt idx="0">
                  <c:v>5.3</c:v>
                </c:pt>
                <c:pt idx="1">
                  <c:v>2.8000000000000003</c:v>
                </c:pt>
                <c:pt idx="2">
                  <c:v>3.4000000000000004</c:v>
                </c:pt>
                <c:pt idx="3">
                  <c:v>0</c:v>
                </c:pt>
                <c:pt idx="4">
                  <c:v>8.1</c:v>
                </c:pt>
                <c:pt idx="5">
                  <c:v>6.4</c:v>
                </c:pt>
                <c:pt idx="6">
                  <c:v>5.5</c:v>
                </c:pt>
                <c:pt idx="7">
                  <c:v>6.7</c:v>
                </c:pt>
                <c:pt idx="8">
                  <c:v>4.8</c:v>
                </c:pt>
                <c:pt idx="9">
                  <c:v>4.2</c:v>
                </c:pt>
                <c:pt idx="10">
                  <c:v>9.5</c:v>
                </c:pt>
                <c:pt idx="11">
                  <c:v>4</c:v>
                </c:pt>
                <c:pt idx="12">
                  <c:v>4.3</c:v>
                </c:pt>
                <c:pt idx="13">
                  <c:v>3.1</c:v>
                </c:pt>
                <c:pt idx="14">
                  <c:v>4.9000000000000004</c:v>
                </c:pt>
                <c:pt idx="15">
                  <c:v>5.2</c:v>
                </c:pt>
                <c:pt idx="16">
                  <c:v>7.8</c:v>
                </c:pt>
              </c:numCache>
            </c:numRef>
          </c:val>
          <c:extLst>
            <c:ext xmlns:c16="http://schemas.microsoft.com/office/drawing/2014/chart" uri="{C3380CC4-5D6E-409C-BE32-E72D297353CC}">
              <c16:uniqueId val="{00000002-CE58-4A4D-B2AA-BD43390E9D48}"/>
            </c:ext>
          </c:extLst>
        </c:ser>
        <c:ser>
          <c:idx val="3"/>
          <c:order val="3"/>
          <c:tx>
            <c:strRef>
              <c:f>'Q18_Tab 68'!$E$4</c:f>
              <c:strCache>
                <c:ptCount val="1"/>
                <c:pt idx="0">
                  <c:v>Cela augmente à la fois les coûts directs et indirects</c:v>
                </c:pt>
              </c:strCache>
            </c:strRef>
          </c:tx>
          <c:spPr>
            <a:solidFill>
              <a:schemeClr val="accent4"/>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68'!$E$5:$E$21</c:f>
              <c:numCache>
                <c:formatCode>0.0</c:formatCode>
                <c:ptCount val="17"/>
                <c:pt idx="0">
                  <c:v>31.5</c:v>
                </c:pt>
                <c:pt idx="1">
                  <c:v>46.6</c:v>
                </c:pt>
                <c:pt idx="2">
                  <c:v>29.4</c:v>
                </c:pt>
                <c:pt idx="3">
                  <c:v>0</c:v>
                </c:pt>
                <c:pt idx="4">
                  <c:v>33.700000000000003</c:v>
                </c:pt>
                <c:pt idx="5">
                  <c:v>43.2</c:v>
                </c:pt>
                <c:pt idx="6">
                  <c:v>31.2</c:v>
                </c:pt>
                <c:pt idx="7">
                  <c:v>35.9</c:v>
                </c:pt>
                <c:pt idx="8">
                  <c:v>34.5</c:v>
                </c:pt>
                <c:pt idx="9">
                  <c:v>37.1</c:v>
                </c:pt>
                <c:pt idx="10">
                  <c:v>43.2</c:v>
                </c:pt>
                <c:pt idx="11">
                  <c:v>27.6</c:v>
                </c:pt>
                <c:pt idx="12">
                  <c:v>34.300000000000004</c:v>
                </c:pt>
                <c:pt idx="13">
                  <c:v>27.1</c:v>
                </c:pt>
                <c:pt idx="14">
                  <c:v>20.9</c:v>
                </c:pt>
                <c:pt idx="15">
                  <c:v>29.4</c:v>
                </c:pt>
                <c:pt idx="16">
                  <c:v>23.9</c:v>
                </c:pt>
              </c:numCache>
            </c:numRef>
          </c:val>
          <c:extLst>
            <c:ext xmlns:c16="http://schemas.microsoft.com/office/drawing/2014/chart" uri="{C3380CC4-5D6E-409C-BE32-E72D297353CC}">
              <c16:uniqueId val="{00000003-CE58-4A4D-B2AA-BD43390E9D48}"/>
            </c:ext>
          </c:extLst>
        </c:ser>
        <c:ser>
          <c:idx val="4"/>
          <c:order val="4"/>
          <c:tx>
            <c:strRef>
              <c:f>'Q18_Tab 68'!$F$4</c:f>
              <c:strCache>
                <c:ptCount val="1"/>
                <c:pt idx="0">
                  <c:v>Ne sais pas</c:v>
                </c:pt>
              </c:strCache>
            </c:strRef>
          </c:tx>
          <c:spPr>
            <a:solidFill>
              <a:schemeClr val="accent5"/>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68'!$F$5:$F$21</c:f>
              <c:numCache>
                <c:formatCode>0.0</c:formatCode>
                <c:ptCount val="17"/>
                <c:pt idx="0">
                  <c:v>23.7</c:v>
                </c:pt>
                <c:pt idx="1">
                  <c:v>36.5</c:v>
                </c:pt>
                <c:pt idx="2">
                  <c:v>19</c:v>
                </c:pt>
                <c:pt idx="3">
                  <c:v>0</c:v>
                </c:pt>
                <c:pt idx="4">
                  <c:v>22</c:v>
                </c:pt>
                <c:pt idx="5">
                  <c:v>27.400000000000002</c:v>
                </c:pt>
                <c:pt idx="6">
                  <c:v>22.400000000000002</c:v>
                </c:pt>
                <c:pt idx="7">
                  <c:v>21.2</c:v>
                </c:pt>
                <c:pt idx="8">
                  <c:v>21.7</c:v>
                </c:pt>
                <c:pt idx="9">
                  <c:v>23.400000000000002</c:v>
                </c:pt>
                <c:pt idx="10">
                  <c:v>23</c:v>
                </c:pt>
                <c:pt idx="11">
                  <c:v>34</c:v>
                </c:pt>
                <c:pt idx="12">
                  <c:v>22.1</c:v>
                </c:pt>
                <c:pt idx="13">
                  <c:v>27.800000000000004</c:v>
                </c:pt>
                <c:pt idx="14">
                  <c:v>29.799999999999997</c:v>
                </c:pt>
                <c:pt idx="15">
                  <c:v>17.7</c:v>
                </c:pt>
                <c:pt idx="16">
                  <c:v>23.1</c:v>
                </c:pt>
              </c:numCache>
            </c:numRef>
          </c:val>
          <c:extLst>
            <c:ext xmlns:c16="http://schemas.microsoft.com/office/drawing/2014/chart" uri="{C3380CC4-5D6E-409C-BE32-E72D297353CC}">
              <c16:uniqueId val="{00000004-CE58-4A4D-B2AA-BD43390E9D48}"/>
            </c:ext>
          </c:extLst>
        </c:ser>
        <c:ser>
          <c:idx val="5"/>
          <c:order val="5"/>
          <c:tx>
            <c:strRef>
              <c:f>'Q18_Tab 68'!$G$4</c:f>
              <c:strCache>
                <c:ptCount val="1"/>
                <c:pt idx="0">
                  <c:v>nd</c:v>
                </c:pt>
              </c:strCache>
            </c:strRef>
          </c:tx>
          <c:spPr>
            <a:solidFill>
              <a:schemeClr val="accent6"/>
            </a:solidFill>
            <a:ln>
              <a:noFill/>
            </a:ln>
            <a:effectLst/>
          </c:spPr>
          <c:invertIfNegative val="0"/>
          <c:cat>
            <c:strRef>
              <c:f>'Q18_Tab 68'!$A$5:$A$21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'Q18_Tab 68'!$G$5:$G$21</c:f>
              <c:numCache>
                <c:formatCode>General</c:formatCode>
                <c:ptCount val="17"/>
                <c:pt idx="3" formatCode="0.0">
                  <c:v>100</c:v>
                </c:pt>
              </c:numCache>
            </c:numRef>
          </c:val>
          <c:extLst>
            <c:ext xmlns:c16="http://schemas.microsoft.com/office/drawing/2014/chart" uri="{C3380CC4-5D6E-409C-BE32-E72D297353CC}">
              <c16:uniqueId val="{00000005-CE58-4A4D-B2AA-BD43390E9D48}"/>
            </c:ext>
          </c:extLst>
        </c:ser>
        <c:dLbls>
          <c:showLegendKey val="0"/>
          <c:showVal val="0"/>
          <c:showCatName val="0"/>
          <c:showSerName val="0"/>
          <c:showPercent val="0"/>
          <c:showBubbleSize val="0"/>
        </c:dLbls>
        <c:gapWidth val="150"/>
        <c:overlap val="100"/>
        <c:axId val="653601560"/>
        <c:axId val="653603856"/>
      </c:barChart>
      <c:catAx>
        <c:axId val="65360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603856"/>
        <c:crosses val="autoZero"/>
        <c:auto val="1"/>
        <c:lblAlgn val="ctr"/>
        <c:lblOffset val="100"/>
        <c:noMultiLvlLbl val="0"/>
      </c:catAx>
      <c:valAx>
        <c:axId val="653603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3601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'Q19_Tab 69'!$A$4:$A$7</c:f>
              <c:strCache>
                <c:ptCount val="4"/>
                <c:pt idx="0">
                  <c:v>Cela n'a pas d'effet sur la productivité du travail</c:v>
                </c:pt>
                <c:pt idx="1">
                  <c:v>Cela réduit la productivité horaire du travail modérément (de moins de 10 %)</c:v>
                </c:pt>
                <c:pt idx="2">
                  <c:v>Cela réduit la productivité horaire du travail significativement (de 10 % ou plus)</c:v>
                </c:pt>
                <c:pt idx="3">
                  <c:v>Ne sais pas</c:v>
                </c:pt>
              </c:strCache>
            </c:strRef>
          </c:cat>
          <c:val>
            <c:numRef>
              <c:f>'Q19_Tab 69'!$B$4:$B$7</c:f>
              <c:numCache>
                <c:formatCode>0.0</c:formatCode>
                <c:ptCount val="4"/>
                <c:pt idx="0">
                  <c:v>29.099999999999998</c:v>
                </c:pt>
                <c:pt idx="1">
                  <c:v>33.4</c:v>
                </c:pt>
                <c:pt idx="2">
                  <c:v>11.4</c:v>
                </c:pt>
                <c:pt idx="3">
                  <c:v>26.1</c:v>
                </c:pt>
              </c:numCache>
            </c:numRef>
          </c:val>
          <c:extLst>
            <c:ext xmlns:c16="http://schemas.microsoft.com/office/drawing/2014/chart" uri="{C3380CC4-5D6E-409C-BE32-E72D297353CC}">
              <c16:uniqueId val="{00000000-58F4-465F-BEEC-0CD47510B04A}"/>
            </c:ext>
          </c:extLst>
        </c:ser>
        <c:dLbls>
          <c:showLegendKey val="0"/>
          <c:showVal val="0"/>
          <c:showCatName val="0"/>
          <c:showSerName val="0"/>
          <c:showPercent val="0"/>
          <c:showBubbleSize val="0"/>
        </c:dLbls>
        <c:gapWidth val="150"/>
        <c:axId val="694831640"/>
        <c:axId val="694826392"/>
      </c:barChart>
      <c:catAx>
        <c:axId val="694831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26392"/>
        <c:crosses val="autoZero"/>
        <c:auto val="1"/>
        <c:lblAlgn val="ctr"/>
        <c:lblOffset val="100"/>
        <c:noMultiLvlLbl val="0"/>
      </c:catAx>
      <c:valAx>
        <c:axId val="694826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3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'Q19_Tab 70'!$A$5</c:f>
              <c:strCache>
                <c:ptCount val="1"/>
                <c:pt idx="0">
                  <c:v>Cela n'a pas d'effet sur la productivité du travail ou les coûts</c:v>
                </c:pt>
              </c:strCache>
            </c:strRef>
          </c:tx>
          <c:spPr>
            <a:solidFill>
              <a:schemeClr val="accent1"/>
            </a:solidFill>
            <a:ln>
              <a:noFill/>
            </a:ln>
            <a:effectLst/>
          </c:spPr>
          <c:invertIfNegative val="0"/>
          <c:cat>
            <c:strRef>
              <c:f>'Q19_Tab 70'!$B$4:$H$4</c:f>
              <c:strCache>
                <c:ptCount val="7"/>
                <c:pt idx="0">
                  <c:v>Total</c:v>
                </c:pt>
                <c:pt idx="1">
                  <c:v>10 - 19</c:v>
                </c:pt>
                <c:pt idx="2">
                  <c:v>20 - 49</c:v>
                </c:pt>
                <c:pt idx="3">
                  <c:v>50 - 99</c:v>
                </c:pt>
                <c:pt idx="4">
                  <c:v>100 - 249</c:v>
                </c:pt>
                <c:pt idx="5">
                  <c:v>250 - 499</c:v>
                </c:pt>
                <c:pt idx="6">
                  <c:v>500 et +</c:v>
                </c:pt>
              </c:strCache>
            </c:strRef>
          </c:cat>
          <c:val>
            <c:numRef>
              <c:f>'Q19_Tab 70'!$B$5:$H$5</c:f>
              <c:numCache>
                <c:formatCode>0.0</c:formatCode>
                <c:ptCount val="7"/>
                <c:pt idx="0">
                  <c:v>29.099999999999998</c:v>
                </c:pt>
                <c:pt idx="1">
                  <c:v>31.8</c:v>
                </c:pt>
                <c:pt idx="2">
                  <c:v>31.1</c:v>
                </c:pt>
                <c:pt idx="3">
                  <c:v>31.900000000000002</c:v>
                </c:pt>
                <c:pt idx="4">
                  <c:v>32.1</c:v>
                </c:pt>
                <c:pt idx="5">
                  <c:v>30.7</c:v>
                </c:pt>
                <c:pt idx="6">
                  <c:v>25.5</c:v>
                </c:pt>
              </c:numCache>
            </c:numRef>
          </c:val>
          <c:extLst>
            <c:ext xmlns:c16="http://schemas.microsoft.com/office/drawing/2014/chart" uri="{C3380CC4-5D6E-409C-BE32-E72D297353CC}">
              <c16:uniqueId val="{00000000-8604-459C-BE0F-B2FE50B206AB}"/>
            </c:ext>
          </c:extLst>
        </c:ser>
        <c:ser>
          <c:idx val="1"/>
          <c:order val="1"/>
          <c:tx>
            <c:strRef>
              <c:f>'Q19_Tab 70'!$A$6</c:f>
              <c:strCache>
                <c:ptCount val="1"/>
                <c:pt idx="0">
                  <c:v>Cela réduit la productivité horaire du travail modérément (de moins de 10 %)</c:v>
                </c:pt>
              </c:strCache>
            </c:strRef>
          </c:tx>
          <c:spPr>
            <a:solidFill>
              <a:schemeClr val="accent2"/>
            </a:solidFill>
            <a:ln>
              <a:noFill/>
            </a:ln>
            <a:effectLst/>
          </c:spPr>
          <c:invertIfNegative val="0"/>
          <c:cat>
            <c:strRef>
              <c:f>'Q19_Tab 70'!$B$4:$H$4</c:f>
              <c:strCache>
                <c:ptCount val="7"/>
                <c:pt idx="0">
                  <c:v>Total</c:v>
                </c:pt>
                <c:pt idx="1">
                  <c:v>10 - 19</c:v>
                </c:pt>
                <c:pt idx="2">
                  <c:v>20 - 49</c:v>
                </c:pt>
                <c:pt idx="3">
                  <c:v>50 - 99</c:v>
                </c:pt>
                <c:pt idx="4">
                  <c:v>100 - 249</c:v>
                </c:pt>
                <c:pt idx="5">
                  <c:v>250 - 499</c:v>
                </c:pt>
                <c:pt idx="6">
                  <c:v>500 et +</c:v>
                </c:pt>
              </c:strCache>
            </c:strRef>
          </c:cat>
          <c:val>
            <c:numRef>
              <c:f>'Q19_Tab 70'!$B$6:$H$6</c:f>
              <c:numCache>
                <c:formatCode>0.0</c:formatCode>
                <c:ptCount val="7"/>
                <c:pt idx="0">
                  <c:v>33.4</c:v>
                </c:pt>
                <c:pt idx="1">
                  <c:v>33</c:v>
                </c:pt>
                <c:pt idx="2">
                  <c:v>34.1</c:v>
                </c:pt>
                <c:pt idx="3">
                  <c:v>33.900000000000006</c:v>
                </c:pt>
                <c:pt idx="4">
                  <c:v>34.300000000000004</c:v>
                </c:pt>
                <c:pt idx="5">
                  <c:v>34</c:v>
                </c:pt>
                <c:pt idx="6">
                  <c:v>32.6</c:v>
                </c:pt>
              </c:numCache>
            </c:numRef>
          </c:val>
          <c:extLst>
            <c:ext xmlns:c16="http://schemas.microsoft.com/office/drawing/2014/chart" uri="{C3380CC4-5D6E-409C-BE32-E72D297353CC}">
              <c16:uniqueId val="{00000001-8604-459C-BE0F-B2FE50B206AB}"/>
            </c:ext>
          </c:extLst>
        </c:ser>
        <c:ser>
          <c:idx val="2"/>
          <c:order val="2"/>
          <c:tx>
            <c:strRef>
              <c:f>'Q19_Tab 70'!$A$7</c:f>
              <c:strCache>
                <c:ptCount val="1"/>
                <c:pt idx="0">
                  <c:v>Cela réduit la productivité horaire du travail significativement (de 10 % ou plus)</c:v>
                </c:pt>
              </c:strCache>
            </c:strRef>
          </c:tx>
          <c:spPr>
            <a:solidFill>
              <a:schemeClr val="accent3"/>
            </a:solidFill>
            <a:ln>
              <a:noFill/>
            </a:ln>
            <a:effectLst/>
          </c:spPr>
          <c:invertIfNegative val="0"/>
          <c:cat>
            <c:strRef>
              <c:f>'Q19_Tab 70'!$B$4:$H$4</c:f>
              <c:strCache>
                <c:ptCount val="7"/>
                <c:pt idx="0">
                  <c:v>Total</c:v>
                </c:pt>
                <c:pt idx="1">
                  <c:v>10 - 19</c:v>
                </c:pt>
                <c:pt idx="2">
                  <c:v>20 - 49</c:v>
                </c:pt>
                <c:pt idx="3">
                  <c:v>50 - 99</c:v>
                </c:pt>
                <c:pt idx="4">
                  <c:v>100 - 249</c:v>
                </c:pt>
                <c:pt idx="5">
                  <c:v>250 - 499</c:v>
                </c:pt>
                <c:pt idx="6">
                  <c:v>500 et +</c:v>
                </c:pt>
              </c:strCache>
            </c:strRef>
          </c:cat>
          <c:val>
            <c:numRef>
              <c:f>'Q19_Tab 70'!$B$7:$H$7</c:f>
              <c:numCache>
                <c:formatCode>0.0</c:formatCode>
                <c:ptCount val="7"/>
                <c:pt idx="0">
                  <c:v>11.4</c:v>
                </c:pt>
                <c:pt idx="1">
                  <c:v>12.7</c:v>
                </c:pt>
                <c:pt idx="2">
                  <c:v>11.700000000000001</c:v>
                </c:pt>
                <c:pt idx="3">
                  <c:v>9.6</c:v>
                </c:pt>
                <c:pt idx="4">
                  <c:v>8.5</c:v>
                </c:pt>
                <c:pt idx="5">
                  <c:v>7.0000000000000009</c:v>
                </c:pt>
                <c:pt idx="6">
                  <c:v>13.4</c:v>
                </c:pt>
              </c:numCache>
            </c:numRef>
          </c:val>
          <c:extLst>
            <c:ext xmlns:c16="http://schemas.microsoft.com/office/drawing/2014/chart" uri="{C3380CC4-5D6E-409C-BE32-E72D297353CC}">
              <c16:uniqueId val="{00000002-8604-459C-BE0F-B2FE50B206AB}"/>
            </c:ext>
          </c:extLst>
        </c:ser>
        <c:ser>
          <c:idx val="3"/>
          <c:order val="3"/>
          <c:tx>
            <c:strRef>
              <c:f>'Q19_Tab 70'!$A$8</c:f>
              <c:strCache>
                <c:ptCount val="1"/>
                <c:pt idx="0">
                  <c:v>Ne sais pas</c:v>
                </c:pt>
              </c:strCache>
            </c:strRef>
          </c:tx>
          <c:spPr>
            <a:solidFill>
              <a:schemeClr val="accent4"/>
            </a:solidFill>
            <a:ln>
              <a:noFill/>
            </a:ln>
            <a:effectLst/>
          </c:spPr>
          <c:invertIfNegative val="0"/>
          <c:cat>
            <c:strRef>
              <c:f>'Q19_Tab 70'!$B$4:$H$4</c:f>
              <c:strCache>
                <c:ptCount val="7"/>
                <c:pt idx="0">
                  <c:v>Total</c:v>
                </c:pt>
                <c:pt idx="1">
                  <c:v>10 - 19</c:v>
                </c:pt>
                <c:pt idx="2">
                  <c:v>20 - 49</c:v>
                </c:pt>
                <c:pt idx="3">
                  <c:v>50 - 99</c:v>
                </c:pt>
                <c:pt idx="4">
                  <c:v>100 - 249</c:v>
                </c:pt>
                <c:pt idx="5">
                  <c:v>250 - 499</c:v>
                </c:pt>
                <c:pt idx="6">
                  <c:v>500 et +</c:v>
                </c:pt>
              </c:strCache>
            </c:strRef>
          </c:cat>
          <c:val>
            <c:numRef>
              <c:f>'Q19_Tab 70'!$B$8:$H$8</c:f>
              <c:numCache>
                <c:formatCode>0.0</c:formatCode>
                <c:ptCount val="7"/>
                <c:pt idx="0">
                  <c:v>26.1</c:v>
                </c:pt>
                <c:pt idx="1">
                  <c:v>22.400000000000002</c:v>
                </c:pt>
                <c:pt idx="2">
                  <c:v>23.1</c:v>
                </c:pt>
                <c:pt idx="3">
                  <c:v>24.7</c:v>
                </c:pt>
                <c:pt idx="4">
                  <c:v>25</c:v>
                </c:pt>
                <c:pt idx="5">
                  <c:v>28.299999999999997</c:v>
                </c:pt>
                <c:pt idx="6">
                  <c:v>28.499999999999996</c:v>
                </c:pt>
              </c:numCache>
            </c:numRef>
          </c:val>
          <c:extLst>
            <c:ext xmlns:c16="http://schemas.microsoft.com/office/drawing/2014/chart" uri="{C3380CC4-5D6E-409C-BE32-E72D297353CC}">
              <c16:uniqueId val="{00000003-8604-459C-BE0F-B2FE50B206AB}"/>
            </c:ext>
          </c:extLst>
        </c:ser>
        <c:dLbls>
          <c:showLegendKey val="0"/>
          <c:showVal val="0"/>
          <c:showCatName val="0"/>
          <c:showSerName val="0"/>
          <c:showPercent val="0"/>
          <c:showBubbleSize val="0"/>
        </c:dLbls>
        <c:gapWidth val="150"/>
        <c:overlap val="100"/>
        <c:axId val="694838200"/>
        <c:axId val="694835904"/>
      </c:barChart>
      <c:catAx>
        <c:axId val="694838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35904"/>
        <c:crosses val="autoZero"/>
        <c:auto val="1"/>
        <c:lblAlgn val="ctr"/>
        <c:lblOffset val="100"/>
        <c:noMultiLvlLbl val="0"/>
      </c:catAx>
      <c:valAx>
        <c:axId val="69483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38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des mesures de protection sanitaire,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'Q19_Tab 71'!$B$4</c:f>
              <c:strCache>
                <c:ptCount val="1"/>
                <c:pt idx="0">
                  <c:v>Cela n'a pas d'effet sur la productivité du travail</c:v>
                </c:pt>
              </c:strCache>
            </c:strRef>
          </c:tx>
          <c:spPr>
            <a:solidFill>
              <a:schemeClr val="accent1"/>
            </a:solidFill>
            <a:ln>
              <a:noFill/>
            </a:ln>
            <a:effectLst/>
          </c:spPr>
          <c:invertIfNegative val="0"/>
          <c:cat>
            <c:strRef>
              <c:f>'Q19_Tab 71'!$A$5:$A$21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'Q19_Tab 71'!$B$5:$B$21</c:f>
              <c:numCache>
                <c:formatCode>0.0</c:formatCode>
                <c:ptCount val="17"/>
                <c:pt idx="0">
                  <c:v>29.099999999999998</c:v>
                </c:pt>
                <c:pt idx="1">
                  <c:v>10.299999999999999</c:v>
                </c:pt>
                <c:pt idx="2">
                  <c:v>37.299999999999997</c:v>
                </c:pt>
                <c:pt idx="3">
                  <c:v>0</c:v>
                </c:pt>
                <c:pt idx="4">
                  <c:v>23.400000000000002</c:v>
                </c:pt>
                <c:pt idx="5">
                  <c:v>19.7</c:v>
                </c:pt>
                <c:pt idx="6">
                  <c:v>32</c:v>
                </c:pt>
                <c:pt idx="7">
                  <c:v>23.799999999999997</c:v>
                </c:pt>
                <c:pt idx="8">
                  <c:v>28.499999999999996</c:v>
                </c:pt>
                <c:pt idx="9">
                  <c:v>29.7</c:v>
                </c:pt>
                <c:pt idx="10">
                  <c:v>8.7999999999999989</c:v>
                </c:pt>
                <c:pt idx="11">
                  <c:v>34.699999999999996</c:v>
                </c:pt>
                <c:pt idx="12">
                  <c:v>30.9</c:v>
                </c:pt>
                <c:pt idx="13">
                  <c:v>34</c:v>
                </c:pt>
                <c:pt idx="14">
                  <c:v>30.3</c:v>
                </c:pt>
                <c:pt idx="15">
                  <c:v>35.799999999999997</c:v>
                </c:pt>
                <c:pt idx="16">
                  <c:v>30.3</c:v>
                </c:pt>
              </c:numCache>
            </c:numRef>
          </c:val>
          <c:extLst>
            <c:ext xmlns:c16="http://schemas.microsoft.com/office/drawing/2014/chart" uri="{C3380CC4-5D6E-409C-BE32-E72D297353CC}">
              <c16:uniqueId val="{00000000-9DFD-4B53-A2DC-24CF1A6F6D68}"/>
            </c:ext>
          </c:extLst>
        </c:ser>
        <c:ser>
          <c:idx val="1"/>
          <c:order val="1"/>
          <c:tx>
            <c:strRef>
              <c:f>'Q19_Tab 71'!$C$4</c:f>
              <c:strCache>
                <c:ptCount val="1"/>
                <c:pt idx="0">
                  <c:v>Cela réduit la productivité horaire du travail modérément (de moins de 10 %)</c:v>
                </c:pt>
              </c:strCache>
            </c:strRef>
          </c:tx>
          <c:spPr>
            <a:solidFill>
              <a:schemeClr val="accent2"/>
            </a:solidFill>
            <a:ln>
              <a:noFill/>
            </a:ln>
            <a:effectLst/>
          </c:spPr>
          <c:invertIfNegative val="0"/>
          <c:cat>
            <c:strRef>
              <c:f>'Q19_Tab 71'!$A$5:$A$21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'Q19_Tab 71'!$C$5:$C$21</c:f>
              <c:numCache>
                <c:formatCode>0.0</c:formatCode>
                <c:ptCount val="17"/>
                <c:pt idx="0">
                  <c:v>33.4</c:v>
                </c:pt>
                <c:pt idx="1">
                  <c:v>27.400000000000002</c:v>
                </c:pt>
                <c:pt idx="2">
                  <c:v>35.699999999999996</c:v>
                </c:pt>
                <c:pt idx="3">
                  <c:v>83.6</c:v>
                </c:pt>
                <c:pt idx="4">
                  <c:v>44.9</c:v>
                </c:pt>
                <c:pt idx="5">
                  <c:v>32.9</c:v>
                </c:pt>
                <c:pt idx="6">
                  <c:v>38.4</c:v>
                </c:pt>
                <c:pt idx="7">
                  <c:v>44.800000000000004</c:v>
                </c:pt>
                <c:pt idx="8">
                  <c:v>30.9</c:v>
                </c:pt>
                <c:pt idx="9">
                  <c:v>29.4</c:v>
                </c:pt>
                <c:pt idx="10">
                  <c:v>41</c:v>
                </c:pt>
                <c:pt idx="11">
                  <c:v>26.700000000000003</c:v>
                </c:pt>
                <c:pt idx="12">
                  <c:v>37</c:v>
                </c:pt>
                <c:pt idx="13">
                  <c:v>30.3</c:v>
                </c:pt>
                <c:pt idx="14">
                  <c:v>32.200000000000003</c:v>
                </c:pt>
                <c:pt idx="15">
                  <c:v>29.9</c:v>
                </c:pt>
                <c:pt idx="16">
                  <c:v>26.6</c:v>
                </c:pt>
              </c:numCache>
            </c:numRef>
          </c:val>
          <c:extLst>
            <c:ext xmlns:c16="http://schemas.microsoft.com/office/drawing/2014/chart" uri="{C3380CC4-5D6E-409C-BE32-E72D297353CC}">
              <c16:uniqueId val="{00000001-9DFD-4B53-A2DC-24CF1A6F6D68}"/>
            </c:ext>
          </c:extLst>
        </c:ser>
        <c:ser>
          <c:idx val="2"/>
          <c:order val="2"/>
          <c:tx>
            <c:strRef>
              <c:f>'Q19_Tab 71'!$D$4</c:f>
              <c:strCache>
                <c:ptCount val="1"/>
                <c:pt idx="0">
                  <c:v>Cela réduit la productivité horaire du travail significativement (de 10 % ou plus)</c:v>
                </c:pt>
              </c:strCache>
            </c:strRef>
          </c:tx>
          <c:spPr>
            <a:solidFill>
              <a:schemeClr val="accent3"/>
            </a:solidFill>
            <a:ln>
              <a:noFill/>
            </a:ln>
            <a:effectLst/>
          </c:spPr>
          <c:invertIfNegative val="0"/>
          <c:cat>
            <c:strRef>
              <c:f>'Q19_Tab 71'!$A$5:$A$21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'Q19_Tab 71'!$D$5:$D$21</c:f>
              <c:numCache>
                <c:formatCode>0.0</c:formatCode>
                <c:ptCount val="17"/>
                <c:pt idx="0">
                  <c:v>11.4</c:v>
                </c:pt>
                <c:pt idx="1">
                  <c:v>26.6</c:v>
                </c:pt>
                <c:pt idx="2">
                  <c:v>4.3</c:v>
                </c:pt>
                <c:pt idx="3">
                  <c:v>0</c:v>
                </c:pt>
                <c:pt idx="4">
                  <c:v>7.6</c:v>
                </c:pt>
                <c:pt idx="5">
                  <c:v>17.8</c:v>
                </c:pt>
                <c:pt idx="6">
                  <c:v>5.5</c:v>
                </c:pt>
                <c:pt idx="7">
                  <c:v>10.9</c:v>
                </c:pt>
                <c:pt idx="8">
                  <c:v>15.9</c:v>
                </c:pt>
                <c:pt idx="9">
                  <c:v>16.7</c:v>
                </c:pt>
                <c:pt idx="10">
                  <c:v>26.900000000000002</c:v>
                </c:pt>
                <c:pt idx="11">
                  <c:v>7.3999999999999995</c:v>
                </c:pt>
                <c:pt idx="12">
                  <c:v>2.2999999999999998</c:v>
                </c:pt>
                <c:pt idx="13">
                  <c:v>7.7</c:v>
                </c:pt>
                <c:pt idx="14">
                  <c:v>6.7</c:v>
                </c:pt>
                <c:pt idx="15">
                  <c:v>10.4</c:v>
                </c:pt>
                <c:pt idx="16">
                  <c:v>14.099999999999998</c:v>
                </c:pt>
              </c:numCache>
            </c:numRef>
          </c:val>
          <c:extLst>
            <c:ext xmlns:c16="http://schemas.microsoft.com/office/drawing/2014/chart" uri="{C3380CC4-5D6E-409C-BE32-E72D297353CC}">
              <c16:uniqueId val="{00000002-9DFD-4B53-A2DC-24CF1A6F6D68}"/>
            </c:ext>
          </c:extLst>
        </c:ser>
        <c:ser>
          <c:idx val="3"/>
          <c:order val="3"/>
          <c:tx>
            <c:strRef>
              <c:f>'Q19_Tab 71'!$E$4</c:f>
              <c:strCache>
                <c:ptCount val="1"/>
                <c:pt idx="0">
                  <c:v>Ne sais pas</c:v>
                </c:pt>
              </c:strCache>
            </c:strRef>
          </c:tx>
          <c:spPr>
            <a:solidFill>
              <a:schemeClr val="accent4"/>
            </a:solidFill>
            <a:ln>
              <a:noFill/>
            </a:ln>
            <a:effectLst/>
          </c:spPr>
          <c:invertIfNegative val="0"/>
          <c:cat>
            <c:strRef>
              <c:f>'Q19_Tab 71'!$A$5:$A$21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'Q19_Tab 71'!$E$5:$E$21</c:f>
              <c:numCache>
                <c:formatCode>0.0</c:formatCode>
                <c:ptCount val="17"/>
                <c:pt idx="0">
                  <c:v>26.1</c:v>
                </c:pt>
                <c:pt idx="1">
                  <c:v>35.699999999999996</c:v>
                </c:pt>
                <c:pt idx="2">
                  <c:v>22.6</c:v>
                </c:pt>
                <c:pt idx="3">
                  <c:v>0</c:v>
                </c:pt>
                <c:pt idx="4">
                  <c:v>24.099999999999998</c:v>
                </c:pt>
                <c:pt idx="5">
                  <c:v>29.599999999999998</c:v>
                </c:pt>
                <c:pt idx="6">
                  <c:v>24.099999999999998</c:v>
                </c:pt>
                <c:pt idx="7">
                  <c:v>20.5</c:v>
                </c:pt>
                <c:pt idx="8">
                  <c:v>24.7</c:v>
                </c:pt>
                <c:pt idx="9">
                  <c:v>24.2</c:v>
                </c:pt>
                <c:pt idx="10">
                  <c:v>23.3</c:v>
                </c:pt>
                <c:pt idx="11">
                  <c:v>31.2</c:v>
                </c:pt>
                <c:pt idx="12">
                  <c:v>29.7</c:v>
                </c:pt>
                <c:pt idx="13">
                  <c:v>28.000000000000004</c:v>
                </c:pt>
                <c:pt idx="14">
                  <c:v>30.8</c:v>
                </c:pt>
                <c:pt idx="15">
                  <c:v>23.9</c:v>
                </c:pt>
                <c:pt idx="16">
                  <c:v>28.999999999999996</c:v>
                </c:pt>
              </c:numCache>
            </c:numRef>
          </c:val>
          <c:extLst>
            <c:ext xmlns:c16="http://schemas.microsoft.com/office/drawing/2014/chart" uri="{C3380CC4-5D6E-409C-BE32-E72D297353CC}">
              <c16:uniqueId val="{00000003-9DFD-4B53-A2DC-24CF1A6F6D68}"/>
            </c:ext>
          </c:extLst>
        </c:ser>
        <c:ser>
          <c:idx val="4"/>
          <c:order val="4"/>
          <c:tx>
            <c:strRef>
              <c:f>'Q19_Tab 71'!$F$4</c:f>
              <c:strCache>
                <c:ptCount val="1"/>
                <c:pt idx="0">
                  <c:v>nd</c:v>
                </c:pt>
              </c:strCache>
            </c:strRef>
          </c:tx>
          <c:spPr>
            <a:solidFill>
              <a:schemeClr val="accent5"/>
            </a:solidFill>
            <a:ln>
              <a:noFill/>
            </a:ln>
            <a:effectLst/>
          </c:spPr>
          <c:invertIfNegative val="0"/>
          <c:cat>
            <c:strRef>
              <c:f>'Q19_Tab 71'!$A$5:$A$21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'Q19_Tab 71'!$F$5:$F$21</c:f>
              <c:numCache>
                <c:formatCode>General</c:formatCode>
                <c:ptCount val="17"/>
                <c:pt idx="3" formatCode="0.0">
                  <c:v>16.400000000000006</c:v>
                </c:pt>
              </c:numCache>
            </c:numRef>
          </c:val>
          <c:extLst>
            <c:ext xmlns:c16="http://schemas.microsoft.com/office/drawing/2014/chart" uri="{C3380CC4-5D6E-409C-BE32-E72D297353CC}">
              <c16:uniqueId val="{00000004-9DFD-4B53-A2DC-24CF1A6F6D68}"/>
            </c:ext>
          </c:extLst>
        </c:ser>
        <c:dLbls>
          <c:showLegendKey val="0"/>
          <c:showVal val="0"/>
          <c:showCatName val="0"/>
          <c:showSerName val="0"/>
          <c:showPercent val="0"/>
          <c:showBubbleSize val="0"/>
        </c:dLbls>
        <c:gapWidth val="150"/>
        <c:overlap val="100"/>
        <c:axId val="694876904"/>
        <c:axId val="694882480"/>
      </c:barChart>
      <c:catAx>
        <c:axId val="694876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82480"/>
        <c:crosses val="autoZero"/>
        <c:auto val="1"/>
        <c:lblAlgn val="ctr"/>
        <c:lblOffset val="100"/>
        <c:noMultiLvlLbl val="0"/>
      </c:catAx>
      <c:valAx>
        <c:axId val="694882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4876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6">
                  <a:shade val="47000"/>
                </a:schemeClr>
              </a:solidFill>
              <a:ln w="19050">
                <a:solidFill>
                  <a:schemeClr val="lt1"/>
                </a:solidFill>
              </a:ln>
              <a:effectLst/>
            </c:spPr>
            <c:extLst>
              <c:ext xmlns:c16="http://schemas.microsoft.com/office/drawing/2014/chart" uri="{C3380CC4-5D6E-409C-BE32-E72D297353CC}">
                <c16:uniqueId val="{00000001-EADD-4888-81EC-0A97C0086DFB}"/>
              </c:ext>
            </c:extLst>
          </c:dPt>
          <c:dPt>
            <c:idx val="1"/>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3-EADD-4888-81EC-0A97C0086DFB}"/>
              </c:ext>
            </c:extLst>
          </c:dPt>
          <c:dPt>
            <c:idx val="2"/>
            <c:bubble3D val="0"/>
            <c:spPr>
              <a:solidFill>
                <a:schemeClr val="accent6">
                  <a:shade val="82000"/>
                </a:schemeClr>
              </a:solidFill>
              <a:ln w="19050">
                <a:solidFill>
                  <a:schemeClr val="lt1"/>
                </a:solidFill>
              </a:ln>
              <a:effectLst/>
            </c:spPr>
            <c:extLst>
              <c:ext xmlns:c16="http://schemas.microsoft.com/office/drawing/2014/chart" uri="{C3380CC4-5D6E-409C-BE32-E72D297353CC}">
                <c16:uniqueId val="{00000005-EADD-4888-81EC-0A97C0086DFB}"/>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EADD-4888-81EC-0A97C0086DFB}"/>
              </c:ext>
            </c:extLst>
          </c:dPt>
          <c:dPt>
            <c:idx val="4"/>
            <c:bubble3D val="0"/>
            <c:spPr>
              <a:solidFill>
                <a:schemeClr val="accent6">
                  <a:tint val="83000"/>
                </a:schemeClr>
              </a:solidFill>
              <a:ln w="19050">
                <a:solidFill>
                  <a:schemeClr val="lt1"/>
                </a:solidFill>
              </a:ln>
              <a:effectLst/>
            </c:spPr>
            <c:extLst>
              <c:ext xmlns:c16="http://schemas.microsoft.com/office/drawing/2014/chart" uri="{C3380CC4-5D6E-409C-BE32-E72D297353CC}">
                <c16:uniqueId val="{00000009-EADD-4888-81EC-0A97C0086DFB}"/>
              </c:ext>
            </c:extLst>
          </c:dPt>
          <c:dPt>
            <c:idx val="5"/>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EADD-4888-81EC-0A97C0086DF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'Q20_Tab 72'!$A$5:$A$10</c:f>
              <c:strCache>
                <c:ptCount val="6"/>
                <c:pt idx="0">
                  <c:v>L'activité n'a pas été affectée ou est déjà revenue à la normale</c:v>
                </c:pt>
                <c:pt idx="1">
                  <c:v>L'activité reviendra très vite à la normale, d’ici un à trois mois</c:v>
                </c:pt>
                <c:pt idx="2">
                  <c:v>L'activité reviendra à la normale d’ici trois à six mois</c:v>
                </c:pt>
                <c:pt idx="3">
                  <c:v>L'activité mettra plus de six mois à revenir à la normale</c:v>
                </c:pt>
                <c:pt idx="4">
                  <c:v>L'activité a été affectée de manière plus durable et mettra plus d'un an à revenir à la normale</c:v>
                </c:pt>
                <c:pt idx="5">
                  <c:v>Ne sais pas</c:v>
                </c:pt>
              </c:strCache>
            </c:strRef>
          </c:cat>
          <c:val>
            <c:numRef>
              <c:f>'Q20_Tab 72'!$B$5:$B$10</c:f>
              <c:numCache>
                <c:formatCode>0.0</c:formatCode>
                <c:ptCount val="6"/>
                <c:pt idx="0">
                  <c:v>25.900000000000002</c:v>
                </c:pt>
                <c:pt idx="1">
                  <c:v>5.8999999999999995</c:v>
                </c:pt>
                <c:pt idx="2">
                  <c:v>8.4</c:v>
                </c:pt>
                <c:pt idx="3">
                  <c:v>11.700000000000001</c:v>
                </c:pt>
                <c:pt idx="4">
                  <c:v>13.100000000000001</c:v>
                </c:pt>
                <c:pt idx="5">
                  <c:v>35</c:v>
                </c:pt>
              </c:numCache>
            </c:numRef>
          </c:val>
          <c:extLst>
            <c:ext xmlns:c16="http://schemas.microsoft.com/office/drawing/2014/chart" uri="{C3380CC4-5D6E-409C-BE32-E72D297353CC}">
              <c16:uniqueId val="{0000000E-EADD-4888-81EC-0A97C0086DFB}"/>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'Q3_Tab 8'!$B$4</c:f>
              <c:strCache>
                <c:ptCount val="1"/>
                <c:pt idx="0">
                  <c:v>Gestion des questions sanitaires</c:v>
                </c:pt>
              </c:strCache>
            </c:strRef>
          </c:tx>
          <c:spPr>
            <a:solidFill>
              <a:schemeClr val="accent1"/>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8'!$B$5:$B$21</c:f>
              <c:numCache>
                <c:formatCode>0.0</c:formatCode>
                <c:ptCount val="17"/>
                <c:pt idx="0">
                  <c:v>25</c:v>
                </c:pt>
                <c:pt idx="1">
                  <c:v>45</c:v>
                </c:pt>
                <c:pt idx="2">
                  <c:v>26.400000000000002</c:v>
                </c:pt>
                <c:pt idx="3">
                  <c:v>22.8</c:v>
                </c:pt>
                <c:pt idx="4">
                  <c:v>23.799999999999997</c:v>
                </c:pt>
                <c:pt idx="5">
                  <c:v>23.599999999999998</c:v>
                </c:pt>
                <c:pt idx="6">
                  <c:v>19.2</c:v>
                </c:pt>
                <c:pt idx="7">
                  <c:v>23.200000000000003</c:v>
                </c:pt>
                <c:pt idx="8">
                  <c:v>23.9</c:v>
                </c:pt>
                <c:pt idx="9">
                  <c:v>22.1</c:v>
                </c:pt>
                <c:pt idx="10">
                  <c:v>13.200000000000001</c:v>
                </c:pt>
                <c:pt idx="11">
                  <c:v>33.1</c:v>
                </c:pt>
                <c:pt idx="12">
                  <c:v>31.3</c:v>
                </c:pt>
                <c:pt idx="13">
                  <c:v>27.400000000000002</c:v>
                </c:pt>
                <c:pt idx="14">
                  <c:v>18.8</c:v>
                </c:pt>
                <c:pt idx="15">
                  <c:v>34.1</c:v>
                </c:pt>
                <c:pt idx="16">
                  <c:v>21.099999999999998</c:v>
                </c:pt>
              </c:numCache>
            </c:numRef>
          </c:val>
          <c:extLst>
            <c:ext xmlns:c16="http://schemas.microsoft.com/office/drawing/2014/chart" uri="{C3380CC4-5D6E-409C-BE32-E72D297353CC}">
              <c16:uniqueId val="{00000000-FFD6-4AE5-A658-A7DF81080BF8}"/>
            </c:ext>
          </c:extLst>
        </c:ser>
        <c:ser>
          <c:idx val="1"/>
          <c:order val="1"/>
          <c:tx>
            <c:strRef>
              <c:f>'Q3_Tab 8'!$C$4</c:f>
              <c:strCache>
                <c:ptCount val="1"/>
                <c:pt idx="0">
                  <c:v>Difficultés financières</c:v>
                </c:pt>
              </c:strCache>
            </c:strRef>
          </c:tx>
          <c:spPr>
            <a:solidFill>
              <a:schemeClr val="accent2"/>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8'!$C$5:$C$21</c:f>
              <c:numCache>
                <c:formatCode>0.0</c:formatCode>
                <c:ptCount val="17"/>
                <c:pt idx="0">
                  <c:v>21.2</c:v>
                </c:pt>
                <c:pt idx="1">
                  <c:v>35</c:v>
                </c:pt>
                <c:pt idx="2">
                  <c:v>11.1</c:v>
                </c:pt>
                <c:pt idx="3">
                  <c:v>31.900000000000002</c:v>
                </c:pt>
                <c:pt idx="4">
                  <c:v>28.799999999999997</c:v>
                </c:pt>
                <c:pt idx="5">
                  <c:v>32.200000000000003</c:v>
                </c:pt>
                <c:pt idx="6">
                  <c:v>19.400000000000002</c:v>
                </c:pt>
                <c:pt idx="7">
                  <c:v>14.799999999999999</c:v>
                </c:pt>
                <c:pt idx="8">
                  <c:v>17.8</c:v>
                </c:pt>
                <c:pt idx="9">
                  <c:v>32.800000000000004</c:v>
                </c:pt>
                <c:pt idx="10">
                  <c:v>51.9</c:v>
                </c:pt>
                <c:pt idx="11">
                  <c:v>25.5</c:v>
                </c:pt>
                <c:pt idx="12">
                  <c:v>4.8</c:v>
                </c:pt>
                <c:pt idx="13">
                  <c:v>9.7000000000000011</c:v>
                </c:pt>
                <c:pt idx="14">
                  <c:v>20.9</c:v>
                </c:pt>
                <c:pt idx="15">
                  <c:v>14.499999999999998</c:v>
                </c:pt>
                <c:pt idx="16">
                  <c:v>24.8</c:v>
                </c:pt>
              </c:numCache>
            </c:numRef>
          </c:val>
          <c:extLst>
            <c:ext xmlns:c16="http://schemas.microsoft.com/office/drawing/2014/chart" uri="{C3380CC4-5D6E-409C-BE32-E72D297353CC}">
              <c16:uniqueId val="{00000001-FFD6-4AE5-A658-A7DF81080BF8}"/>
            </c:ext>
          </c:extLst>
        </c:ser>
        <c:ser>
          <c:idx val="2"/>
          <c:order val="2"/>
          <c:tx>
            <c:strRef>
              <c:f>'Q3_Tab 8'!$D$4</c:f>
              <c:strCache>
                <c:ptCount val="1"/>
                <c:pt idx="0">
                  <c:v>Manque de débouchés</c:v>
                </c:pt>
              </c:strCache>
            </c:strRef>
          </c:tx>
          <c:spPr>
            <a:solidFill>
              <a:schemeClr val="accent3"/>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8'!$D$5:$D$21</c:f>
              <c:numCache>
                <c:formatCode>0.0</c:formatCode>
                <c:ptCount val="17"/>
                <c:pt idx="0">
                  <c:v>26.400000000000002</c:v>
                </c:pt>
                <c:pt idx="1">
                  <c:v>13.900000000000002</c:v>
                </c:pt>
                <c:pt idx="2">
                  <c:v>23.200000000000003</c:v>
                </c:pt>
                <c:pt idx="3">
                  <c:v>75.8</c:v>
                </c:pt>
                <c:pt idx="4">
                  <c:v>37.299999999999997</c:v>
                </c:pt>
                <c:pt idx="5">
                  <c:v>44.3</c:v>
                </c:pt>
                <c:pt idx="6">
                  <c:v>34.799999999999997</c:v>
                </c:pt>
                <c:pt idx="7">
                  <c:v>20.100000000000001</c:v>
                </c:pt>
                <c:pt idx="8">
                  <c:v>18.5</c:v>
                </c:pt>
                <c:pt idx="9">
                  <c:v>30.3</c:v>
                </c:pt>
                <c:pt idx="10">
                  <c:v>45.2</c:v>
                </c:pt>
                <c:pt idx="11">
                  <c:v>52.400000000000006</c:v>
                </c:pt>
                <c:pt idx="12">
                  <c:v>26.400000000000002</c:v>
                </c:pt>
                <c:pt idx="13">
                  <c:v>8.4</c:v>
                </c:pt>
                <c:pt idx="14">
                  <c:v>31</c:v>
                </c:pt>
                <c:pt idx="15">
                  <c:v>12.3</c:v>
                </c:pt>
                <c:pt idx="16">
                  <c:v>18.7</c:v>
                </c:pt>
              </c:numCache>
            </c:numRef>
          </c:val>
          <c:extLst>
            <c:ext xmlns:c16="http://schemas.microsoft.com/office/drawing/2014/chart" uri="{C3380CC4-5D6E-409C-BE32-E72D297353CC}">
              <c16:uniqueId val="{00000002-FFD6-4AE5-A658-A7DF81080BF8}"/>
            </c:ext>
          </c:extLst>
        </c:ser>
        <c:ser>
          <c:idx val="3"/>
          <c:order val="3"/>
          <c:tx>
            <c:strRef>
              <c:f>'Q3_Tab 8'!$E$4</c:f>
              <c:strCache>
                <c:ptCount val="1"/>
                <c:pt idx="0">
                  <c:v>Difficultés d'approvisionnement</c:v>
                </c:pt>
              </c:strCache>
            </c:strRef>
          </c:tx>
          <c:spPr>
            <a:solidFill>
              <a:schemeClr val="accent4"/>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8'!$E$5:$E$21</c:f>
              <c:numCache>
                <c:formatCode>0.0</c:formatCode>
                <c:ptCount val="17"/>
                <c:pt idx="0">
                  <c:v>6.9</c:v>
                </c:pt>
                <c:pt idx="1">
                  <c:v>3.3000000000000003</c:v>
                </c:pt>
                <c:pt idx="2">
                  <c:v>5.3</c:v>
                </c:pt>
                <c:pt idx="3">
                  <c:v>0</c:v>
                </c:pt>
                <c:pt idx="4">
                  <c:v>15.9</c:v>
                </c:pt>
                <c:pt idx="5">
                  <c:v>26.200000000000003</c:v>
                </c:pt>
                <c:pt idx="6">
                  <c:v>10.5</c:v>
                </c:pt>
                <c:pt idx="7">
                  <c:v>6.9</c:v>
                </c:pt>
                <c:pt idx="8">
                  <c:v>11</c:v>
                </c:pt>
                <c:pt idx="9">
                  <c:v>8.6</c:v>
                </c:pt>
                <c:pt idx="10">
                  <c:v>0.8</c:v>
                </c:pt>
                <c:pt idx="11">
                  <c:v>2.1</c:v>
                </c:pt>
                <c:pt idx="12">
                  <c:v>0.4</c:v>
                </c:pt>
                <c:pt idx="13">
                  <c:v>4.1000000000000005</c:v>
                </c:pt>
                <c:pt idx="14">
                  <c:v>3.2</c:v>
                </c:pt>
                <c:pt idx="15">
                  <c:v>6.7</c:v>
                </c:pt>
                <c:pt idx="16">
                  <c:v>1.4000000000000001</c:v>
                </c:pt>
              </c:numCache>
            </c:numRef>
          </c:val>
          <c:extLst>
            <c:ext xmlns:c16="http://schemas.microsoft.com/office/drawing/2014/chart" uri="{C3380CC4-5D6E-409C-BE32-E72D297353CC}">
              <c16:uniqueId val="{00000003-FFD6-4AE5-A658-A7DF81080BF8}"/>
            </c:ext>
          </c:extLst>
        </c:ser>
        <c:ser>
          <c:idx val="4"/>
          <c:order val="4"/>
          <c:tx>
            <c:strRef>
              <c:f>'Q3_Tab 8'!$F$4</c:f>
              <c:strCache>
                <c:ptCount val="1"/>
                <c:pt idx="0">
                  <c:v>Fermeture administrative</c:v>
                </c:pt>
              </c:strCache>
            </c:strRef>
          </c:tx>
          <c:spPr>
            <a:solidFill>
              <a:schemeClr val="accent5"/>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8'!$F$5:$F$21</c:f>
              <c:numCache>
                <c:formatCode>0.0</c:formatCode>
                <c:ptCount val="17"/>
                <c:pt idx="0">
                  <c:v>12.9</c:v>
                </c:pt>
                <c:pt idx="1">
                  <c:v>5.5</c:v>
                </c:pt>
                <c:pt idx="2">
                  <c:v>8.6</c:v>
                </c:pt>
                <c:pt idx="3">
                  <c:v>0</c:v>
                </c:pt>
                <c:pt idx="4">
                  <c:v>1.7000000000000002</c:v>
                </c:pt>
                <c:pt idx="5">
                  <c:v>3.4000000000000004</c:v>
                </c:pt>
                <c:pt idx="6">
                  <c:v>3.8</c:v>
                </c:pt>
                <c:pt idx="7">
                  <c:v>4.3999999999999995</c:v>
                </c:pt>
                <c:pt idx="8">
                  <c:v>21.2</c:v>
                </c:pt>
                <c:pt idx="9">
                  <c:v>7.5</c:v>
                </c:pt>
                <c:pt idx="10">
                  <c:v>61.3</c:v>
                </c:pt>
                <c:pt idx="11">
                  <c:v>5.6000000000000005</c:v>
                </c:pt>
                <c:pt idx="12">
                  <c:v>4</c:v>
                </c:pt>
                <c:pt idx="13">
                  <c:v>12</c:v>
                </c:pt>
                <c:pt idx="14">
                  <c:v>14.000000000000002</c:v>
                </c:pt>
                <c:pt idx="15">
                  <c:v>5.8000000000000007</c:v>
                </c:pt>
                <c:pt idx="16">
                  <c:v>35.199999999999996</c:v>
                </c:pt>
              </c:numCache>
            </c:numRef>
          </c:val>
          <c:extLst>
            <c:ext xmlns:c16="http://schemas.microsoft.com/office/drawing/2014/chart" uri="{C3380CC4-5D6E-409C-BE32-E72D297353CC}">
              <c16:uniqueId val="{00000004-FFD6-4AE5-A658-A7DF81080BF8}"/>
            </c:ext>
          </c:extLst>
        </c:ser>
        <c:ser>
          <c:idx val="5"/>
          <c:order val="5"/>
          <c:tx>
            <c:strRef>
              <c:f>'Q3_Tab 8'!$G$4</c:f>
              <c:strCache>
                <c:ptCount val="1"/>
                <c:pt idx="0">
                  <c:v>Manque de personnel</c:v>
                </c:pt>
              </c:strCache>
            </c:strRef>
          </c:tx>
          <c:spPr>
            <a:solidFill>
              <a:schemeClr val="accent6"/>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8'!$G$5:$G$21</c:f>
              <c:numCache>
                <c:formatCode>0.0</c:formatCode>
                <c:ptCount val="17"/>
                <c:pt idx="0">
                  <c:v>14.899999999999999</c:v>
                </c:pt>
                <c:pt idx="1">
                  <c:v>4.5999999999999996</c:v>
                </c:pt>
                <c:pt idx="2">
                  <c:v>21.3</c:v>
                </c:pt>
                <c:pt idx="3">
                  <c:v>0</c:v>
                </c:pt>
                <c:pt idx="4">
                  <c:v>9.6</c:v>
                </c:pt>
                <c:pt idx="5">
                  <c:v>12.8</c:v>
                </c:pt>
                <c:pt idx="6">
                  <c:v>13.5</c:v>
                </c:pt>
                <c:pt idx="7">
                  <c:v>15</c:v>
                </c:pt>
                <c:pt idx="8">
                  <c:v>13.600000000000001</c:v>
                </c:pt>
                <c:pt idx="9">
                  <c:v>9.9</c:v>
                </c:pt>
                <c:pt idx="10">
                  <c:v>5.3</c:v>
                </c:pt>
                <c:pt idx="11">
                  <c:v>3.4000000000000004</c:v>
                </c:pt>
                <c:pt idx="12">
                  <c:v>7.3</c:v>
                </c:pt>
                <c:pt idx="13">
                  <c:v>7.1</c:v>
                </c:pt>
                <c:pt idx="14">
                  <c:v>8.2000000000000011</c:v>
                </c:pt>
                <c:pt idx="15">
                  <c:v>38</c:v>
                </c:pt>
                <c:pt idx="16">
                  <c:v>11.3</c:v>
                </c:pt>
              </c:numCache>
            </c:numRef>
          </c:val>
          <c:extLst>
            <c:ext xmlns:c16="http://schemas.microsoft.com/office/drawing/2014/chart" uri="{C3380CC4-5D6E-409C-BE32-E72D297353CC}">
              <c16:uniqueId val="{00000005-FFD6-4AE5-A658-A7DF81080BF8}"/>
            </c:ext>
          </c:extLst>
        </c:ser>
        <c:ser>
          <c:idx val="6"/>
          <c:order val="6"/>
          <c:tx>
            <c:strRef>
              <c:f>'Q3_Tab 8'!$H$4</c:f>
              <c:strCache>
                <c:ptCount val="1"/>
                <c:pt idx="0">
                  <c:v>Autre(s)</c:v>
                </c:pt>
              </c:strCache>
            </c:strRef>
          </c:tx>
          <c:spPr>
            <a:solidFill>
              <a:schemeClr val="accent1">
                <a:lumMod val="60000"/>
              </a:schemeClr>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8'!$H$5:$H$21</c:f>
              <c:numCache>
                <c:formatCode>0.0</c:formatCode>
                <c:ptCount val="17"/>
                <c:pt idx="0">
                  <c:v>13.4</c:v>
                </c:pt>
                <c:pt idx="1">
                  <c:v>14.399999999999999</c:v>
                </c:pt>
                <c:pt idx="2">
                  <c:v>11.5</c:v>
                </c:pt>
                <c:pt idx="3">
                  <c:v>0</c:v>
                </c:pt>
                <c:pt idx="4">
                  <c:v>13.600000000000001</c:v>
                </c:pt>
                <c:pt idx="5">
                  <c:v>6.5</c:v>
                </c:pt>
                <c:pt idx="6">
                  <c:v>9</c:v>
                </c:pt>
                <c:pt idx="7">
                  <c:v>10</c:v>
                </c:pt>
                <c:pt idx="8">
                  <c:v>14.6</c:v>
                </c:pt>
                <c:pt idx="9">
                  <c:v>14.499999999999998</c:v>
                </c:pt>
                <c:pt idx="10">
                  <c:v>8.1</c:v>
                </c:pt>
                <c:pt idx="11">
                  <c:v>16.2</c:v>
                </c:pt>
                <c:pt idx="12">
                  <c:v>20.200000000000003</c:v>
                </c:pt>
                <c:pt idx="13">
                  <c:v>23.3</c:v>
                </c:pt>
                <c:pt idx="14">
                  <c:v>14.000000000000002</c:v>
                </c:pt>
                <c:pt idx="15">
                  <c:v>14.299999999999999</c:v>
                </c:pt>
                <c:pt idx="16">
                  <c:v>11.200000000000001</c:v>
                </c:pt>
              </c:numCache>
            </c:numRef>
          </c:val>
          <c:extLst>
            <c:ext xmlns:c16="http://schemas.microsoft.com/office/drawing/2014/chart" uri="{C3380CC4-5D6E-409C-BE32-E72D297353CC}">
              <c16:uniqueId val="{00000006-FFD6-4AE5-A658-A7DF81080BF8}"/>
            </c:ext>
          </c:extLst>
        </c:ser>
        <c:ser>
          <c:idx val="7"/>
          <c:order val="7"/>
          <c:tx>
            <c:strRef>
              <c:f>'Q3_Tab 8'!$I$4</c:f>
              <c:strCache>
                <c:ptCount val="1"/>
                <c:pt idx="0">
                  <c:v>Difficultés liées à l'aval</c:v>
                </c:pt>
              </c:strCache>
            </c:strRef>
          </c:tx>
          <c:spPr>
            <a:solidFill>
              <a:schemeClr val="accent2">
                <a:lumMod val="60000"/>
              </a:schemeClr>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8'!$I$5:$I$21</c:f>
              <c:numCache>
                <c:formatCode>0.0</c:formatCode>
                <c:ptCount val="17"/>
                <c:pt idx="0">
                  <c:v>2.6</c:v>
                </c:pt>
                <c:pt idx="1">
                  <c:v>0.3</c:v>
                </c:pt>
                <c:pt idx="2">
                  <c:v>3.3000000000000003</c:v>
                </c:pt>
                <c:pt idx="3">
                  <c:v>0</c:v>
                </c:pt>
                <c:pt idx="4">
                  <c:v>3.9</c:v>
                </c:pt>
                <c:pt idx="5">
                  <c:v>3.2</c:v>
                </c:pt>
                <c:pt idx="6">
                  <c:v>3.3000000000000003</c:v>
                </c:pt>
                <c:pt idx="7">
                  <c:v>2</c:v>
                </c:pt>
                <c:pt idx="8">
                  <c:v>5</c:v>
                </c:pt>
                <c:pt idx="9">
                  <c:v>2</c:v>
                </c:pt>
                <c:pt idx="10">
                  <c:v>0.89999999999999991</c:v>
                </c:pt>
                <c:pt idx="11">
                  <c:v>2.2999999999999998</c:v>
                </c:pt>
                <c:pt idx="12">
                  <c:v>1.4000000000000001</c:v>
                </c:pt>
                <c:pt idx="13">
                  <c:v>3.2</c:v>
                </c:pt>
                <c:pt idx="14">
                  <c:v>2.1999999999999997</c:v>
                </c:pt>
                <c:pt idx="15">
                  <c:v>1.7999999999999998</c:v>
                </c:pt>
                <c:pt idx="16">
                  <c:v>1.7999999999999998</c:v>
                </c:pt>
              </c:numCache>
            </c:numRef>
          </c:val>
          <c:extLst>
            <c:ext xmlns:c16="http://schemas.microsoft.com/office/drawing/2014/chart" uri="{C3380CC4-5D6E-409C-BE32-E72D297353CC}">
              <c16:uniqueId val="{00000007-FFD6-4AE5-A658-A7DF81080BF8}"/>
            </c:ext>
          </c:extLst>
        </c:ser>
        <c:ser>
          <c:idx val="8"/>
          <c:order val="8"/>
          <c:tx>
            <c:strRef>
              <c:f>'Q3_Tab 8'!$J$4</c:f>
              <c:strCache>
                <c:ptCount val="1"/>
                <c:pt idx="0">
                  <c:v>Aucune difficulté rencontrée</c:v>
                </c:pt>
              </c:strCache>
            </c:strRef>
          </c:tx>
          <c:spPr>
            <a:solidFill>
              <a:schemeClr val="accent3">
                <a:lumMod val="60000"/>
              </a:schemeClr>
            </a:solidFill>
            <a:ln>
              <a:noFill/>
            </a:ln>
            <a:effectLst/>
          </c:spPr>
          <c:invertIfNegative val="0"/>
          <c:cat>
            <c:strRef>
              <c:f>'Q3_Tab 8'!$A$5:$A$21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'Q3_Tab 8'!$J$5:$J$21</c:f>
              <c:numCache>
                <c:formatCode>0.0</c:formatCode>
                <c:ptCount val="17"/>
                <c:pt idx="0">
                  <c:v>23.799999999999997</c:v>
                </c:pt>
                <c:pt idx="1">
                  <c:v>33.4</c:v>
                </c:pt>
                <c:pt idx="2">
                  <c:v>29.4</c:v>
                </c:pt>
                <c:pt idx="3">
                  <c:v>0</c:v>
                </c:pt>
                <c:pt idx="4">
                  <c:v>20.5</c:v>
                </c:pt>
                <c:pt idx="5">
                  <c:v>17.299999999999997</c:v>
                </c:pt>
                <c:pt idx="6">
                  <c:v>27.3</c:v>
                </c:pt>
                <c:pt idx="7">
                  <c:v>34.200000000000003</c:v>
                </c:pt>
                <c:pt idx="8">
                  <c:v>25.4</c:v>
                </c:pt>
                <c:pt idx="9">
                  <c:v>20.399999999999999</c:v>
                </c:pt>
                <c:pt idx="10">
                  <c:v>6.9</c:v>
                </c:pt>
                <c:pt idx="11">
                  <c:v>18.5</c:v>
                </c:pt>
                <c:pt idx="12">
                  <c:v>29.299999999999997</c:v>
                </c:pt>
                <c:pt idx="13">
                  <c:v>33.6</c:v>
                </c:pt>
                <c:pt idx="14">
                  <c:v>27.200000000000003</c:v>
                </c:pt>
                <c:pt idx="15">
                  <c:v>19</c:v>
                </c:pt>
                <c:pt idx="16">
                  <c:v>18.8</c:v>
                </c:pt>
              </c:numCache>
            </c:numRef>
          </c:val>
          <c:extLst>
            <c:ext xmlns:c16="http://schemas.microsoft.com/office/drawing/2014/chart" uri="{C3380CC4-5D6E-409C-BE32-E72D297353CC}">
              <c16:uniqueId val="{00000000-EF61-4E0C-B9A3-6799C7804F31}"/>
            </c:ext>
          </c:extLst>
        </c:ser>
        <c:dLbls>
          <c:showLegendKey val="0"/>
          <c:showVal val="0"/>
          <c:showCatName val="0"/>
          <c:showSerName val="0"/>
          <c:showPercent val="0"/>
          <c:showBubbleSize val="0"/>
        </c:dLbls>
        <c:gapWidth val="150"/>
        <c:overlap val="100"/>
        <c:axId val="547739688"/>
        <c:axId val="547733456"/>
      </c:barChart>
      <c:catAx>
        <c:axId val="54773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47733456"/>
        <c:crosses val="autoZero"/>
        <c:auto val="1"/>
        <c:lblAlgn val="ctr"/>
        <c:lblOffset val="100"/>
        <c:noMultiLvlLbl val="0"/>
      </c:catAx>
      <c:valAx>
        <c:axId val="547733456"/>
        <c:scaling>
          <c:orientation val="minMax"/>
          <c:max val="200"/>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739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F1-4DE0-A929-BD5A9228FE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F1-4DE0-A929-BD5A9228FE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F1-4DE0-A929-BD5A9228FE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F1-4DE0-A929-BD5A9228FE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F1-4DE0-A929-BD5A9228FE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F1-4DE0-A929-BD5A9228FE4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'Q20_Tab 72'!$A$5:$A$10</c:f>
              <c:strCache>
                <c:ptCount val="6"/>
                <c:pt idx="0">
                  <c:v>L'activité n'a pas été affectée ou est déjà revenue à la normale</c:v>
                </c:pt>
                <c:pt idx="1">
                  <c:v>L'activité reviendra très vite à la normale, d’ici un à trois mois</c:v>
                </c:pt>
                <c:pt idx="2">
                  <c:v>L'activité reviendra à la normale d’ici trois à six mois</c:v>
                </c:pt>
                <c:pt idx="3">
                  <c:v>L'activité mettra plus de six mois à revenir à la normale</c:v>
                </c:pt>
                <c:pt idx="4">
                  <c:v>L'activité a été affectée de manière plus durable et mettra plus d'un an à revenir à la normale</c:v>
                </c:pt>
                <c:pt idx="5">
                  <c:v>Ne sais pas</c:v>
                </c:pt>
              </c:strCache>
            </c:strRef>
          </c:cat>
          <c:val>
            <c:numRef>
              <c:f>'Q20_Tab 72'!$B$5:$B$10</c:f>
              <c:numCache>
                <c:formatCode>0.0</c:formatCode>
                <c:ptCount val="6"/>
                <c:pt idx="0">
                  <c:v>25.900000000000002</c:v>
                </c:pt>
                <c:pt idx="1">
                  <c:v>5.8999999999999995</c:v>
                </c:pt>
                <c:pt idx="2">
                  <c:v>8.4</c:v>
                </c:pt>
                <c:pt idx="3">
                  <c:v>11.700000000000001</c:v>
                </c:pt>
                <c:pt idx="4">
                  <c:v>13.100000000000001</c:v>
                </c:pt>
                <c:pt idx="5">
                  <c:v>35</c:v>
                </c:pt>
              </c:numCache>
            </c:numRef>
          </c:val>
          <c:extLst>
            <c:ext xmlns:c16="http://schemas.microsoft.com/office/drawing/2014/chart" uri="{C3380CC4-5D6E-409C-BE32-E72D297353CC}">
              <c16:uniqueId val="{0000000C-95F1-4DE0-A929-BD5A9228FE43}"/>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après le début du déconfinement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'Q20_Tab 73'!$A$5</c:f>
              <c:strCache>
                <c:ptCount val="1"/>
                <c:pt idx="0">
                  <c:v>L'activité n'a pas été affectée ou est déjà revenue à la normale</c:v>
                </c:pt>
              </c:strCache>
            </c:strRef>
          </c:tx>
          <c:spPr>
            <a:solidFill>
              <a:schemeClr val="accent6">
                <a:shade val="5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73'!$B$5:$H$5</c:f>
              <c:numCache>
                <c:formatCode>0.0</c:formatCode>
                <c:ptCount val="7"/>
                <c:pt idx="0">
                  <c:v>25.900000000000002</c:v>
                </c:pt>
                <c:pt idx="1">
                  <c:v>26.8</c:v>
                </c:pt>
                <c:pt idx="2">
                  <c:v>28.1</c:v>
                </c:pt>
                <c:pt idx="3">
                  <c:v>30.4</c:v>
                </c:pt>
                <c:pt idx="4">
                  <c:v>30.2</c:v>
                </c:pt>
                <c:pt idx="5">
                  <c:v>28.299999999999997</c:v>
                </c:pt>
                <c:pt idx="6">
                  <c:v>21.5</c:v>
                </c:pt>
              </c:numCache>
            </c:numRef>
          </c:val>
          <c:extLst>
            <c:ext xmlns:c16="http://schemas.microsoft.com/office/drawing/2014/chart" uri="{C3380CC4-5D6E-409C-BE32-E72D297353CC}">
              <c16:uniqueId val="{00000000-D684-46A3-BB80-3AB0A0C41D35}"/>
            </c:ext>
          </c:extLst>
        </c:ser>
        <c:ser>
          <c:idx val="1"/>
          <c:order val="1"/>
          <c:tx>
            <c:strRef>
              <c:f>'Q20_Tab 73'!$A$6</c:f>
              <c:strCache>
                <c:ptCount val="1"/>
                <c:pt idx="0">
                  <c:v>L'activité reviendra très vite à la normale, d’ici un à trois mois</c:v>
                </c:pt>
              </c:strCache>
            </c:strRef>
          </c:tx>
          <c:spPr>
            <a:solidFill>
              <a:schemeClr val="accent6">
                <a:shade val="7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73'!$B$6:$H$6</c:f>
              <c:numCache>
                <c:formatCode>0.0</c:formatCode>
                <c:ptCount val="7"/>
                <c:pt idx="0">
                  <c:v>5.8999999999999995</c:v>
                </c:pt>
                <c:pt idx="1">
                  <c:v>5.5</c:v>
                </c:pt>
                <c:pt idx="2">
                  <c:v>5.8999999999999995</c:v>
                </c:pt>
                <c:pt idx="3">
                  <c:v>6</c:v>
                </c:pt>
                <c:pt idx="4">
                  <c:v>5.6000000000000005</c:v>
                </c:pt>
                <c:pt idx="5">
                  <c:v>5.8999999999999995</c:v>
                </c:pt>
                <c:pt idx="6">
                  <c:v>6.1</c:v>
                </c:pt>
              </c:numCache>
            </c:numRef>
          </c:val>
          <c:extLst>
            <c:ext xmlns:c16="http://schemas.microsoft.com/office/drawing/2014/chart" uri="{C3380CC4-5D6E-409C-BE32-E72D297353CC}">
              <c16:uniqueId val="{00000001-D684-46A3-BB80-3AB0A0C41D35}"/>
            </c:ext>
          </c:extLst>
        </c:ser>
        <c:ser>
          <c:idx val="2"/>
          <c:order val="2"/>
          <c:tx>
            <c:strRef>
              <c:f>'Q20_Tab 73'!$A$7</c:f>
              <c:strCache>
                <c:ptCount val="1"/>
                <c:pt idx="0">
                  <c:v>L'activité reviendra à la normale d’ici trois à six mois</c:v>
                </c:pt>
              </c:strCache>
            </c:strRef>
          </c:tx>
          <c:spPr>
            <a:solidFill>
              <a:schemeClr val="accent6">
                <a:shade val="9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73'!$B$7:$H$7</c:f>
              <c:numCache>
                <c:formatCode>0.0</c:formatCode>
                <c:ptCount val="7"/>
                <c:pt idx="0">
                  <c:v>8.4</c:v>
                </c:pt>
                <c:pt idx="1">
                  <c:v>7.9</c:v>
                </c:pt>
                <c:pt idx="2">
                  <c:v>9.6</c:v>
                </c:pt>
                <c:pt idx="3">
                  <c:v>9.8000000000000007</c:v>
                </c:pt>
                <c:pt idx="4">
                  <c:v>8.9</c:v>
                </c:pt>
                <c:pt idx="5">
                  <c:v>8.5</c:v>
                </c:pt>
                <c:pt idx="6">
                  <c:v>7.6</c:v>
                </c:pt>
              </c:numCache>
            </c:numRef>
          </c:val>
          <c:extLst>
            <c:ext xmlns:c16="http://schemas.microsoft.com/office/drawing/2014/chart" uri="{C3380CC4-5D6E-409C-BE32-E72D297353CC}">
              <c16:uniqueId val="{00000002-D684-46A3-BB80-3AB0A0C41D35}"/>
            </c:ext>
          </c:extLst>
        </c:ser>
        <c:ser>
          <c:idx val="3"/>
          <c:order val="3"/>
          <c:tx>
            <c:strRef>
              <c:f>'Q20_Tab 73'!$A$8</c:f>
              <c:strCache>
                <c:ptCount val="1"/>
                <c:pt idx="0">
                  <c:v>L'activité mettra plus de six mois à revenir à la normale</c:v>
                </c:pt>
              </c:strCache>
            </c:strRef>
          </c:tx>
          <c:spPr>
            <a:solidFill>
              <a:schemeClr val="accent6">
                <a:tint val="9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73'!$B$8:$H$8</c:f>
              <c:numCache>
                <c:formatCode>0.0</c:formatCode>
                <c:ptCount val="7"/>
                <c:pt idx="0">
                  <c:v>11.700000000000001</c:v>
                </c:pt>
                <c:pt idx="1">
                  <c:v>11.1</c:v>
                </c:pt>
                <c:pt idx="2">
                  <c:v>10.8</c:v>
                </c:pt>
                <c:pt idx="3">
                  <c:v>11</c:v>
                </c:pt>
                <c:pt idx="4">
                  <c:v>10.8</c:v>
                </c:pt>
                <c:pt idx="5">
                  <c:v>10</c:v>
                </c:pt>
                <c:pt idx="6">
                  <c:v>13.200000000000001</c:v>
                </c:pt>
              </c:numCache>
            </c:numRef>
          </c:val>
          <c:extLst>
            <c:ext xmlns:c16="http://schemas.microsoft.com/office/drawing/2014/chart" uri="{C3380CC4-5D6E-409C-BE32-E72D297353CC}">
              <c16:uniqueId val="{00000003-D684-46A3-BB80-3AB0A0C41D35}"/>
            </c:ext>
          </c:extLst>
        </c:ser>
        <c:ser>
          <c:idx val="4"/>
          <c:order val="4"/>
          <c:tx>
            <c:strRef>
              <c:f>'Q20_Tab 73'!$A$9</c:f>
              <c:strCache>
                <c:ptCount val="1"/>
                <c:pt idx="0">
                  <c:v>L'activité a été affectée de manière plus durable et mettra plus d'un an à revenir à la normale</c:v>
                </c:pt>
              </c:strCache>
            </c:strRef>
          </c:tx>
          <c:spPr>
            <a:solidFill>
              <a:schemeClr val="accent6">
                <a:tint val="7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73'!$B$9:$H$9</c:f>
              <c:numCache>
                <c:formatCode>0.0</c:formatCode>
                <c:ptCount val="7"/>
                <c:pt idx="0">
                  <c:v>13.100000000000001</c:v>
                </c:pt>
                <c:pt idx="1">
                  <c:v>13.100000000000001</c:v>
                </c:pt>
                <c:pt idx="2">
                  <c:v>13</c:v>
                </c:pt>
                <c:pt idx="3">
                  <c:v>11</c:v>
                </c:pt>
                <c:pt idx="4">
                  <c:v>12.9</c:v>
                </c:pt>
                <c:pt idx="5">
                  <c:v>11.799999999999999</c:v>
                </c:pt>
                <c:pt idx="6">
                  <c:v>14.000000000000002</c:v>
                </c:pt>
              </c:numCache>
            </c:numRef>
          </c:val>
          <c:extLst>
            <c:ext xmlns:c16="http://schemas.microsoft.com/office/drawing/2014/chart" uri="{C3380CC4-5D6E-409C-BE32-E72D297353CC}">
              <c16:uniqueId val="{00000004-D684-46A3-BB80-3AB0A0C41D35}"/>
            </c:ext>
          </c:extLst>
        </c:ser>
        <c:ser>
          <c:idx val="5"/>
          <c:order val="5"/>
          <c:tx>
            <c:strRef>
              <c:f>'Q20_Tab 73'!$A$10</c:f>
              <c:strCache>
                <c:ptCount val="1"/>
                <c:pt idx="0">
                  <c:v>Ne sais pas</c:v>
                </c:pt>
              </c:strCache>
            </c:strRef>
          </c:tx>
          <c:spPr>
            <a:solidFill>
              <a:schemeClr val="accent6">
                <a:tint val="50000"/>
              </a:schemeClr>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73'!$B$10:$H$10</c:f>
              <c:numCache>
                <c:formatCode>0.0</c:formatCode>
                <c:ptCount val="7"/>
                <c:pt idx="0">
                  <c:v>35</c:v>
                </c:pt>
                <c:pt idx="1">
                  <c:v>35.6</c:v>
                </c:pt>
                <c:pt idx="2">
                  <c:v>32.5</c:v>
                </c:pt>
                <c:pt idx="3">
                  <c:v>31.8</c:v>
                </c:pt>
                <c:pt idx="4">
                  <c:v>31.6</c:v>
                </c:pt>
                <c:pt idx="5">
                  <c:v>35.6</c:v>
                </c:pt>
                <c:pt idx="6">
                  <c:v>37.6</c:v>
                </c:pt>
              </c:numCache>
            </c:numRef>
          </c:val>
          <c:extLst>
            <c:ext xmlns:c16="http://schemas.microsoft.com/office/drawing/2014/chart" uri="{C3380CC4-5D6E-409C-BE32-E72D297353CC}">
              <c16:uniqueId val="{00000005-D684-46A3-BB80-3AB0A0C41D35}"/>
            </c:ext>
          </c:extLst>
        </c:ser>
        <c:dLbls>
          <c:showLegendKey val="0"/>
          <c:showVal val="0"/>
          <c:showCatName val="0"/>
          <c:showSerName val="0"/>
          <c:showPercent val="0"/>
          <c:showBubbleSize val="0"/>
        </c:dLbls>
        <c:gapWidth val="55"/>
        <c:overlap val="100"/>
        <c:axId val="691983640"/>
        <c:axId val="691987576"/>
      </c:barChart>
      <c:catAx>
        <c:axId val="69198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987576"/>
        <c:crosses val="autoZero"/>
        <c:auto val="1"/>
        <c:lblAlgn val="ctr"/>
        <c:lblOffset val="100"/>
        <c:noMultiLvlLbl val="0"/>
      </c:catAx>
      <c:valAx>
        <c:axId val="6919875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98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après le début du déconfinement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'Q20_Tab 73'!$A$5</c:f>
              <c:strCache>
                <c:ptCount val="1"/>
                <c:pt idx="0">
                  <c:v>L'activité n'a pas été affectée ou est déjà revenue à la normale</c:v>
                </c:pt>
              </c:strCache>
            </c:strRef>
          </c:tx>
          <c:spPr>
            <a:solidFill>
              <a:schemeClr val="accent1"/>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73'!$B$5:$H$5</c:f>
              <c:numCache>
                <c:formatCode>0.0</c:formatCode>
                <c:ptCount val="7"/>
                <c:pt idx="0">
                  <c:v>25.900000000000002</c:v>
                </c:pt>
                <c:pt idx="1">
                  <c:v>26.8</c:v>
                </c:pt>
                <c:pt idx="2">
                  <c:v>28.1</c:v>
                </c:pt>
                <c:pt idx="3">
                  <c:v>30.4</c:v>
                </c:pt>
                <c:pt idx="4">
                  <c:v>30.2</c:v>
                </c:pt>
                <c:pt idx="5">
                  <c:v>28.299999999999997</c:v>
                </c:pt>
                <c:pt idx="6">
                  <c:v>21.5</c:v>
                </c:pt>
              </c:numCache>
            </c:numRef>
          </c:val>
          <c:extLst>
            <c:ext xmlns:c16="http://schemas.microsoft.com/office/drawing/2014/chart" uri="{C3380CC4-5D6E-409C-BE32-E72D297353CC}">
              <c16:uniqueId val="{00000000-3ABD-453C-A8BB-074E13F2BAD3}"/>
            </c:ext>
          </c:extLst>
        </c:ser>
        <c:ser>
          <c:idx val="1"/>
          <c:order val="1"/>
          <c:tx>
            <c:strRef>
              <c:f>'Q20_Tab 73'!$A$6</c:f>
              <c:strCache>
                <c:ptCount val="1"/>
                <c:pt idx="0">
                  <c:v>L'activité reviendra très vite à la normale, d’ici un à trois mois</c:v>
                </c:pt>
              </c:strCache>
            </c:strRef>
          </c:tx>
          <c:spPr>
            <a:solidFill>
              <a:schemeClr val="accent2"/>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73'!$B$6:$H$6</c:f>
              <c:numCache>
                <c:formatCode>0.0</c:formatCode>
                <c:ptCount val="7"/>
                <c:pt idx="0">
                  <c:v>5.8999999999999995</c:v>
                </c:pt>
                <c:pt idx="1">
                  <c:v>5.5</c:v>
                </c:pt>
                <c:pt idx="2">
                  <c:v>5.8999999999999995</c:v>
                </c:pt>
                <c:pt idx="3">
                  <c:v>6</c:v>
                </c:pt>
                <c:pt idx="4">
                  <c:v>5.6000000000000005</c:v>
                </c:pt>
                <c:pt idx="5">
                  <c:v>5.8999999999999995</c:v>
                </c:pt>
                <c:pt idx="6">
                  <c:v>6.1</c:v>
                </c:pt>
              </c:numCache>
            </c:numRef>
          </c:val>
          <c:extLst>
            <c:ext xmlns:c16="http://schemas.microsoft.com/office/drawing/2014/chart" uri="{C3380CC4-5D6E-409C-BE32-E72D297353CC}">
              <c16:uniqueId val="{00000001-3ABD-453C-A8BB-074E13F2BAD3}"/>
            </c:ext>
          </c:extLst>
        </c:ser>
        <c:ser>
          <c:idx val="2"/>
          <c:order val="2"/>
          <c:tx>
            <c:strRef>
              <c:f>'Q20_Tab 73'!$A$7</c:f>
              <c:strCache>
                <c:ptCount val="1"/>
                <c:pt idx="0">
                  <c:v>L'activité reviendra à la normale d’ici trois à six mois</c:v>
                </c:pt>
              </c:strCache>
            </c:strRef>
          </c:tx>
          <c:spPr>
            <a:solidFill>
              <a:schemeClr val="accent3"/>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73'!$B$7:$H$7</c:f>
              <c:numCache>
                <c:formatCode>0.0</c:formatCode>
                <c:ptCount val="7"/>
                <c:pt idx="0">
                  <c:v>8.4</c:v>
                </c:pt>
                <c:pt idx="1">
                  <c:v>7.9</c:v>
                </c:pt>
                <c:pt idx="2">
                  <c:v>9.6</c:v>
                </c:pt>
                <c:pt idx="3">
                  <c:v>9.8000000000000007</c:v>
                </c:pt>
                <c:pt idx="4">
                  <c:v>8.9</c:v>
                </c:pt>
                <c:pt idx="5">
                  <c:v>8.5</c:v>
                </c:pt>
                <c:pt idx="6">
                  <c:v>7.6</c:v>
                </c:pt>
              </c:numCache>
            </c:numRef>
          </c:val>
          <c:extLst>
            <c:ext xmlns:c16="http://schemas.microsoft.com/office/drawing/2014/chart" uri="{C3380CC4-5D6E-409C-BE32-E72D297353CC}">
              <c16:uniqueId val="{00000002-3ABD-453C-A8BB-074E13F2BAD3}"/>
            </c:ext>
          </c:extLst>
        </c:ser>
        <c:ser>
          <c:idx val="3"/>
          <c:order val="3"/>
          <c:tx>
            <c:strRef>
              <c:f>'Q20_Tab 73'!$A$8</c:f>
              <c:strCache>
                <c:ptCount val="1"/>
                <c:pt idx="0">
                  <c:v>L'activité mettra plus de six mois à revenir à la normale</c:v>
                </c:pt>
              </c:strCache>
            </c:strRef>
          </c:tx>
          <c:spPr>
            <a:solidFill>
              <a:schemeClr val="accent4"/>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73'!$B$8:$H$8</c:f>
              <c:numCache>
                <c:formatCode>0.0</c:formatCode>
                <c:ptCount val="7"/>
                <c:pt idx="0">
                  <c:v>11.700000000000001</c:v>
                </c:pt>
                <c:pt idx="1">
                  <c:v>11.1</c:v>
                </c:pt>
                <c:pt idx="2">
                  <c:v>10.8</c:v>
                </c:pt>
                <c:pt idx="3">
                  <c:v>11</c:v>
                </c:pt>
                <c:pt idx="4">
                  <c:v>10.8</c:v>
                </c:pt>
                <c:pt idx="5">
                  <c:v>10</c:v>
                </c:pt>
                <c:pt idx="6">
                  <c:v>13.200000000000001</c:v>
                </c:pt>
              </c:numCache>
            </c:numRef>
          </c:val>
          <c:extLst>
            <c:ext xmlns:c16="http://schemas.microsoft.com/office/drawing/2014/chart" uri="{C3380CC4-5D6E-409C-BE32-E72D297353CC}">
              <c16:uniqueId val="{00000003-3ABD-453C-A8BB-074E13F2BAD3}"/>
            </c:ext>
          </c:extLst>
        </c:ser>
        <c:ser>
          <c:idx val="4"/>
          <c:order val="4"/>
          <c:tx>
            <c:strRef>
              <c:f>'Q20_Tab 73'!$A$9</c:f>
              <c:strCache>
                <c:ptCount val="1"/>
                <c:pt idx="0">
                  <c:v>L'activité a été affectée de manière plus durable et mettra plus d'un an à revenir à la normale</c:v>
                </c:pt>
              </c:strCache>
            </c:strRef>
          </c:tx>
          <c:spPr>
            <a:solidFill>
              <a:schemeClr val="accent5"/>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73'!$B$9:$H$9</c:f>
              <c:numCache>
                <c:formatCode>0.0</c:formatCode>
                <c:ptCount val="7"/>
                <c:pt idx="0">
                  <c:v>13.100000000000001</c:v>
                </c:pt>
                <c:pt idx="1">
                  <c:v>13.100000000000001</c:v>
                </c:pt>
                <c:pt idx="2">
                  <c:v>13</c:v>
                </c:pt>
                <c:pt idx="3">
                  <c:v>11</c:v>
                </c:pt>
                <c:pt idx="4">
                  <c:v>12.9</c:v>
                </c:pt>
                <c:pt idx="5">
                  <c:v>11.799999999999999</c:v>
                </c:pt>
                <c:pt idx="6">
                  <c:v>14.000000000000002</c:v>
                </c:pt>
              </c:numCache>
            </c:numRef>
          </c:val>
          <c:extLst>
            <c:ext xmlns:c16="http://schemas.microsoft.com/office/drawing/2014/chart" uri="{C3380CC4-5D6E-409C-BE32-E72D297353CC}">
              <c16:uniqueId val="{00000004-3ABD-453C-A8BB-074E13F2BAD3}"/>
            </c:ext>
          </c:extLst>
        </c:ser>
        <c:ser>
          <c:idx val="5"/>
          <c:order val="5"/>
          <c:tx>
            <c:strRef>
              <c:f>'Q20_Tab 73'!$A$10</c:f>
              <c:strCache>
                <c:ptCount val="1"/>
                <c:pt idx="0">
                  <c:v>Ne sais pas</c:v>
                </c:pt>
              </c:strCache>
            </c:strRef>
          </c:tx>
          <c:spPr>
            <a:solidFill>
              <a:schemeClr val="accent6"/>
            </a:solidFill>
            <a:ln>
              <a:noFill/>
            </a:ln>
            <a:effectLst/>
          </c:spPr>
          <c:invertIfNegative val="0"/>
          <c:cat>
            <c:strRef>
              <c:f>'Q20_Tab 73'!$B$4:$H$4</c:f>
              <c:strCache>
                <c:ptCount val="7"/>
                <c:pt idx="0">
                  <c:v>Ensemble</c:v>
                </c:pt>
                <c:pt idx="1">
                  <c:v>10 - 19</c:v>
                </c:pt>
                <c:pt idx="2">
                  <c:v>20 - 49</c:v>
                </c:pt>
                <c:pt idx="3">
                  <c:v>50 - 99</c:v>
                </c:pt>
                <c:pt idx="4">
                  <c:v>100 - 249</c:v>
                </c:pt>
                <c:pt idx="5">
                  <c:v>250 - 499</c:v>
                </c:pt>
                <c:pt idx="6">
                  <c:v>500 et +</c:v>
                </c:pt>
              </c:strCache>
            </c:strRef>
          </c:cat>
          <c:val>
            <c:numRef>
              <c:f>'Q20_Tab 73'!$B$10:$H$10</c:f>
              <c:numCache>
                <c:formatCode>0.0</c:formatCode>
                <c:ptCount val="7"/>
                <c:pt idx="0">
                  <c:v>35</c:v>
                </c:pt>
                <c:pt idx="1">
                  <c:v>35.6</c:v>
                </c:pt>
                <c:pt idx="2">
                  <c:v>32.5</c:v>
                </c:pt>
                <c:pt idx="3">
                  <c:v>31.8</c:v>
                </c:pt>
                <c:pt idx="4">
                  <c:v>31.6</c:v>
                </c:pt>
                <c:pt idx="5">
                  <c:v>35.6</c:v>
                </c:pt>
                <c:pt idx="6">
                  <c:v>37.6</c:v>
                </c:pt>
              </c:numCache>
            </c:numRef>
          </c:val>
          <c:extLst>
            <c:ext xmlns:c16="http://schemas.microsoft.com/office/drawing/2014/chart" uri="{C3380CC4-5D6E-409C-BE32-E72D297353CC}">
              <c16:uniqueId val="{00000005-3ABD-453C-A8BB-074E13F2BAD3}"/>
            </c:ext>
          </c:extLst>
        </c:ser>
        <c:dLbls>
          <c:showLegendKey val="0"/>
          <c:showVal val="0"/>
          <c:showCatName val="0"/>
          <c:showSerName val="0"/>
          <c:showPercent val="0"/>
          <c:showBubbleSize val="0"/>
        </c:dLbls>
        <c:gapWidth val="55"/>
        <c:overlap val="100"/>
        <c:axId val="691983640"/>
        <c:axId val="691987576"/>
      </c:barChart>
      <c:catAx>
        <c:axId val="69198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91987576"/>
        <c:crosses val="autoZero"/>
        <c:auto val="1"/>
        <c:lblAlgn val="ctr"/>
        <c:lblOffset val="100"/>
        <c:noMultiLvlLbl val="0"/>
      </c:catAx>
      <c:valAx>
        <c:axId val="6919875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69198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'Q20_Tab 74'!$B$5</c:f>
              <c:strCache>
                <c:ptCount val="1"/>
                <c:pt idx="0">
                  <c:v>L'activité n'a pas été affectée ou est déjà revenue à la normale</c:v>
                </c:pt>
              </c:strCache>
            </c:strRef>
          </c:tx>
          <c:spPr>
            <a:solidFill>
              <a:schemeClr val="accent6">
                <a:shade val="47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74'!$B$6:$B$22</c:f>
              <c:numCache>
                <c:formatCode>0.0</c:formatCode>
                <c:ptCount val="17"/>
                <c:pt idx="0">
                  <c:v>25.900000000000002</c:v>
                </c:pt>
                <c:pt idx="1">
                  <c:v>32.800000000000004</c:v>
                </c:pt>
                <c:pt idx="2">
                  <c:v>40.699999999999996</c:v>
                </c:pt>
                <c:pt idx="3">
                  <c:v>0</c:v>
                </c:pt>
                <c:pt idx="4">
                  <c:v>20.7</c:v>
                </c:pt>
                <c:pt idx="5">
                  <c:v>14.2</c:v>
                </c:pt>
                <c:pt idx="6">
                  <c:v>28.7</c:v>
                </c:pt>
                <c:pt idx="7">
                  <c:v>32.700000000000003</c:v>
                </c:pt>
                <c:pt idx="8">
                  <c:v>26.5</c:v>
                </c:pt>
                <c:pt idx="9">
                  <c:v>27.400000000000002</c:v>
                </c:pt>
                <c:pt idx="10">
                  <c:v>2</c:v>
                </c:pt>
                <c:pt idx="11">
                  <c:v>19.400000000000002</c:v>
                </c:pt>
                <c:pt idx="12">
                  <c:v>18.8</c:v>
                </c:pt>
                <c:pt idx="13">
                  <c:v>36</c:v>
                </c:pt>
                <c:pt idx="14">
                  <c:v>21.099999999999998</c:v>
                </c:pt>
                <c:pt idx="15">
                  <c:v>36.4</c:v>
                </c:pt>
                <c:pt idx="16">
                  <c:v>20.599999999999998</c:v>
                </c:pt>
              </c:numCache>
            </c:numRef>
          </c:val>
          <c:extLst>
            <c:ext xmlns:c16="http://schemas.microsoft.com/office/drawing/2014/chart" uri="{C3380CC4-5D6E-409C-BE32-E72D297353CC}">
              <c16:uniqueId val="{00000000-AC25-4008-810E-2B652A836B8C}"/>
            </c:ext>
          </c:extLst>
        </c:ser>
        <c:ser>
          <c:idx val="1"/>
          <c:order val="1"/>
          <c:tx>
            <c:strRef>
              <c:f>'Q20_Tab 74'!$C$5</c:f>
              <c:strCache>
                <c:ptCount val="1"/>
                <c:pt idx="0">
                  <c:v>L'activité reviendra très vite à la normale, d’ici un à trois mois</c:v>
                </c:pt>
              </c:strCache>
            </c:strRef>
          </c:tx>
          <c:spPr>
            <a:solidFill>
              <a:schemeClr val="accent6">
                <a:shade val="65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74'!$C$6:$C$22</c:f>
              <c:numCache>
                <c:formatCode>0.0</c:formatCode>
                <c:ptCount val="17"/>
                <c:pt idx="0">
                  <c:v>5.8999999999999995</c:v>
                </c:pt>
                <c:pt idx="1">
                  <c:v>2</c:v>
                </c:pt>
                <c:pt idx="2">
                  <c:v>5.0999999999999996</c:v>
                </c:pt>
                <c:pt idx="3">
                  <c:v>22.8</c:v>
                </c:pt>
                <c:pt idx="4">
                  <c:v>3.3000000000000003</c:v>
                </c:pt>
                <c:pt idx="5">
                  <c:v>6.5</c:v>
                </c:pt>
                <c:pt idx="6">
                  <c:v>5.3</c:v>
                </c:pt>
                <c:pt idx="7">
                  <c:v>6.1</c:v>
                </c:pt>
                <c:pt idx="8">
                  <c:v>4.5999999999999996</c:v>
                </c:pt>
                <c:pt idx="9">
                  <c:v>2.5</c:v>
                </c:pt>
                <c:pt idx="10">
                  <c:v>5.0999999999999996</c:v>
                </c:pt>
                <c:pt idx="11">
                  <c:v>3.5999999999999996</c:v>
                </c:pt>
                <c:pt idx="12">
                  <c:v>5.3</c:v>
                </c:pt>
                <c:pt idx="13">
                  <c:v>16.5</c:v>
                </c:pt>
                <c:pt idx="14">
                  <c:v>8.1</c:v>
                </c:pt>
                <c:pt idx="15">
                  <c:v>8.6</c:v>
                </c:pt>
                <c:pt idx="16">
                  <c:v>4.9000000000000004</c:v>
                </c:pt>
              </c:numCache>
            </c:numRef>
          </c:val>
          <c:extLst>
            <c:ext xmlns:c16="http://schemas.microsoft.com/office/drawing/2014/chart" uri="{C3380CC4-5D6E-409C-BE32-E72D297353CC}">
              <c16:uniqueId val="{00000001-AC25-4008-810E-2B652A836B8C}"/>
            </c:ext>
          </c:extLst>
        </c:ser>
        <c:ser>
          <c:idx val="2"/>
          <c:order val="2"/>
          <c:tx>
            <c:strRef>
              <c:f>'Q20_Tab 74'!$D$5</c:f>
              <c:strCache>
                <c:ptCount val="1"/>
                <c:pt idx="0">
                  <c:v>L'activité reviendra à la normale d’ici trois à six mois</c:v>
                </c:pt>
              </c:strCache>
            </c:strRef>
          </c:tx>
          <c:spPr>
            <a:solidFill>
              <a:schemeClr val="accent6">
                <a:shade val="82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74'!$D$6:$D$22</c:f>
              <c:numCache>
                <c:formatCode>0.0</c:formatCode>
                <c:ptCount val="17"/>
                <c:pt idx="0">
                  <c:v>8.4</c:v>
                </c:pt>
                <c:pt idx="1">
                  <c:v>3.5000000000000004</c:v>
                </c:pt>
                <c:pt idx="2">
                  <c:v>6.1</c:v>
                </c:pt>
                <c:pt idx="3">
                  <c:v>0</c:v>
                </c:pt>
                <c:pt idx="4">
                  <c:v>10.6</c:v>
                </c:pt>
                <c:pt idx="5">
                  <c:v>5.8999999999999995</c:v>
                </c:pt>
                <c:pt idx="6">
                  <c:v>5.4</c:v>
                </c:pt>
                <c:pt idx="7">
                  <c:v>9.4</c:v>
                </c:pt>
                <c:pt idx="8">
                  <c:v>6.4</c:v>
                </c:pt>
                <c:pt idx="9">
                  <c:v>5.6000000000000005</c:v>
                </c:pt>
                <c:pt idx="10">
                  <c:v>15.4</c:v>
                </c:pt>
                <c:pt idx="11">
                  <c:v>9.9</c:v>
                </c:pt>
                <c:pt idx="12">
                  <c:v>11.200000000000001</c:v>
                </c:pt>
                <c:pt idx="13">
                  <c:v>7.6</c:v>
                </c:pt>
                <c:pt idx="14">
                  <c:v>8.6999999999999993</c:v>
                </c:pt>
                <c:pt idx="15">
                  <c:v>10.299999999999999</c:v>
                </c:pt>
                <c:pt idx="16">
                  <c:v>9.1</c:v>
                </c:pt>
              </c:numCache>
            </c:numRef>
          </c:val>
          <c:extLst>
            <c:ext xmlns:c16="http://schemas.microsoft.com/office/drawing/2014/chart" uri="{C3380CC4-5D6E-409C-BE32-E72D297353CC}">
              <c16:uniqueId val="{00000002-AC25-4008-810E-2B652A836B8C}"/>
            </c:ext>
          </c:extLst>
        </c:ser>
        <c:ser>
          <c:idx val="3"/>
          <c:order val="3"/>
          <c:tx>
            <c:strRef>
              <c:f>'Q20_Tab 74'!$E$5</c:f>
              <c:strCache>
                <c:ptCount val="1"/>
                <c:pt idx="0">
                  <c:v>L'activité mettra plus de six mois à revenir à la normale</c:v>
                </c:pt>
              </c:strCache>
            </c:strRef>
          </c:tx>
          <c:spPr>
            <a:solidFill>
              <a:schemeClr val="accent6"/>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74'!$E$6:$E$22</c:f>
              <c:numCache>
                <c:formatCode>0.0</c:formatCode>
                <c:ptCount val="17"/>
                <c:pt idx="0">
                  <c:v>11.700000000000001</c:v>
                </c:pt>
                <c:pt idx="1">
                  <c:v>3.1</c:v>
                </c:pt>
                <c:pt idx="2">
                  <c:v>9</c:v>
                </c:pt>
                <c:pt idx="3">
                  <c:v>0</c:v>
                </c:pt>
                <c:pt idx="4">
                  <c:v>14.299999999999999</c:v>
                </c:pt>
                <c:pt idx="5">
                  <c:v>17.599999999999998</c:v>
                </c:pt>
                <c:pt idx="6">
                  <c:v>15.299999999999999</c:v>
                </c:pt>
                <c:pt idx="7">
                  <c:v>11</c:v>
                </c:pt>
                <c:pt idx="8">
                  <c:v>14.499999999999998</c:v>
                </c:pt>
                <c:pt idx="9">
                  <c:v>10.9</c:v>
                </c:pt>
                <c:pt idx="10">
                  <c:v>13</c:v>
                </c:pt>
                <c:pt idx="11">
                  <c:v>16.900000000000002</c:v>
                </c:pt>
                <c:pt idx="12">
                  <c:v>16.8</c:v>
                </c:pt>
                <c:pt idx="13">
                  <c:v>4</c:v>
                </c:pt>
                <c:pt idx="14">
                  <c:v>9.9</c:v>
                </c:pt>
                <c:pt idx="15">
                  <c:v>6.7</c:v>
                </c:pt>
                <c:pt idx="16">
                  <c:v>11.1</c:v>
                </c:pt>
              </c:numCache>
            </c:numRef>
          </c:val>
          <c:extLst>
            <c:ext xmlns:c16="http://schemas.microsoft.com/office/drawing/2014/chart" uri="{C3380CC4-5D6E-409C-BE32-E72D297353CC}">
              <c16:uniqueId val="{00000003-AC25-4008-810E-2B652A836B8C}"/>
            </c:ext>
          </c:extLst>
        </c:ser>
        <c:ser>
          <c:idx val="4"/>
          <c:order val="4"/>
          <c:tx>
            <c:strRef>
              <c:f>'Q20_Tab 74'!$F$5</c:f>
              <c:strCache>
                <c:ptCount val="1"/>
                <c:pt idx="0">
                  <c:v>L'activité a été affectée de manière plus durable et mettra plus d'un an à revenir à la normale</c:v>
                </c:pt>
              </c:strCache>
            </c:strRef>
          </c:tx>
          <c:spPr>
            <a:solidFill>
              <a:schemeClr val="accent6">
                <a:tint val="83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74'!$F$6:$F$22</c:f>
              <c:numCache>
                <c:formatCode>0.0</c:formatCode>
                <c:ptCount val="17"/>
                <c:pt idx="0">
                  <c:v>13.100000000000001</c:v>
                </c:pt>
                <c:pt idx="1">
                  <c:v>2.1</c:v>
                </c:pt>
                <c:pt idx="2">
                  <c:v>8.2000000000000011</c:v>
                </c:pt>
                <c:pt idx="3">
                  <c:v>0</c:v>
                </c:pt>
                <c:pt idx="4">
                  <c:v>14.399999999999999</c:v>
                </c:pt>
                <c:pt idx="5">
                  <c:v>21.8</c:v>
                </c:pt>
                <c:pt idx="6">
                  <c:v>15.4</c:v>
                </c:pt>
                <c:pt idx="7">
                  <c:v>9.1</c:v>
                </c:pt>
                <c:pt idx="8">
                  <c:v>8.7999999999999989</c:v>
                </c:pt>
                <c:pt idx="9">
                  <c:v>30.8</c:v>
                </c:pt>
                <c:pt idx="10">
                  <c:v>33</c:v>
                </c:pt>
                <c:pt idx="11">
                  <c:v>13.600000000000001</c:v>
                </c:pt>
                <c:pt idx="12">
                  <c:v>8</c:v>
                </c:pt>
                <c:pt idx="13">
                  <c:v>5.5</c:v>
                </c:pt>
                <c:pt idx="14">
                  <c:v>12.6</c:v>
                </c:pt>
                <c:pt idx="15">
                  <c:v>5.3</c:v>
                </c:pt>
                <c:pt idx="16">
                  <c:v>18</c:v>
                </c:pt>
              </c:numCache>
            </c:numRef>
          </c:val>
          <c:extLst>
            <c:ext xmlns:c16="http://schemas.microsoft.com/office/drawing/2014/chart" uri="{C3380CC4-5D6E-409C-BE32-E72D297353CC}">
              <c16:uniqueId val="{00000004-AC25-4008-810E-2B652A836B8C}"/>
            </c:ext>
          </c:extLst>
        </c:ser>
        <c:ser>
          <c:idx val="5"/>
          <c:order val="5"/>
          <c:tx>
            <c:strRef>
              <c:f>'Q20_Tab 74'!$G$5</c:f>
              <c:strCache>
                <c:ptCount val="1"/>
                <c:pt idx="0">
                  <c:v>Ne sais pas</c:v>
                </c:pt>
              </c:strCache>
            </c:strRef>
          </c:tx>
          <c:spPr>
            <a:solidFill>
              <a:schemeClr val="accent6">
                <a:tint val="65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74'!$G$6:$G$22</c:f>
              <c:numCache>
                <c:formatCode>0.0</c:formatCode>
                <c:ptCount val="17"/>
                <c:pt idx="0">
                  <c:v>35</c:v>
                </c:pt>
                <c:pt idx="1">
                  <c:v>56.499999999999993</c:v>
                </c:pt>
                <c:pt idx="2">
                  <c:v>31</c:v>
                </c:pt>
                <c:pt idx="3">
                  <c:v>0</c:v>
                </c:pt>
                <c:pt idx="4">
                  <c:v>36.700000000000003</c:v>
                </c:pt>
                <c:pt idx="5">
                  <c:v>34</c:v>
                </c:pt>
                <c:pt idx="6">
                  <c:v>30</c:v>
                </c:pt>
                <c:pt idx="7">
                  <c:v>31.7</c:v>
                </c:pt>
                <c:pt idx="8">
                  <c:v>39.300000000000004</c:v>
                </c:pt>
                <c:pt idx="9">
                  <c:v>22.8</c:v>
                </c:pt>
                <c:pt idx="10">
                  <c:v>31.6</c:v>
                </c:pt>
                <c:pt idx="11">
                  <c:v>36.6</c:v>
                </c:pt>
                <c:pt idx="12">
                  <c:v>40</c:v>
                </c:pt>
                <c:pt idx="13">
                  <c:v>30.4</c:v>
                </c:pt>
                <c:pt idx="14">
                  <c:v>39.6</c:v>
                </c:pt>
                <c:pt idx="15">
                  <c:v>32.6</c:v>
                </c:pt>
                <c:pt idx="16">
                  <c:v>36.4</c:v>
                </c:pt>
              </c:numCache>
            </c:numRef>
          </c:val>
          <c:extLst>
            <c:ext xmlns:c16="http://schemas.microsoft.com/office/drawing/2014/chart" uri="{C3380CC4-5D6E-409C-BE32-E72D297353CC}">
              <c16:uniqueId val="{00000005-AC25-4008-810E-2B652A836B8C}"/>
            </c:ext>
          </c:extLst>
        </c:ser>
        <c:ser>
          <c:idx val="6"/>
          <c:order val="6"/>
          <c:tx>
            <c:strRef>
              <c:f>'Q20_Tab 74'!$H$5</c:f>
              <c:strCache>
                <c:ptCount val="1"/>
                <c:pt idx="0">
                  <c:v>nd</c:v>
                </c:pt>
              </c:strCache>
            </c:strRef>
          </c:tx>
          <c:spPr>
            <a:solidFill>
              <a:schemeClr val="bg1">
                <a:lumMod val="85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74'!$H$6:$H$22</c:f>
              <c:numCache>
                <c:formatCode>0.0</c:formatCode>
                <c:ptCount val="17"/>
                <c:pt idx="3">
                  <c:v>77.2</c:v>
                </c:pt>
              </c:numCache>
            </c:numRef>
          </c:val>
          <c:extLst>
            <c:ext xmlns:c16="http://schemas.microsoft.com/office/drawing/2014/chart" uri="{C3380CC4-5D6E-409C-BE32-E72D297353CC}">
              <c16:uniqueId val="{00000006-AC25-4008-810E-2B652A836B8C}"/>
            </c:ext>
          </c:extLst>
        </c:ser>
        <c:dLbls>
          <c:showLegendKey val="0"/>
          <c:showVal val="0"/>
          <c:showCatName val="0"/>
          <c:showSerName val="0"/>
          <c:showPercent val="0"/>
          <c:showBubbleSize val="0"/>
        </c:dLbls>
        <c:gapWidth val="150"/>
        <c:overlap val="100"/>
        <c:axId val="691569424"/>
        <c:axId val="691565160"/>
      </c:barChart>
      <c:catAx>
        <c:axId val="691569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91565160"/>
        <c:crosses val="autoZero"/>
        <c:auto val="1"/>
        <c:lblAlgn val="ctr"/>
        <c:lblOffset val="100"/>
        <c:noMultiLvlLbl val="0"/>
      </c:catAx>
      <c:valAx>
        <c:axId val="69156516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569424"/>
        <c:crosses val="autoZero"/>
        <c:crossBetween val="between"/>
      </c:valAx>
      <c:spPr>
        <a:noFill/>
        <a:ln>
          <a:noFill/>
        </a:ln>
        <a:effectLst/>
      </c:spPr>
    </c:plotArea>
    <c:legend>
      <c:legendPos val="b"/>
      <c:layout>
        <c:manualLayout>
          <c:xMode val="edge"/>
          <c:yMode val="edge"/>
          <c:x val="3.5487325829237783E-2"/>
          <c:y val="0.71663587112269544"/>
          <c:w val="0.84908013176205321"/>
          <c:h val="0.2833641166063611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Reprise de l'activité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'Q20_Tab 74'!$B$5</c:f>
              <c:strCache>
                <c:ptCount val="1"/>
                <c:pt idx="0">
                  <c:v>L'activité n'a pas été affectée ou est déjà revenue à la normale</c:v>
                </c:pt>
              </c:strCache>
            </c:strRef>
          </c:tx>
          <c:spPr>
            <a:solidFill>
              <a:schemeClr val="accent1"/>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74'!$B$6:$B$22</c:f>
              <c:numCache>
                <c:formatCode>0.0</c:formatCode>
                <c:ptCount val="17"/>
                <c:pt idx="0">
                  <c:v>25.900000000000002</c:v>
                </c:pt>
                <c:pt idx="1">
                  <c:v>32.800000000000004</c:v>
                </c:pt>
                <c:pt idx="2">
                  <c:v>40.699999999999996</c:v>
                </c:pt>
                <c:pt idx="3">
                  <c:v>0</c:v>
                </c:pt>
                <c:pt idx="4">
                  <c:v>20.7</c:v>
                </c:pt>
                <c:pt idx="5">
                  <c:v>14.2</c:v>
                </c:pt>
                <c:pt idx="6">
                  <c:v>28.7</c:v>
                </c:pt>
                <c:pt idx="7">
                  <c:v>32.700000000000003</c:v>
                </c:pt>
                <c:pt idx="8">
                  <c:v>26.5</c:v>
                </c:pt>
                <c:pt idx="9">
                  <c:v>27.400000000000002</c:v>
                </c:pt>
                <c:pt idx="10">
                  <c:v>2</c:v>
                </c:pt>
                <c:pt idx="11">
                  <c:v>19.400000000000002</c:v>
                </c:pt>
                <c:pt idx="12">
                  <c:v>18.8</c:v>
                </c:pt>
                <c:pt idx="13">
                  <c:v>36</c:v>
                </c:pt>
                <c:pt idx="14">
                  <c:v>21.099999999999998</c:v>
                </c:pt>
                <c:pt idx="15">
                  <c:v>36.4</c:v>
                </c:pt>
                <c:pt idx="16">
                  <c:v>20.599999999999998</c:v>
                </c:pt>
              </c:numCache>
            </c:numRef>
          </c:val>
          <c:extLst>
            <c:ext xmlns:c16="http://schemas.microsoft.com/office/drawing/2014/chart" uri="{C3380CC4-5D6E-409C-BE32-E72D297353CC}">
              <c16:uniqueId val="{00000000-85A5-40EE-A4AD-9E7A506D9647}"/>
            </c:ext>
          </c:extLst>
        </c:ser>
        <c:ser>
          <c:idx val="1"/>
          <c:order val="1"/>
          <c:tx>
            <c:strRef>
              <c:f>'Q20_Tab 74'!$C$5</c:f>
              <c:strCache>
                <c:ptCount val="1"/>
                <c:pt idx="0">
                  <c:v>L'activité reviendra très vite à la normale, d’ici un à trois mois</c:v>
                </c:pt>
              </c:strCache>
            </c:strRef>
          </c:tx>
          <c:spPr>
            <a:solidFill>
              <a:schemeClr val="accent2"/>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74'!$C$6:$C$22</c:f>
              <c:numCache>
                <c:formatCode>0.0</c:formatCode>
                <c:ptCount val="17"/>
                <c:pt idx="0">
                  <c:v>5.8999999999999995</c:v>
                </c:pt>
                <c:pt idx="1">
                  <c:v>2</c:v>
                </c:pt>
                <c:pt idx="2">
                  <c:v>5.0999999999999996</c:v>
                </c:pt>
                <c:pt idx="3">
                  <c:v>22.8</c:v>
                </c:pt>
                <c:pt idx="4">
                  <c:v>3.3000000000000003</c:v>
                </c:pt>
                <c:pt idx="5">
                  <c:v>6.5</c:v>
                </c:pt>
                <c:pt idx="6">
                  <c:v>5.3</c:v>
                </c:pt>
                <c:pt idx="7">
                  <c:v>6.1</c:v>
                </c:pt>
                <c:pt idx="8">
                  <c:v>4.5999999999999996</c:v>
                </c:pt>
                <c:pt idx="9">
                  <c:v>2.5</c:v>
                </c:pt>
                <c:pt idx="10">
                  <c:v>5.0999999999999996</c:v>
                </c:pt>
                <c:pt idx="11">
                  <c:v>3.5999999999999996</c:v>
                </c:pt>
                <c:pt idx="12">
                  <c:v>5.3</c:v>
                </c:pt>
                <c:pt idx="13">
                  <c:v>16.5</c:v>
                </c:pt>
                <c:pt idx="14">
                  <c:v>8.1</c:v>
                </c:pt>
                <c:pt idx="15">
                  <c:v>8.6</c:v>
                </c:pt>
                <c:pt idx="16">
                  <c:v>4.9000000000000004</c:v>
                </c:pt>
              </c:numCache>
            </c:numRef>
          </c:val>
          <c:extLst>
            <c:ext xmlns:c16="http://schemas.microsoft.com/office/drawing/2014/chart" uri="{C3380CC4-5D6E-409C-BE32-E72D297353CC}">
              <c16:uniqueId val="{00000001-85A5-40EE-A4AD-9E7A506D9647}"/>
            </c:ext>
          </c:extLst>
        </c:ser>
        <c:ser>
          <c:idx val="2"/>
          <c:order val="2"/>
          <c:tx>
            <c:strRef>
              <c:f>'Q20_Tab 74'!$D$5</c:f>
              <c:strCache>
                <c:ptCount val="1"/>
                <c:pt idx="0">
                  <c:v>L'activité reviendra à la normale d’ici trois à six mois</c:v>
                </c:pt>
              </c:strCache>
            </c:strRef>
          </c:tx>
          <c:spPr>
            <a:solidFill>
              <a:schemeClr val="accent3"/>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74'!$D$6:$D$22</c:f>
              <c:numCache>
                <c:formatCode>0.0</c:formatCode>
                <c:ptCount val="17"/>
                <c:pt idx="0">
                  <c:v>8.4</c:v>
                </c:pt>
                <c:pt idx="1">
                  <c:v>3.5000000000000004</c:v>
                </c:pt>
                <c:pt idx="2">
                  <c:v>6.1</c:v>
                </c:pt>
                <c:pt idx="3">
                  <c:v>0</c:v>
                </c:pt>
                <c:pt idx="4">
                  <c:v>10.6</c:v>
                </c:pt>
                <c:pt idx="5">
                  <c:v>5.8999999999999995</c:v>
                </c:pt>
                <c:pt idx="6">
                  <c:v>5.4</c:v>
                </c:pt>
                <c:pt idx="7">
                  <c:v>9.4</c:v>
                </c:pt>
                <c:pt idx="8">
                  <c:v>6.4</c:v>
                </c:pt>
                <c:pt idx="9">
                  <c:v>5.6000000000000005</c:v>
                </c:pt>
                <c:pt idx="10">
                  <c:v>15.4</c:v>
                </c:pt>
                <c:pt idx="11">
                  <c:v>9.9</c:v>
                </c:pt>
                <c:pt idx="12">
                  <c:v>11.200000000000001</c:v>
                </c:pt>
                <c:pt idx="13">
                  <c:v>7.6</c:v>
                </c:pt>
                <c:pt idx="14">
                  <c:v>8.6999999999999993</c:v>
                </c:pt>
                <c:pt idx="15">
                  <c:v>10.299999999999999</c:v>
                </c:pt>
                <c:pt idx="16">
                  <c:v>9.1</c:v>
                </c:pt>
              </c:numCache>
            </c:numRef>
          </c:val>
          <c:extLst>
            <c:ext xmlns:c16="http://schemas.microsoft.com/office/drawing/2014/chart" uri="{C3380CC4-5D6E-409C-BE32-E72D297353CC}">
              <c16:uniqueId val="{00000002-85A5-40EE-A4AD-9E7A506D9647}"/>
            </c:ext>
          </c:extLst>
        </c:ser>
        <c:ser>
          <c:idx val="3"/>
          <c:order val="3"/>
          <c:tx>
            <c:strRef>
              <c:f>'Q20_Tab 74'!$E$5</c:f>
              <c:strCache>
                <c:ptCount val="1"/>
                <c:pt idx="0">
                  <c:v>L'activité mettra plus de six mois à revenir à la normale</c:v>
                </c:pt>
              </c:strCache>
            </c:strRef>
          </c:tx>
          <c:spPr>
            <a:solidFill>
              <a:schemeClr val="accent4"/>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74'!$E$6:$E$22</c:f>
              <c:numCache>
                <c:formatCode>0.0</c:formatCode>
                <c:ptCount val="17"/>
                <c:pt idx="0">
                  <c:v>11.700000000000001</c:v>
                </c:pt>
                <c:pt idx="1">
                  <c:v>3.1</c:v>
                </c:pt>
                <c:pt idx="2">
                  <c:v>9</c:v>
                </c:pt>
                <c:pt idx="3">
                  <c:v>0</c:v>
                </c:pt>
                <c:pt idx="4">
                  <c:v>14.299999999999999</c:v>
                </c:pt>
                <c:pt idx="5">
                  <c:v>17.599999999999998</c:v>
                </c:pt>
                <c:pt idx="6">
                  <c:v>15.299999999999999</c:v>
                </c:pt>
                <c:pt idx="7">
                  <c:v>11</c:v>
                </c:pt>
                <c:pt idx="8">
                  <c:v>14.499999999999998</c:v>
                </c:pt>
                <c:pt idx="9">
                  <c:v>10.9</c:v>
                </c:pt>
                <c:pt idx="10">
                  <c:v>13</c:v>
                </c:pt>
                <c:pt idx="11">
                  <c:v>16.900000000000002</c:v>
                </c:pt>
                <c:pt idx="12">
                  <c:v>16.8</c:v>
                </c:pt>
                <c:pt idx="13">
                  <c:v>4</c:v>
                </c:pt>
                <c:pt idx="14">
                  <c:v>9.9</c:v>
                </c:pt>
                <c:pt idx="15">
                  <c:v>6.7</c:v>
                </c:pt>
                <c:pt idx="16">
                  <c:v>11.1</c:v>
                </c:pt>
              </c:numCache>
            </c:numRef>
          </c:val>
          <c:extLst>
            <c:ext xmlns:c16="http://schemas.microsoft.com/office/drawing/2014/chart" uri="{C3380CC4-5D6E-409C-BE32-E72D297353CC}">
              <c16:uniqueId val="{00000003-85A5-40EE-A4AD-9E7A506D9647}"/>
            </c:ext>
          </c:extLst>
        </c:ser>
        <c:ser>
          <c:idx val="4"/>
          <c:order val="4"/>
          <c:tx>
            <c:strRef>
              <c:f>'Q20_Tab 74'!$F$5</c:f>
              <c:strCache>
                <c:ptCount val="1"/>
                <c:pt idx="0">
                  <c:v>L'activité a été affectée de manière plus durable et mettra plus d'un an à revenir à la normale</c:v>
                </c:pt>
              </c:strCache>
            </c:strRef>
          </c:tx>
          <c:spPr>
            <a:solidFill>
              <a:schemeClr val="accent5"/>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74'!$F$6:$F$22</c:f>
              <c:numCache>
                <c:formatCode>0.0</c:formatCode>
                <c:ptCount val="17"/>
                <c:pt idx="0">
                  <c:v>13.100000000000001</c:v>
                </c:pt>
                <c:pt idx="1">
                  <c:v>2.1</c:v>
                </c:pt>
                <c:pt idx="2">
                  <c:v>8.2000000000000011</c:v>
                </c:pt>
                <c:pt idx="3">
                  <c:v>0</c:v>
                </c:pt>
                <c:pt idx="4">
                  <c:v>14.399999999999999</c:v>
                </c:pt>
                <c:pt idx="5">
                  <c:v>21.8</c:v>
                </c:pt>
                <c:pt idx="6">
                  <c:v>15.4</c:v>
                </c:pt>
                <c:pt idx="7">
                  <c:v>9.1</c:v>
                </c:pt>
                <c:pt idx="8">
                  <c:v>8.7999999999999989</c:v>
                </c:pt>
                <c:pt idx="9">
                  <c:v>30.8</c:v>
                </c:pt>
                <c:pt idx="10">
                  <c:v>33</c:v>
                </c:pt>
                <c:pt idx="11">
                  <c:v>13.600000000000001</c:v>
                </c:pt>
                <c:pt idx="12">
                  <c:v>8</c:v>
                </c:pt>
                <c:pt idx="13">
                  <c:v>5.5</c:v>
                </c:pt>
                <c:pt idx="14">
                  <c:v>12.6</c:v>
                </c:pt>
                <c:pt idx="15">
                  <c:v>5.3</c:v>
                </c:pt>
                <c:pt idx="16">
                  <c:v>18</c:v>
                </c:pt>
              </c:numCache>
            </c:numRef>
          </c:val>
          <c:extLst>
            <c:ext xmlns:c16="http://schemas.microsoft.com/office/drawing/2014/chart" uri="{C3380CC4-5D6E-409C-BE32-E72D297353CC}">
              <c16:uniqueId val="{00000004-85A5-40EE-A4AD-9E7A506D9647}"/>
            </c:ext>
          </c:extLst>
        </c:ser>
        <c:ser>
          <c:idx val="5"/>
          <c:order val="5"/>
          <c:tx>
            <c:strRef>
              <c:f>'Q20_Tab 74'!$G$5</c:f>
              <c:strCache>
                <c:ptCount val="1"/>
                <c:pt idx="0">
                  <c:v>Ne sais pas</c:v>
                </c:pt>
              </c:strCache>
            </c:strRef>
          </c:tx>
          <c:spPr>
            <a:solidFill>
              <a:schemeClr val="accent6"/>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74'!$G$6:$G$22</c:f>
              <c:numCache>
                <c:formatCode>0.0</c:formatCode>
                <c:ptCount val="17"/>
                <c:pt idx="0">
                  <c:v>35</c:v>
                </c:pt>
                <c:pt idx="1">
                  <c:v>56.499999999999993</c:v>
                </c:pt>
                <c:pt idx="2">
                  <c:v>31</c:v>
                </c:pt>
                <c:pt idx="3">
                  <c:v>0</c:v>
                </c:pt>
                <c:pt idx="4">
                  <c:v>36.700000000000003</c:v>
                </c:pt>
                <c:pt idx="5">
                  <c:v>34</c:v>
                </c:pt>
                <c:pt idx="6">
                  <c:v>30</c:v>
                </c:pt>
                <c:pt idx="7">
                  <c:v>31.7</c:v>
                </c:pt>
                <c:pt idx="8">
                  <c:v>39.300000000000004</c:v>
                </c:pt>
                <c:pt idx="9">
                  <c:v>22.8</c:v>
                </c:pt>
                <c:pt idx="10">
                  <c:v>31.6</c:v>
                </c:pt>
                <c:pt idx="11">
                  <c:v>36.6</c:v>
                </c:pt>
                <c:pt idx="12">
                  <c:v>40</c:v>
                </c:pt>
                <c:pt idx="13">
                  <c:v>30.4</c:v>
                </c:pt>
                <c:pt idx="14">
                  <c:v>39.6</c:v>
                </c:pt>
                <c:pt idx="15">
                  <c:v>32.6</c:v>
                </c:pt>
                <c:pt idx="16">
                  <c:v>36.4</c:v>
                </c:pt>
              </c:numCache>
            </c:numRef>
          </c:val>
          <c:extLst>
            <c:ext xmlns:c16="http://schemas.microsoft.com/office/drawing/2014/chart" uri="{C3380CC4-5D6E-409C-BE32-E72D297353CC}">
              <c16:uniqueId val="{00000005-85A5-40EE-A4AD-9E7A506D9647}"/>
            </c:ext>
          </c:extLst>
        </c:ser>
        <c:ser>
          <c:idx val="6"/>
          <c:order val="6"/>
          <c:tx>
            <c:strRef>
              <c:f>'Q20_Tab 74'!$H$5</c:f>
              <c:strCache>
                <c:ptCount val="1"/>
                <c:pt idx="0">
                  <c:v>nd</c:v>
                </c:pt>
              </c:strCache>
            </c:strRef>
          </c:tx>
          <c:spPr>
            <a:solidFill>
              <a:schemeClr val="bg1">
                <a:lumMod val="50000"/>
              </a:schemeClr>
            </a:solidFill>
            <a:ln>
              <a:noFill/>
            </a:ln>
            <a:effectLst/>
          </c:spPr>
          <c:invertIfNegative val="0"/>
          <c:cat>
            <c:strRef>
              <c:f>'Q20_Tab 74'!$A$6:$A$22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'Q20_Tab 74'!$H$6:$H$22</c:f>
              <c:numCache>
                <c:formatCode>0.0</c:formatCode>
                <c:ptCount val="17"/>
                <c:pt idx="3">
                  <c:v>77.2</c:v>
                </c:pt>
              </c:numCache>
            </c:numRef>
          </c:val>
          <c:extLst>
            <c:ext xmlns:c16="http://schemas.microsoft.com/office/drawing/2014/chart" uri="{C3380CC4-5D6E-409C-BE32-E72D297353CC}">
              <c16:uniqueId val="{00000006-85A5-40EE-A4AD-9E7A506D9647}"/>
            </c:ext>
          </c:extLst>
        </c:ser>
        <c:dLbls>
          <c:showLegendKey val="0"/>
          <c:showVal val="0"/>
          <c:showCatName val="0"/>
          <c:showSerName val="0"/>
          <c:showPercent val="0"/>
          <c:showBubbleSize val="0"/>
        </c:dLbls>
        <c:gapWidth val="150"/>
        <c:overlap val="100"/>
        <c:axId val="691569424"/>
        <c:axId val="691565160"/>
      </c:barChart>
      <c:catAx>
        <c:axId val="691569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91565160"/>
        <c:crosses val="autoZero"/>
        <c:auto val="1"/>
        <c:lblAlgn val="ctr"/>
        <c:lblOffset val="100"/>
        <c:noMultiLvlLbl val="0"/>
      </c:catAx>
      <c:valAx>
        <c:axId val="69156516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569424"/>
        <c:crosses val="autoZero"/>
        <c:crossBetween val="between"/>
      </c:valAx>
      <c:spPr>
        <a:noFill/>
        <a:ln>
          <a:noFill/>
        </a:ln>
        <a:effectLst/>
      </c:spPr>
    </c:plotArea>
    <c:legend>
      <c:legendPos val="b"/>
      <c:layout>
        <c:manualLayout>
          <c:xMode val="edge"/>
          <c:yMode val="edge"/>
          <c:x val="3.5487325829237783E-2"/>
          <c:y val="0.71663587112269544"/>
          <c:w val="0.84908013176205321"/>
          <c:h val="0.2833641166063611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spPr>
            <a:solidFill>
              <a:schemeClr val="accent1"/>
            </a:solidFill>
            <a:ln>
              <a:noFill/>
            </a:ln>
            <a:effectLst/>
          </c:spPr>
          <c:invertIfNegative val="0"/>
          <c:cat>
            <c:strRef>
              <c:f>'Q21_Tab 75'!$A$5:$A$13</c:f>
              <c:strCache>
                <c:ptCount val="9"/>
                <c:pt idx="0">
                  <c:v>Aucune difficulté</c:v>
                </c:pt>
                <c:pt idx="1">
                  <c:v>Manque de débouchés pour les activités</c:v>
                </c:pt>
                <c:pt idx="2">
                  <c:v>Difficultés d'approvisionnement en masques, gels, et autres équipements de protection individuelle</c:v>
                </c:pt>
                <c:pt idx="3">
                  <c:v>Difficultés à organiser l'activité de manière à respecter la distanciation sociale</c:v>
                </c:pt>
                <c:pt idx="4">
                  <c:v>Réticences ou refus des collaborateurs</c:v>
                </c:pt>
                <c:pt idx="5">
                  <c:v>Réticences ou refus des instances représentatives</c:v>
                </c:pt>
                <c:pt idx="6">
                  <c:v>Difficultés d'approvisionnement en matériaux ou équipements nécessaires à l'activité</c:v>
                </c:pt>
                <c:pt idx="7">
                  <c:v>Disponibilité limitée de certains salariés (par exemple pour garde d'enfants)</c:v>
                </c:pt>
                <c:pt idx="8">
                  <c:v>Autre(s) difficulté(s)</c:v>
                </c:pt>
              </c:strCache>
            </c:strRef>
          </c:cat>
          <c:val>
            <c:numRef>
              <c:f>'Q21_Tab 75'!$B$5:$B$13</c:f>
              <c:numCache>
                <c:formatCode>0.0</c:formatCode>
                <c:ptCount val="9"/>
                <c:pt idx="0">
                  <c:v>23.3</c:v>
                </c:pt>
                <c:pt idx="1">
                  <c:v>37.9</c:v>
                </c:pt>
                <c:pt idx="2">
                  <c:v>8.9</c:v>
                </c:pt>
                <c:pt idx="3">
                  <c:v>18.3</c:v>
                </c:pt>
                <c:pt idx="4">
                  <c:v>11.4</c:v>
                </c:pt>
                <c:pt idx="5">
                  <c:v>4.5999999999999996</c:v>
                </c:pt>
                <c:pt idx="6">
                  <c:v>10</c:v>
                </c:pt>
                <c:pt idx="7">
                  <c:v>17.399999999999999</c:v>
                </c:pt>
                <c:pt idx="8">
                  <c:v>18.3</c:v>
                </c:pt>
              </c:numCache>
            </c:numRef>
          </c:val>
          <c:extLst>
            <c:ext xmlns:c16="http://schemas.microsoft.com/office/drawing/2014/chart" uri="{C3380CC4-5D6E-409C-BE32-E72D297353CC}">
              <c16:uniqueId val="{00000000-5BAE-4B54-9E8A-91AF2FECB734}"/>
            </c:ext>
          </c:extLst>
        </c:ser>
        <c:dLbls>
          <c:showLegendKey val="0"/>
          <c:showVal val="0"/>
          <c:showCatName val="0"/>
          <c:showSerName val="0"/>
          <c:showPercent val="0"/>
          <c:showBubbleSize val="0"/>
        </c:dLbls>
        <c:gapWidth val="219"/>
        <c:axId val="752792008"/>
        <c:axId val="752792336"/>
      </c:barChart>
      <c:catAx>
        <c:axId val="752792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52792336"/>
        <c:crosses val="autoZero"/>
        <c:auto val="1"/>
        <c:lblAlgn val="ctr"/>
        <c:lblOffset val="100"/>
        <c:noMultiLvlLbl val="0"/>
      </c:catAx>
      <c:valAx>
        <c:axId val="75279233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2792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spPr>
            <a:solidFill>
              <a:schemeClr val="accent1"/>
            </a:solidFill>
            <a:ln>
              <a:noFill/>
            </a:ln>
            <a:effectLst/>
          </c:spPr>
          <c:invertIfNegative val="0"/>
          <c:cat>
            <c:strRef>
              <c:f>'Q21_Tab 75'!$A$5:$A$13</c:f>
              <c:strCache>
                <c:ptCount val="9"/>
                <c:pt idx="0">
                  <c:v>Aucune difficulté</c:v>
                </c:pt>
                <c:pt idx="1">
                  <c:v>Manque de débouchés pour les activités</c:v>
                </c:pt>
                <c:pt idx="2">
                  <c:v>Difficultés d'approvisionnement en masques, gels, et autres équipements de protection individuelle</c:v>
                </c:pt>
                <c:pt idx="3">
                  <c:v>Difficultés à organiser l'activité de manière à respecter la distanciation sociale</c:v>
                </c:pt>
                <c:pt idx="4">
                  <c:v>Réticences ou refus des collaborateurs</c:v>
                </c:pt>
                <c:pt idx="5">
                  <c:v>Réticences ou refus des instances représentatives</c:v>
                </c:pt>
                <c:pt idx="6">
                  <c:v>Difficultés d'approvisionnement en matériaux ou équipements nécessaires à l'activité</c:v>
                </c:pt>
                <c:pt idx="7">
                  <c:v>Disponibilité limitée de certains salariés (par exemple pour garde d'enfants)</c:v>
                </c:pt>
                <c:pt idx="8">
                  <c:v>Autre(s) difficulté(s)</c:v>
                </c:pt>
              </c:strCache>
            </c:strRef>
          </c:cat>
          <c:val>
            <c:numRef>
              <c:f>'Q21_Tab 75'!$B$5:$B$13</c:f>
              <c:numCache>
                <c:formatCode>0.0</c:formatCode>
                <c:ptCount val="9"/>
                <c:pt idx="0">
                  <c:v>23.3</c:v>
                </c:pt>
                <c:pt idx="1">
                  <c:v>37.9</c:v>
                </c:pt>
                <c:pt idx="2">
                  <c:v>8.9</c:v>
                </c:pt>
                <c:pt idx="3">
                  <c:v>18.3</c:v>
                </c:pt>
                <c:pt idx="4">
                  <c:v>11.4</c:v>
                </c:pt>
                <c:pt idx="5">
                  <c:v>4.5999999999999996</c:v>
                </c:pt>
                <c:pt idx="6">
                  <c:v>10</c:v>
                </c:pt>
                <c:pt idx="7">
                  <c:v>17.399999999999999</c:v>
                </c:pt>
                <c:pt idx="8">
                  <c:v>18.3</c:v>
                </c:pt>
              </c:numCache>
            </c:numRef>
          </c:val>
          <c:extLst>
            <c:ext xmlns:c16="http://schemas.microsoft.com/office/drawing/2014/chart" uri="{C3380CC4-5D6E-409C-BE32-E72D297353CC}">
              <c16:uniqueId val="{00000000-69E0-4C41-81AC-4866B43890C6}"/>
            </c:ext>
          </c:extLst>
        </c:ser>
        <c:dLbls>
          <c:showLegendKey val="0"/>
          <c:showVal val="0"/>
          <c:showCatName val="0"/>
          <c:showSerName val="0"/>
          <c:showPercent val="0"/>
          <c:showBubbleSize val="0"/>
        </c:dLbls>
        <c:gapWidth val="219"/>
        <c:axId val="752792008"/>
        <c:axId val="752792336"/>
      </c:barChart>
      <c:catAx>
        <c:axId val="752792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52792336"/>
        <c:crosses val="autoZero"/>
        <c:auto val="1"/>
        <c:lblAlgn val="ctr"/>
        <c:lblOffset val="100"/>
        <c:noMultiLvlLbl val="0"/>
      </c:catAx>
      <c:valAx>
        <c:axId val="75279233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2792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'Q21_Tab 76'!$A$6</c:f>
              <c:strCache>
                <c:ptCount val="1"/>
                <c:pt idx="0">
                  <c:v>Aucune difficulté</c:v>
                </c:pt>
              </c:strCache>
            </c:strRef>
          </c:tx>
          <c:spPr>
            <a:solidFill>
              <a:schemeClr val="accent1"/>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76'!$B$6:$H$6</c:f>
              <c:numCache>
                <c:formatCode>0.0</c:formatCode>
                <c:ptCount val="7"/>
                <c:pt idx="0">
                  <c:v>23.3</c:v>
                </c:pt>
                <c:pt idx="1">
                  <c:v>29.299999999999997</c:v>
                </c:pt>
                <c:pt idx="2">
                  <c:v>26.200000000000003</c:v>
                </c:pt>
                <c:pt idx="3">
                  <c:v>27.6</c:v>
                </c:pt>
                <c:pt idx="4">
                  <c:v>26.6</c:v>
                </c:pt>
                <c:pt idx="5">
                  <c:v>25.4</c:v>
                </c:pt>
                <c:pt idx="6">
                  <c:v>17.7</c:v>
                </c:pt>
              </c:numCache>
            </c:numRef>
          </c:val>
          <c:extLst>
            <c:ext xmlns:c16="http://schemas.microsoft.com/office/drawing/2014/chart" uri="{C3380CC4-5D6E-409C-BE32-E72D297353CC}">
              <c16:uniqueId val="{00000000-D1A4-4D89-A792-9C9E06A3B07A}"/>
            </c:ext>
          </c:extLst>
        </c:ser>
        <c:ser>
          <c:idx val="1"/>
          <c:order val="1"/>
          <c:tx>
            <c:strRef>
              <c:f>'Q21_Tab 76'!$A$7</c:f>
              <c:strCache>
                <c:ptCount val="1"/>
                <c:pt idx="0">
                  <c:v>Manque de débouchés pour les activités</c:v>
                </c:pt>
              </c:strCache>
            </c:strRef>
          </c:tx>
          <c:spPr>
            <a:solidFill>
              <a:schemeClr val="accent2"/>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76'!$B$7:$H$7</c:f>
              <c:numCache>
                <c:formatCode>0.0</c:formatCode>
                <c:ptCount val="7"/>
                <c:pt idx="0">
                  <c:v>37.9</c:v>
                </c:pt>
                <c:pt idx="1">
                  <c:v>37.700000000000003</c:v>
                </c:pt>
                <c:pt idx="2">
                  <c:v>39.300000000000004</c:v>
                </c:pt>
                <c:pt idx="3">
                  <c:v>34.599999999999994</c:v>
                </c:pt>
                <c:pt idx="4">
                  <c:v>37.799999999999997</c:v>
                </c:pt>
                <c:pt idx="5">
                  <c:v>35.199999999999996</c:v>
                </c:pt>
                <c:pt idx="6">
                  <c:v>38.9</c:v>
                </c:pt>
              </c:numCache>
            </c:numRef>
          </c:val>
          <c:extLst>
            <c:ext xmlns:c16="http://schemas.microsoft.com/office/drawing/2014/chart" uri="{C3380CC4-5D6E-409C-BE32-E72D297353CC}">
              <c16:uniqueId val="{00000001-D1A4-4D89-A792-9C9E06A3B07A}"/>
            </c:ext>
          </c:extLst>
        </c:ser>
        <c:ser>
          <c:idx val="2"/>
          <c:order val="2"/>
          <c:tx>
            <c:strRef>
              <c:f>'Q21_Tab 76'!$A$8</c:f>
              <c:strCache>
                <c:ptCount val="1"/>
                <c:pt idx="0">
                  <c:v>Difficultés d'approvisionnement en masques, gels, et autres équipements de protection individuelle</c:v>
                </c:pt>
              </c:strCache>
            </c:strRef>
          </c:tx>
          <c:spPr>
            <a:solidFill>
              <a:schemeClr val="accent3"/>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76'!$B$8:$H$8</c:f>
              <c:numCache>
                <c:formatCode>0.0</c:formatCode>
                <c:ptCount val="7"/>
                <c:pt idx="0">
                  <c:v>8.9</c:v>
                </c:pt>
                <c:pt idx="1">
                  <c:v>6.2</c:v>
                </c:pt>
                <c:pt idx="2">
                  <c:v>6.9</c:v>
                </c:pt>
                <c:pt idx="3">
                  <c:v>9.1</c:v>
                </c:pt>
                <c:pt idx="4">
                  <c:v>8.4</c:v>
                </c:pt>
                <c:pt idx="5">
                  <c:v>10.100000000000001</c:v>
                </c:pt>
                <c:pt idx="6">
                  <c:v>10.299999999999999</c:v>
                </c:pt>
              </c:numCache>
            </c:numRef>
          </c:val>
          <c:extLst>
            <c:ext xmlns:c16="http://schemas.microsoft.com/office/drawing/2014/chart" uri="{C3380CC4-5D6E-409C-BE32-E72D297353CC}">
              <c16:uniqueId val="{00000002-D1A4-4D89-A792-9C9E06A3B07A}"/>
            </c:ext>
          </c:extLst>
        </c:ser>
        <c:ser>
          <c:idx val="3"/>
          <c:order val="3"/>
          <c:tx>
            <c:strRef>
              <c:f>'Q21_Tab 76'!$A$9</c:f>
              <c:strCache>
                <c:ptCount val="1"/>
                <c:pt idx="0">
                  <c:v>Difficultés à organiser l'activité de manière à respecter la distanciation sociale</c:v>
                </c:pt>
              </c:strCache>
            </c:strRef>
          </c:tx>
          <c:spPr>
            <a:solidFill>
              <a:schemeClr val="accent4"/>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76'!$B$9:$H$9</c:f>
              <c:numCache>
                <c:formatCode>0.0</c:formatCode>
                <c:ptCount val="7"/>
                <c:pt idx="0">
                  <c:v>18.3</c:v>
                </c:pt>
                <c:pt idx="1">
                  <c:v>16.400000000000002</c:v>
                </c:pt>
                <c:pt idx="2">
                  <c:v>16.8</c:v>
                </c:pt>
                <c:pt idx="3">
                  <c:v>17.5</c:v>
                </c:pt>
                <c:pt idx="4">
                  <c:v>17.899999999999999</c:v>
                </c:pt>
                <c:pt idx="5">
                  <c:v>16.8</c:v>
                </c:pt>
                <c:pt idx="6">
                  <c:v>20.100000000000001</c:v>
                </c:pt>
              </c:numCache>
            </c:numRef>
          </c:val>
          <c:extLst>
            <c:ext xmlns:c16="http://schemas.microsoft.com/office/drawing/2014/chart" uri="{C3380CC4-5D6E-409C-BE32-E72D297353CC}">
              <c16:uniqueId val="{00000003-D1A4-4D89-A792-9C9E06A3B07A}"/>
            </c:ext>
          </c:extLst>
        </c:ser>
        <c:ser>
          <c:idx val="4"/>
          <c:order val="4"/>
          <c:tx>
            <c:strRef>
              <c:f>'Q21_Tab 76'!$A$10</c:f>
              <c:strCache>
                <c:ptCount val="1"/>
                <c:pt idx="0">
                  <c:v>Réticences ou refus des collaborateurs</c:v>
                </c:pt>
              </c:strCache>
            </c:strRef>
          </c:tx>
          <c:spPr>
            <a:solidFill>
              <a:schemeClr val="accent5"/>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76'!$B$10:$H$10</c:f>
              <c:numCache>
                <c:formatCode>0.0</c:formatCode>
                <c:ptCount val="7"/>
                <c:pt idx="0">
                  <c:v>11.4</c:v>
                </c:pt>
                <c:pt idx="1">
                  <c:v>11.4</c:v>
                </c:pt>
                <c:pt idx="2">
                  <c:v>8.6999999999999993</c:v>
                </c:pt>
                <c:pt idx="3">
                  <c:v>11.899999999999999</c:v>
                </c:pt>
                <c:pt idx="4">
                  <c:v>11.600000000000001</c:v>
                </c:pt>
                <c:pt idx="5">
                  <c:v>10.9</c:v>
                </c:pt>
                <c:pt idx="6">
                  <c:v>13.8</c:v>
                </c:pt>
              </c:numCache>
            </c:numRef>
          </c:val>
          <c:extLst>
            <c:ext xmlns:c16="http://schemas.microsoft.com/office/drawing/2014/chart" uri="{C3380CC4-5D6E-409C-BE32-E72D297353CC}">
              <c16:uniqueId val="{00000004-D1A4-4D89-A792-9C9E06A3B07A}"/>
            </c:ext>
          </c:extLst>
        </c:ser>
        <c:ser>
          <c:idx val="5"/>
          <c:order val="5"/>
          <c:tx>
            <c:strRef>
              <c:f>'Q21_Tab 76'!$A$11</c:f>
              <c:strCache>
                <c:ptCount val="1"/>
                <c:pt idx="0">
                  <c:v>Réticences ou refus des instances représentatives</c:v>
                </c:pt>
              </c:strCache>
            </c:strRef>
          </c:tx>
          <c:spPr>
            <a:solidFill>
              <a:schemeClr val="accent6"/>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76'!$B$11:$H$11</c:f>
              <c:numCache>
                <c:formatCode>0.0</c:formatCode>
                <c:ptCount val="7"/>
                <c:pt idx="0">
                  <c:v>4.5999999999999996</c:v>
                </c:pt>
                <c:pt idx="1">
                  <c:v>4.5999999999999996</c:v>
                </c:pt>
                <c:pt idx="2">
                  <c:v>0.89999999999999991</c:v>
                </c:pt>
                <c:pt idx="3">
                  <c:v>2</c:v>
                </c:pt>
                <c:pt idx="4">
                  <c:v>3.5000000000000004</c:v>
                </c:pt>
                <c:pt idx="5">
                  <c:v>4.7</c:v>
                </c:pt>
                <c:pt idx="6">
                  <c:v>8.4</c:v>
                </c:pt>
              </c:numCache>
            </c:numRef>
          </c:val>
          <c:extLst>
            <c:ext xmlns:c16="http://schemas.microsoft.com/office/drawing/2014/chart" uri="{C3380CC4-5D6E-409C-BE32-E72D297353CC}">
              <c16:uniqueId val="{00000005-D1A4-4D89-A792-9C9E06A3B07A}"/>
            </c:ext>
          </c:extLst>
        </c:ser>
        <c:ser>
          <c:idx val="6"/>
          <c:order val="6"/>
          <c:tx>
            <c:strRef>
              <c:f>'Q21_Tab 76'!$A$12</c:f>
              <c:strCache>
                <c:ptCount val="1"/>
                <c:pt idx="0">
                  <c:v>Difficultés d'approvisionnement en matériaux ou équipements nécessaires à l'activité</c:v>
                </c:pt>
              </c:strCache>
            </c:strRef>
          </c:tx>
          <c:spPr>
            <a:solidFill>
              <a:schemeClr val="accent1">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76'!$B$12:$H$12</c:f>
              <c:numCache>
                <c:formatCode>0.0</c:formatCode>
                <c:ptCount val="7"/>
                <c:pt idx="0">
                  <c:v>10</c:v>
                </c:pt>
                <c:pt idx="1">
                  <c:v>10</c:v>
                </c:pt>
                <c:pt idx="2">
                  <c:v>10.6</c:v>
                </c:pt>
                <c:pt idx="3">
                  <c:v>7.9</c:v>
                </c:pt>
                <c:pt idx="4">
                  <c:v>9.5</c:v>
                </c:pt>
                <c:pt idx="5">
                  <c:v>7.8</c:v>
                </c:pt>
                <c:pt idx="6">
                  <c:v>10.8</c:v>
                </c:pt>
              </c:numCache>
            </c:numRef>
          </c:val>
          <c:extLst>
            <c:ext xmlns:c16="http://schemas.microsoft.com/office/drawing/2014/chart" uri="{C3380CC4-5D6E-409C-BE32-E72D297353CC}">
              <c16:uniqueId val="{00000006-D1A4-4D89-A792-9C9E06A3B07A}"/>
            </c:ext>
          </c:extLst>
        </c:ser>
        <c:ser>
          <c:idx val="7"/>
          <c:order val="7"/>
          <c:tx>
            <c:strRef>
              <c:f>'Q21_Tab 76'!$A$13</c:f>
              <c:strCache>
                <c:ptCount val="1"/>
                <c:pt idx="0">
                  <c:v>Disponibilité limitée de certains salariés (par exemple pour garde d'enfants)</c:v>
                </c:pt>
              </c:strCache>
            </c:strRef>
          </c:tx>
          <c:spPr>
            <a:solidFill>
              <a:schemeClr val="accent2">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76'!$B$13:$H$13</c:f>
              <c:numCache>
                <c:formatCode>0.0</c:formatCode>
                <c:ptCount val="7"/>
                <c:pt idx="0">
                  <c:v>17.399999999999999</c:v>
                </c:pt>
                <c:pt idx="1">
                  <c:v>17.399999999999999</c:v>
                </c:pt>
                <c:pt idx="2">
                  <c:v>12.6</c:v>
                </c:pt>
                <c:pt idx="3">
                  <c:v>14.000000000000002</c:v>
                </c:pt>
                <c:pt idx="4">
                  <c:v>16.5</c:v>
                </c:pt>
                <c:pt idx="5">
                  <c:v>18.3</c:v>
                </c:pt>
                <c:pt idx="6">
                  <c:v>22.5</c:v>
                </c:pt>
              </c:numCache>
            </c:numRef>
          </c:val>
          <c:extLst>
            <c:ext xmlns:c16="http://schemas.microsoft.com/office/drawing/2014/chart" uri="{C3380CC4-5D6E-409C-BE32-E72D297353CC}">
              <c16:uniqueId val="{00000007-D1A4-4D89-A792-9C9E06A3B07A}"/>
            </c:ext>
          </c:extLst>
        </c:ser>
        <c:ser>
          <c:idx val="8"/>
          <c:order val="8"/>
          <c:tx>
            <c:strRef>
              <c:f>'Q21_Tab 76'!$A$14</c:f>
              <c:strCache>
                <c:ptCount val="1"/>
                <c:pt idx="0">
                  <c:v>Autre(s) difficulté(s)</c:v>
                </c:pt>
              </c:strCache>
            </c:strRef>
          </c:tx>
          <c:spPr>
            <a:solidFill>
              <a:schemeClr val="accent3">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76'!$B$14:$H$14</c:f>
              <c:numCache>
                <c:formatCode>0.0</c:formatCode>
                <c:ptCount val="7"/>
                <c:pt idx="0">
                  <c:v>18.3</c:v>
                </c:pt>
                <c:pt idx="1">
                  <c:v>18.3</c:v>
                </c:pt>
                <c:pt idx="2">
                  <c:v>20.399999999999999</c:v>
                </c:pt>
                <c:pt idx="3">
                  <c:v>18.8</c:v>
                </c:pt>
                <c:pt idx="4">
                  <c:v>15.5</c:v>
                </c:pt>
                <c:pt idx="5">
                  <c:v>20</c:v>
                </c:pt>
                <c:pt idx="6">
                  <c:v>17.8</c:v>
                </c:pt>
              </c:numCache>
            </c:numRef>
          </c:val>
          <c:extLst>
            <c:ext xmlns:c16="http://schemas.microsoft.com/office/drawing/2014/chart" uri="{C3380CC4-5D6E-409C-BE32-E72D297353CC}">
              <c16:uniqueId val="{00000008-D1A4-4D89-A792-9C9E06A3B07A}"/>
            </c:ext>
          </c:extLst>
        </c:ser>
        <c:dLbls>
          <c:showLegendKey val="0"/>
          <c:showVal val="0"/>
          <c:showCatName val="0"/>
          <c:showSerName val="0"/>
          <c:showPercent val="0"/>
          <c:showBubbleSize val="0"/>
        </c:dLbls>
        <c:gapWidth val="150"/>
        <c:overlap val="100"/>
        <c:axId val="688277200"/>
        <c:axId val="688278840"/>
      </c:barChart>
      <c:catAx>
        <c:axId val="68827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88278840"/>
        <c:crosses val="autoZero"/>
        <c:auto val="1"/>
        <c:lblAlgn val="ctr"/>
        <c:lblOffset val="100"/>
        <c:noMultiLvlLbl val="0"/>
      </c:catAx>
      <c:valAx>
        <c:axId val="688278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88277200"/>
        <c:crosses val="autoZero"/>
        <c:crossBetween val="between"/>
      </c:valAx>
      <c:spPr>
        <a:noFill/>
        <a:ln>
          <a:noFill/>
        </a:ln>
        <a:effectLst/>
      </c:spPr>
    </c:plotArea>
    <c:legend>
      <c:legendPos val="b"/>
      <c:layout>
        <c:manualLayout>
          <c:xMode val="edge"/>
          <c:yMode val="edge"/>
          <c:x val="7.433306245573262E-3"/>
          <c:y val="0.58897541917976104"/>
          <c:w val="0.95417895651159723"/>
          <c:h val="0.394797420822839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'Q21_Tab 76'!$A$6</c:f>
              <c:strCache>
                <c:ptCount val="1"/>
                <c:pt idx="0">
                  <c:v>Aucune difficulté</c:v>
                </c:pt>
              </c:strCache>
            </c:strRef>
          </c:tx>
          <c:spPr>
            <a:solidFill>
              <a:schemeClr val="accent1"/>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76'!$B$6:$H$6</c:f>
              <c:numCache>
                <c:formatCode>0.0</c:formatCode>
                <c:ptCount val="7"/>
                <c:pt idx="0">
                  <c:v>23.3</c:v>
                </c:pt>
                <c:pt idx="1">
                  <c:v>29.299999999999997</c:v>
                </c:pt>
                <c:pt idx="2">
                  <c:v>26.200000000000003</c:v>
                </c:pt>
                <c:pt idx="3">
                  <c:v>27.6</c:v>
                </c:pt>
                <c:pt idx="4">
                  <c:v>26.6</c:v>
                </c:pt>
                <c:pt idx="5">
                  <c:v>25.4</c:v>
                </c:pt>
                <c:pt idx="6">
                  <c:v>17.7</c:v>
                </c:pt>
              </c:numCache>
            </c:numRef>
          </c:val>
          <c:extLst>
            <c:ext xmlns:c16="http://schemas.microsoft.com/office/drawing/2014/chart" uri="{C3380CC4-5D6E-409C-BE32-E72D297353CC}">
              <c16:uniqueId val="{00000000-CCA8-4B55-B14F-12677AE98A0D}"/>
            </c:ext>
          </c:extLst>
        </c:ser>
        <c:ser>
          <c:idx val="1"/>
          <c:order val="1"/>
          <c:tx>
            <c:strRef>
              <c:f>'Q21_Tab 76'!$A$7</c:f>
              <c:strCache>
                <c:ptCount val="1"/>
                <c:pt idx="0">
                  <c:v>Manque de débouchés pour les activités</c:v>
                </c:pt>
              </c:strCache>
            </c:strRef>
          </c:tx>
          <c:spPr>
            <a:solidFill>
              <a:schemeClr val="accent2"/>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76'!$B$7:$H$7</c:f>
              <c:numCache>
                <c:formatCode>0.0</c:formatCode>
                <c:ptCount val="7"/>
                <c:pt idx="0">
                  <c:v>37.9</c:v>
                </c:pt>
                <c:pt idx="1">
                  <c:v>37.700000000000003</c:v>
                </c:pt>
                <c:pt idx="2">
                  <c:v>39.300000000000004</c:v>
                </c:pt>
                <c:pt idx="3">
                  <c:v>34.599999999999994</c:v>
                </c:pt>
                <c:pt idx="4">
                  <c:v>37.799999999999997</c:v>
                </c:pt>
                <c:pt idx="5">
                  <c:v>35.199999999999996</c:v>
                </c:pt>
                <c:pt idx="6">
                  <c:v>38.9</c:v>
                </c:pt>
              </c:numCache>
            </c:numRef>
          </c:val>
          <c:extLst>
            <c:ext xmlns:c16="http://schemas.microsoft.com/office/drawing/2014/chart" uri="{C3380CC4-5D6E-409C-BE32-E72D297353CC}">
              <c16:uniqueId val="{00000001-CCA8-4B55-B14F-12677AE98A0D}"/>
            </c:ext>
          </c:extLst>
        </c:ser>
        <c:ser>
          <c:idx val="2"/>
          <c:order val="2"/>
          <c:tx>
            <c:strRef>
              <c:f>'Q21_Tab 76'!$A$8</c:f>
              <c:strCache>
                <c:ptCount val="1"/>
                <c:pt idx="0">
                  <c:v>Difficultés d'approvisionnement en masques, gels, et autres équipements de protection individuelle</c:v>
                </c:pt>
              </c:strCache>
            </c:strRef>
          </c:tx>
          <c:spPr>
            <a:solidFill>
              <a:schemeClr val="accent3"/>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76'!$B$8:$H$8</c:f>
              <c:numCache>
                <c:formatCode>0.0</c:formatCode>
                <c:ptCount val="7"/>
                <c:pt idx="0">
                  <c:v>8.9</c:v>
                </c:pt>
                <c:pt idx="1">
                  <c:v>6.2</c:v>
                </c:pt>
                <c:pt idx="2">
                  <c:v>6.9</c:v>
                </c:pt>
                <c:pt idx="3">
                  <c:v>9.1</c:v>
                </c:pt>
                <c:pt idx="4">
                  <c:v>8.4</c:v>
                </c:pt>
                <c:pt idx="5">
                  <c:v>10.100000000000001</c:v>
                </c:pt>
                <c:pt idx="6">
                  <c:v>10.299999999999999</c:v>
                </c:pt>
              </c:numCache>
            </c:numRef>
          </c:val>
          <c:extLst>
            <c:ext xmlns:c16="http://schemas.microsoft.com/office/drawing/2014/chart" uri="{C3380CC4-5D6E-409C-BE32-E72D297353CC}">
              <c16:uniqueId val="{00000002-CCA8-4B55-B14F-12677AE98A0D}"/>
            </c:ext>
          </c:extLst>
        </c:ser>
        <c:ser>
          <c:idx val="3"/>
          <c:order val="3"/>
          <c:tx>
            <c:strRef>
              <c:f>'Q21_Tab 76'!$A$9</c:f>
              <c:strCache>
                <c:ptCount val="1"/>
                <c:pt idx="0">
                  <c:v>Difficultés à organiser l'activité de manière à respecter la distanciation sociale</c:v>
                </c:pt>
              </c:strCache>
            </c:strRef>
          </c:tx>
          <c:spPr>
            <a:solidFill>
              <a:schemeClr val="accent4"/>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76'!$B$9:$H$9</c:f>
              <c:numCache>
                <c:formatCode>0.0</c:formatCode>
                <c:ptCount val="7"/>
                <c:pt idx="0">
                  <c:v>18.3</c:v>
                </c:pt>
                <c:pt idx="1">
                  <c:v>16.400000000000002</c:v>
                </c:pt>
                <c:pt idx="2">
                  <c:v>16.8</c:v>
                </c:pt>
                <c:pt idx="3">
                  <c:v>17.5</c:v>
                </c:pt>
                <c:pt idx="4">
                  <c:v>17.899999999999999</c:v>
                </c:pt>
                <c:pt idx="5">
                  <c:v>16.8</c:v>
                </c:pt>
                <c:pt idx="6">
                  <c:v>20.100000000000001</c:v>
                </c:pt>
              </c:numCache>
            </c:numRef>
          </c:val>
          <c:extLst>
            <c:ext xmlns:c16="http://schemas.microsoft.com/office/drawing/2014/chart" uri="{C3380CC4-5D6E-409C-BE32-E72D297353CC}">
              <c16:uniqueId val="{00000003-CCA8-4B55-B14F-12677AE98A0D}"/>
            </c:ext>
          </c:extLst>
        </c:ser>
        <c:ser>
          <c:idx val="4"/>
          <c:order val="4"/>
          <c:tx>
            <c:strRef>
              <c:f>'Q21_Tab 76'!$A$10</c:f>
              <c:strCache>
                <c:ptCount val="1"/>
                <c:pt idx="0">
                  <c:v>Réticences ou refus des collaborateurs</c:v>
                </c:pt>
              </c:strCache>
            </c:strRef>
          </c:tx>
          <c:spPr>
            <a:solidFill>
              <a:schemeClr val="accent5"/>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76'!$B$10:$H$10</c:f>
              <c:numCache>
                <c:formatCode>0.0</c:formatCode>
                <c:ptCount val="7"/>
                <c:pt idx="0">
                  <c:v>11.4</c:v>
                </c:pt>
                <c:pt idx="1">
                  <c:v>11.4</c:v>
                </c:pt>
                <c:pt idx="2">
                  <c:v>8.6999999999999993</c:v>
                </c:pt>
                <c:pt idx="3">
                  <c:v>11.899999999999999</c:v>
                </c:pt>
                <c:pt idx="4">
                  <c:v>11.600000000000001</c:v>
                </c:pt>
                <c:pt idx="5">
                  <c:v>10.9</c:v>
                </c:pt>
                <c:pt idx="6">
                  <c:v>13.8</c:v>
                </c:pt>
              </c:numCache>
            </c:numRef>
          </c:val>
          <c:extLst>
            <c:ext xmlns:c16="http://schemas.microsoft.com/office/drawing/2014/chart" uri="{C3380CC4-5D6E-409C-BE32-E72D297353CC}">
              <c16:uniqueId val="{00000004-CCA8-4B55-B14F-12677AE98A0D}"/>
            </c:ext>
          </c:extLst>
        </c:ser>
        <c:ser>
          <c:idx val="5"/>
          <c:order val="5"/>
          <c:tx>
            <c:strRef>
              <c:f>'Q21_Tab 76'!$A$11</c:f>
              <c:strCache>
                <c:ptCount val="1"/>
                <c:pt idx="0">
                  <c:v>Réticences ou refus des instances représentatives</c:v>
                </c:pt>
              </c:strCache>
            </c:strRef>
          </c:tx>
          <c:spPr>
            <a:solidFill>
              <a:schemeClr val="accent6"/>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76'!$B$11:$H$11</c:f>
              <c:numCache>
                <c:formatCode>0.0</c:formatCode>
                <c:ptCount val="7"/>
                <c:pt idx="0">
                  <c:v>4.5999999999999996</c:v>
                </c:pt>
                <c:pt idx="1">
                  <c:v>4.5999999999999996</c:v>
                </c:pt>
                <c:pt idx="2">
                  <c:v>0.89999999999999991</c:v>
                </c:pt>
                <c:pt idx="3">
                  <c:v>2</c:v>
                </c:pt>
                <c:pt idx="4">
                  <c:v>3.5000000000000004</c:v>
                </c:pt>
                <c:pt idx="5">
                  <c:v>4.7</c:v>
                </c:pt>
                <c:pt idx="6">
                  <c:v>8.4</c:v>
                </c:pt>
              </c:numCache>
            </c:numRef>
          </c:val>
          <c:extLst>
            <c:ext xmlns:c16="http://schemas.microsoft.com/office/drawing/2014/chart" uri="{C3380CC4-5D6E-409C-BE32-E72D297353CC}">
              <c16:uniqueId val="{00000005-CCA8-4B55-B14F-12677AE98A0D}"/>
            </c:ext>
          </c:extLst>
        </c:ser>
        <c:ser>
          <c:idx val="6"/>
          <c:order val="6"/>
          <c:tx>
            <c:strRef>
              <c:f>'Q21_Tab 76'!$A$12</c:f>
              <c:strCache>
                <c:ptCount val="1"/>
                <c:pt idx="0">
                  <c:v>Difficultés d'approvisionnement en matériaux ou équipements nécessaires à l'activité</c:v>
                </c:pt>
              </c:strCache>
            </c:strRef>
          </c:tx>
          <c:spPr>
            <a:solidFill>
              <a:schemeClr val="accent1">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76'!$B$12:$H$12</c:f>
              <c:numCache>
                <c:formatCode>0.0</c:formatCode>
                <c:ptCount val="7"/>
                <c:pt idx="0">
                  <c:v>10</c:v>
                </c:pt>
                <c:pt idx="1">
                  <c:v>10</c:v>
                </c:pt>
                <c:pt idx="2">
                  <c:v>10.6</c:v>
                </c:pt>
                <c:pt idx="3">
                  <c:v>7.9</c:v>
                </c:pt>
                <c:pt idx="4">
                  <c:v>9.5</c:v>
                </c:pt>
                <c:pt idx="5">
                  <c:v>7.8</c:v>
                </c:pt>
                <c:pt idx="6">
                  <c:v>10.8</c:v>
                </c:pt>
              </c:numCache>
            </c:numRef>
          </c:val>
          <c:extLst>
            <c:ext xmlns:c16="http://schemas.microsoft.com/office/drawing/2014/chart" uri="{C3380CC4-5D6E-409C-BE32-E72D297353CC}">
              <c16:uniqueId val="{00000006-CCA8-4B55-B14F-12677AE98A0D}"/>
            </c:ext>
          </c:extLst>
        </c:ser>
        <c:ser>
          <c:idx val="7"/>
          <c:order val="7"/>
          <c:tx>
            <c:strRef>
              <c:f>'Q21_Tab 76'!$A$13</c:f>
              <c:strCache>
                <c:ptCount val="1"/>
                <c:pt idx="0">
                  <c:v>Disponibilité limitée de certains salariés (par exemple pour garde d'enfants)</c:v>
                </c:pt>
              </c:strCache>
            </c:strRef>
          </c:tx>
          <c:spPr>
            <a:solidFill>
              <a:schemeClr val="accent2">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76'!$B$13:$H$13</c:f>
              <c:numCache>
                <c:formatCode>0.0</c:formatCode>
                <c:ptCount val="7"/>
                <c:pt idx="0">
                  <c:v>17.399999999999999</c:v>
                </c:pt>
                <c:pt idx="1">
                  <c:v>17.399999999999999</c:v>
                </c:pt>
                <c:pt idx="2">
                  <c:v>12.6</c:v>
                </c:pt>
                <c:pt idx="3">
                  <c:v>14.000000000000002</c:v>
                </c:pt>
                <c:pt idx="4">
                  <c:v>16.5</c:v>
                </c:pt>
                <c:pt idx="5">
                  <c:v>18.3</c:v>
                </c:pt>
                <c:pt idx="6">
                  <c:v>22.5</c:v>
                </c:pt>
              </c:numCache>
            </c:numRef>
          </c:val>
          <c:extLst>
            <c:ext xmlns:c16="http://schemas.microsoft.com/office/drawing/2014/chart" uri="{C3380CC4-5D6E-409C-BE32-E72D297353CC}">
              <c16:uniqueId val="{00000007-CCA8-4B55-B14F-12677AE98A0D}"/>
            </c:ext>
          </c:extLst>
        </c:ser>
        <c:ser>
          <c:idx val="8"/>
          <c:order val="8"/>
          <c:tx>
            <c:strRef>
              <c:f>'Q21_Tab 76'!$A$14</c:f>
              <c:strCache>
                <c:ptCount val="1"/>
                <c:pt idx="0">
                  <c:v>Autre(s) difficulté(s)</c:v>
                </c:pt>
              </c:strCache>
            </c:strRef>
          </c:tx>
          <c:spPr>
            <a:solidFill>
              <a:schemeClr val="accent3">
                <a:lumMod val="60000"/>
              </a:schemeClr>
            </a:solidFill>
            <a:ln>
              <a:noFill/>
            </a:ln>
            <a:effectLst/>
          </c:spPr>
          <c:invertIfNegative val="0"/>
          <c:cat>
            <c:strRef>
              <c:f>'Q21_Tab 76'!$B$5:$H$5</c:f>
              <c:strCache>
                <c:ptCount val="7"/>
                <c:pt idx="0">
                  <c:v>Ensemble</c:v>
                </c:pt>
                <c:pt idx="1">
                  <c:v>10 - 19</c:v>
                </c:pt>
                <c:pt idx="2">
                  <c:v>20 - 49</c:v>
                </c:pt>
                <c:pt idx="3">
                  <c:v>50 - 99</c:v>
                </c:pt>
                <c:pt idx="4">
                  <c:v>100 - 249</c:v>
                </c:pt>
                <c:pt idx="5">
                  <c:v>250 - 499</c:v>
                </c:pt>
                <c:pt idx="6">
                  <c:v>500 et +</c:v>
                </c:pt>
              </c:strCache>
            </c:strRef>
          </c:cat>
          <c:val>
            <c:numRef>
              <c:f>'Q21_Tab 76'!$B$14:$H$14</c:f>
              <c:numCache>
                <c:formatCode>0.0</c:formatCode>
                <c:ptCount val="7"/>
                <c:pt idx="0">
                  <c:v>18.3</c:v>
                </c:pt>
                <c:pt idx="1">
                  <c:v>18.3</c:v>
                </c:pt>
                <c:pt idx="2">
                  <c:v>20.399999999999999</c:v>
                </c:pt>
                <c:pt idx="3">
                  <c:v>18.8</c:v>
                </c:pt>
                <c:pt idx="4">
                  <c:v>15.5</c:v>
                </c:pt>
                <c:pt idx="5">
                  <c:v>20</c:v>
                </c:pt>
                <c:pt idx="6">
                  <c:v>17.8</c:v>
                </c:pt>
              </c:numCache>
            </c:numRef>
          </c:val>
          <c:extLst>
            <c:ext xmlns:c16="http://schemas.microsoft.com/office/drawing/2014/chart" uri="{C3380CC4-5D6E-409C-BE32-E72D297353CC}">
              <c16:uniqueId val="{00000008-CCA8-4B55-B14F-12677AE98A0D}"/>
            </c:ext>
          </c:extLst>
        </c:ser>
        <c:dLbls>
          <c:showLegendKey val="0"/>
          <c:showVal val="0"/>
          <c:showCatName val="0"/>
          <c:showSerName val="0"/>
          <c:showPercent val="0"/>
          <c:showBubbleSize val="0"/>
        </c:dLbls>
        <c:gapWidth val="150"/>
        <c:overlap val="100"/>
        <c:axId val="688277200"/>
        <c:axId val="688278840"/>
      </c:barChart>
      <c:catAx>
        <c:axId val="68827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688278840"/>
        <c:crosses val="autoZero"/>
        <c:auto val="1"/>
        <c:lblAlgn val="ctr"/>
        <c:lblOffset val="100"/>
        <c:noMultiLvlLbl val="0"/>
      </c:catAx>
      <c:valAx>
        <c:axId val="688278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688277200"/>
        <c:crosses val="autoZero"/>
        <c:crossBetween val="between"/>
        <c:majorUnit val="40"/>
      </c:valAx>
      <c:spPr>
        <a:noFill/>
        <a:ln>
          <a:noFill/>
        </a:ln>
        <a:effectLst/>
      </c:spPr>
    </c:plotArea>
    <c:legend>
      <c:legendPos val="b"/>
      <c:layout>
        <c:manualLayout>
          <c:xMode val="edge"/>
          <c:yMode val="edge"/>
          <c:x val="7.433306245573262E-3"/>
          <c:y val="0.58897541917976104"/>
          <c:w val="0.95417895651159723"/>
          <c:h val="0.394797420822839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9420099604934226"/>
          <c:y val="9.607849457414315E-2"/>
          <c:w val="0.48475638910663654"/>
          <c:h val="0.70867584534389338"/>
        </c:manualLayout>
      </c:layout>
      <c:barChart>
        <c:barDir val="bar"/>
        <c:grouping val="stacked"/>
        <c:varyColors val="0"/>
        <c:ser>
          <c:idx val="0"/>
          <c:order val="0"/>
          <c:tx>
            <c:strRef>
              <c:f>'Q21_Tab 77'!$B$5</c:f>
              <c:strCache>
                <c:ptCount val="1"/>
                <c:pt idx="0">
                  <c:v>Aucune difficulté</c:v>
                </c:pt>
              </c:strCache>
            </c:strRef>
          </c:tx>
          <c:spPr>
            <a:solidFill>
              <a:schemeClr val="accent1"/>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77'!$B$6:$B$22</c:f>
              <c:numCache>
                <c:formatCode>0.0</c:formatCode>
                <c:ptCount val="17"/>
                <c:pt idx="0">
                  <c:v>23.3</c:v>
                </c:pt>
                <c:pt idx="1">
                  <c:v>29.9</c:v>
                </c:pt>
                <c:pt idx="2">
                  <c:v>33.6</c:v>
                </c:pt>
                <c:pt idx="3" formatCode="0">
                  <c:v>0</c:v>
                </c:pt>
                <c:pt idx="4">
                  <c:v>18.399999999999999</c:v>
                </c:pt>
                <c:pt idx="5">
                  <c:v>7.8</c:v>
                </c:pt>
                <c:pt idx="6">
                  <c:v>27.800000000000004</c:v>
                </c:pt>
                <c:pt idx="7">
                  <c:v>27.700000000000003</c:v>
                </c:pt>
                <c:pt idx="8">
                  <c:v>26</c:v>
                </c:pt>
                <c:pt idx="9">
                  <c:v>18.7</c:v>
                </c:pt>
                <c:pt idx="10">
                  <c:v>10.100000000000001</c:v>
                </c:pt>
                <c:pt idx="11">
                  <c:v>16.900000000000002</c:v>
                </c:pt>
                <c:pt idx="12">
                  <c:v>18.600000000000001</c:v>
                </c:pt>
                <c:pt idx="13">
                  <c:v>37.4</c:v>
                </c:pt>
                <c:pt idx="14">
                  <c:v>22.400000000000002</c:v>
                </c:pt>
                <c:pt idx="15">
                  <c:v>27</c:v>
                </c:pt>
                <c:pt idx="16">
                  <c:v>21.4</c:v>
                </c:pt>
              </c:numCache>
            </c:numRef>
          </c:val>
          <c:extLst>
            <c:ext xmlns:c16="http://schemas.microsoft.com/office/drawing/2014/chart" uri="{C3380CC4-5D6E-409C-BE32-E72D297353CC}">
              <c16:uniqueId val="{00000000-5ECC-44A4-9D1D-C97EEEC8E4B6}"/>
            </c:ext>
          </c:extLst>
        </c:ser>
        <c:ser>
          <c:idx val="1"/>
          <c:order val="1"/>
          <c:tx>
            <c:strRef>
              <c:f>'Q21_Tab 77'!$C$5</c:f>
              <c:strCache>
                <c:ptCount val="1"/>
                <c:pt idx="0">
                  <c:v>Manque de débouchés pour les activités</c:v>
                </c:pt>
              </c:strCache>
            </c:strRef>
          </c:tx>
          <c:spPr>
            <a:solidFill>
              <a:schemeClr val="accent2"/>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77'!$C$6:$C$22</c:f>
              <c:numCache>
                <c:formatCode>0.0</c:formatCode>
                <c:ptCount val="17"/>
                <c:pt idx="0">
                  <c:v>37.9</c:v>
                </c:pt>
                <c:pt idx="1">
                  <c:v>21.099999999999998</c:v>
                </c:pt>
                <c:pt idx="2">
                  <c:v>33.800000000000004</c:v>
                </c:pt>
                <c:pt idx="3" formatCode="0">
                  <c:v>34.1</c:v>
                </c:pt>
                <c:pt idx="4">
                  <c:v>51.7</c:v>
                </c:pt>
                <c:pt idx="5">
                  <c:v>60.9</c:v>
                </c:pt>
                <c:pt idx="6">
                  <c:v>48</c:v>
                </c:pt>
                <c:pt idx="7">
                  <c:v>38.299999999999997</c:v>
                </c:pt>
                <c:pt idx="8">
                  <c:v>31.1</c:v>
                </c:pt>
                <c:pt idx="9">
                  <c:v>46.300000000000004</c:v>
                </c:pt>
                <c:pt idx="10">
                  <c:v>60</c:v>
                </c:pt>
                <c:pt idx="11">
                  <c:v>51.2</c:v>
                </c:pt>
                <c:pt idx="12">
                  <c:v>34.799999999999997</c:v>
                </c:pt>
                <c:pt idx="13">
                  <c:v>16.400000000000002</c:v>
                </c:pt>
                <c:pt idx="14">
                  <c:v>42.5</c:v>
                </c:pt>
                <c:pt idx="15">
                  <c:v>20.200000000000003</c:v>
                </c:pt>
                <c:pt idx="16">
                  <c:v>32.5</c:v>
                </c:pt>
              </c:numCache>
            </c:numRef>
          </c:val>
          <c:extLst>
            <c:ext xmlns:c16="http://schemas.microsoft.com/office/drawing/2014/chart" uri="{C3380CC4-5D6E-409C-BE32-E72D297353CC}">
              <c16:uniqueId val="{00000001-5ECC-44A4-9D1D-C97EEEC8E4B6}"/>
            </c:ext>
          </c:extLst>
        </c:ser>
        <c:ser>
          <c:idx val="2"/>
          <c:order val="2"/>
          <c:tx>
            <c:strRef>
              <c:f>'Q21_Tab 77'!$D$5</c:f>
              <c:strCache>
                <c:ptCount val="1"/>
                <c:pt idx="0">
                  <c:v>Difficultés d'approvisionnement en masques, gels, et autres équipements de protection individuelle</c:v>
                </c:pt>
              </c:strCache>
            </c:strRef>
          </c:tx>
          <c:spPr>
            <a:solidFill>
              <a:schemeClr val="accent3"/>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77'!$D$6:$D$22</c:f>
              <c:numCache>
                <c:formatCode>0.0</c:formatCode>
                <c:ptCount val="17"/>
                <c:pt idx="0">
                  <c:v>8.9</c:v>
                </c:pt>
                <c:pt idx="1">
                  <c:v>2.4</c:v>
                </c:pt>
                <c:pt idx="2">
                  <c:v>9.3000000000000007</c:v>
                </c:pt>
                <c:pt idx="3" formatCode="0">
                  <c:v>0</c:v>
                </c:pt>
                <c:pt idx="4">
                  <c:v>5</c:v>
                </c:pt>
                <c:pt idx="5">
                  <c:v>14.6</c:v>
                </c:pt>
                <c:pt idx="6">
                  <c:v>5.6000000000000005</c:v>
                </c:pt>
                <c:pt idx="7">
                  <c:v>4.5</c:v>
                </c:pt>
                <c:pt idx="8">
                  <c:v>12</c:v>
                </c:pt>
                <c:pt idx="9">
                  <c:v>8.6999999999999993</c:v>
                </c:pt>
                <c:pt idx="10">
                  <c:v>5.7</c:v>
                </c:pt>
                <c:pt idx="11">
                  <c:v>3</c:v>
                </c:pt>
                <c:pt idx="12">
                  <c:v>3.3000000000000003</c:v>
                </c:pt>
                <c:pt idx="13">
                  <c:v>9.5</c:v>
                </c:pt>
                <c:pt idx="14">
                  <c:v>6.1</c:v>
                </c:pt>
                <c:pt idx="15">
                  <c:v>17.899999999999999</c:v>
                </c:pt>
                <c:pt idx="16">
                  <c:v>6.4</c:v>
                </c:pt>
              </c:numCache>
            </c:numRef>
          </c:val>
          <c:extLst>
            <c:ext xmlns:c16="http://schemas.microsoft.com/office/drawing/2014/chart" uri="{C3380CC4-5D6E-409C-BE32-E72D297353CC}">
              <c16:uniqueId val="{00000002-5ECC-44A4-9D1D-C97EEEC8E4B6}"/>
            </c:ext>
          </c:extLst>
        </c:ser>
        <c:ser>
          <c:idx val="3"/>
          <c:order val="3"/>
          <c:tx>
            <c:strRef>
              <c:f>'Q21_Tab 77'!$E$5</c:f>
              <c:strCache>
                <c:ptCount val="1"/>
                <c:pt idx="0">
                  <c:v>Difficultés à organiser l'activité de manière à respecter la distanciation sociale</c:v>
                </c:pt>
              </c:strCache>
            </c:strRef>
          </c:tx>
          <c:spPr>
            <a:solidFill>
              <a:schemeClr val="accent4"/>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77'!$E$6:$E$22</c:f>
              <c:numCache>
                <c:formatCode>0.0</c:formatCode>
                <c:ptCount val="17"/>
                <c:pt idx="0">
                  <c:v>18.3</c:v>
                </c:pt>
                <c:pt idx="1">
                  <c:v>37.4</c:v>
                </c:pt>
                <c:pt idx="2">
                  <c:v>15.8</c:v>
                </c:pt>
                <c:pt idx="3" formatCode="0">
                  <c:v>0</c:v>
                </c:pt>
                <c:pt idx="4">
                  <c:v>14.299999999999999</c:v>
                </c:pt>
                <c:pt idx="5">
                  <c:v>13.4</c:v>
                </c:pt>
                <c:pt idx="6">
                  <c:v>11.1</c:v>
                </c:pt>
                <c:pt idx="7">
                  <c:v>19.8</c:v>
                </c:pt>
                <c:pt idx="8">
                  <c:v>15.299999999999999</c:v>
                </c:pt>
                <c:pt idx="9">
                  <c:v>20.7</c:v>
                </c:pt>
                <c:pt idx="10">
                  <c:v>22.900000000000002</c:v>
                </c:pt>
                <c:pt idx="11">
                  <c:v>17.2</c:v>
                </c:pt>
                <c:pt idx="12">
                  <c:v>12.3</c:v>
                </c:pt>
                <c:pt idx="13">
                  <c:v>18.399999999999999</c:v>
                </c:pt>
                <c:pt idx="14">
                  <c:v>15.299999999999999</c:v>
                </c:pt>
                <c:pt idx="15">
                  <c:v>25.1</c:v>
                </c:pt>
                <c:pt idx="16">
                  <c:v>26</c:v>
                </c:pt>
              </c:numCache>
            </c:numRef>
          </c:val>
          <c:extLst>
            <c:ext xmlns:c16="http://schemas.microsoft.com/office/drawing/2014/chart" uri="{C3380CC4-5D6E-409C-BE32-E72D297353CC}">
              <c16:uniqueId val="{00000003-5ECC-44A4-9D1D-C97EEEC8E4B6}"/>
            </c:ext>
          </c:extLst>
        </c:ser>
        <c:ser>
          <c:idx val="4"/>
          <c:order val="4"/>
          <c:tx>
            <c:strRef>
              <c:f>'Q21_Tab 77'!$F$5</c:f>
              <c:strCache>
                <c:ptCount val="1"/>
                <c:pt idx="0">
                  <c:v>Réticences ou refus des collaborateurs</c:v>
                </c:pt>
              </c:strCache>
            </c:strRef>
          </c:tx>
          <c:spPr>
            <a:solidFill>
              <a:schemeClr val="accent5"/>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77'!$F$6:$F$22</c:f>
              <c:numCache>
                <c:formatCode>0.0</c:formatCode>
                <c:ptCount val="17"/>
                <c:pt idx="0">
                  <c:v>11.4</c:v>
                </c:pt>
                <c:pt idx="1">
                  <c:v>3</c:v>
                </c:pt>
                <c:pt idx="2">
                  <c:v>7.1999999999999993</c:v>
                </c:pt>
                <c:pt idx="3" formatCode="0">
                  <c:v>0</c:v>
                </c:pt>
                <c:pt idx="4">
                  <c:v>7.6</c:v>
                </c:pt>
                <c:pt idx="5">
                  <c:v>3.8</c:v>
                </c:pt>
                <c:pt idx="6">
                  <c:v>5.8999999999999995</c:v>
                </c:pt>
                <c:pt idx="7">
                  <c:v>6.5</c:v>
                </c:pt>
                <c:pt idx="8">
                  <c:v>8.6999999999999993</c:v>
                </c:pt>
                <c:pt idx="9">
                  <c:v>10.6</c:v>
                </c:pt>
                <c:pt idx="10">
                  <c:v>6.8000000000000007</c:v>
                </c:pt>
                <c:pt idx="11">
                  <c:v>28.999999999999996</c:v>
                </c:pt>
                <c:pt idx="12">
                  <c:v>24</c:v>
                </c:pt>
                <c:pt idx="13">
                  <c:v>11.5</c:v>
                </c:pt>
                <c:pt idx="14">
                  <c:v>13.4</c:v>
                </c:pt>
                <c:pt idx="15">
                  <c:v>12.7</c:v>
                </c:pt>
                <c:pt idx="16">
                  <c:v>10.6</c:v>
                </c:pt>
              </c:numCache>
            </c:numRef>
          </c:val>
          <c:extLst>
            <c:ext xmlns:c16="http://schemas.microsoft.com/office/drawing/2014/chart" uri="{C3380CC4-5D6E-409C-BE32-E72D297353CC}">
              <c16:uniqueId val="{00000004-5ECC-44A4-9D1D-C97EEEC8E4B6}"/>
            </c:ext>
          </c:extLst>
        </c:ser>
        <c:ser>
          <c:idx val="5"/>
          <c:order val="5"/>
          <c:tx>
            <c:strRef>
              <c:f>'Q21_Tab 77'!$G$5</c:f>
              <c:strCache>
                <c:ptCount val="1"/>
                <c:pt idx="0">
                  <c:v>Réticences ou refus des instances représentatives</c:v>
                </c:pt>
              </c:strCache>
            </c:strRef>
          </c:tx>
          <c:spPr>
            <a:solidFill>
              <a:schemeClr val="accent6"/>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77'!$G$6:$G$22</c:f>
              <c:numCache>
                <c:formatCode>0.0</c:formatCode>
                <c:ptCount val="17"/>
                <c:pt idx="0">
                  <c:v>4.5999999999999996</c:v>
                </c:pt>
                <c:pt idx="1">
                  <c:v>2.9000000000000004</c:v>
                </c:pt>
                <c:pt idx="2">
                  <c:v>2.6</c:v>
                </c:pt>
                <c:pt idx="3" formatCode="0">
                  <c:v>0</c:v>
                </c:pt>
                <c:pt idx="4">
                  <c:v>5</c:v>
                </c:pt>
                <c:pt idx="5">
                  <c:v>5.3</c:v>
                </c:pt>
                <c:pt idx="6">
                  <c:v>1.4000000000000001</c:v>
                </c:pt>
                <c:pt idx="7">
                  <c:v>1</c:v>
                </c:pt>
                <c:pt idx="8">
                  <c:v>4.2</c:v>
                </c:pt>
                <c:pt idx="9">
                  <c:v>7.1999999999999993</c:v>
                </c:pt>
                <c:pt idx="10">
                  <c:v>1</c:v>
                </c:pt>
                <c:pt idx="11">
                  <c:v>17.8</c:v>
                </c:pt>
                <c:pt idx="12">
                  <c:v>8.6</c:v>
                </c:pt>
                <c:pt idx="13">
                  <c:v>7.9</c:v>
                </c:pt>
                <c:pt idx="14">
                  <c:v>4.5999999999999996</c:v>
                </c:pt>
                <c:pt idx="15">
                  <c:v>3</c:v>
                </c:pt>
                <c:pt idx="16">
                  <c:v>3</c:v>
                </c:pt>
              </c:numCache>
            </c:numRef>
          </c:val>
          <c:extLst>
            <c:ext xmlns:c16="http://schemas.microsoft.com/office/drawing/2014/chart" uri="{C3380CC4-5D6E-409C-BE32-E72D297353CC}">
              <c16:uniqueId val="{00000005-5ECC-44A4-9D1D-C97EEEC8E4B6}"/>
            </c:ext>
          </c:extLst>
        </c:ser>
        <c:ser>
          <c:idx val="6"/>
          <c:order val="6"/>
          <c:tx>
            <c:strRef>
              <c:f>'Q21_Tab 77'!$H$5</c:f>
              <c:strCache>
                <c:ptCount val="1"/>
                <c:pt idx="0">
                  <c:v>Difficultés d'approvisionnement en matériaux ou équipements nécessaires à l'activité</c:v>
                </c:pt>
              </c:strCache>
            </c:strRef>
          </c:tx>
          <c:spPr>
            <a:solidFill>
              <a:schemeClr val="accent1">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77'!$H$6:$H$22</c:f>
              <c:numCache>
                <c:formatCode>0.0</c:formatCode>
                <c:ptCount val="17"/>
                <c:pt idx="0">
                  <c:v>10</c:v>
                </c:pt>
                <c:pt idx="1">
                  <c:v>28.499999999999996</c:v>
                </c:pt>
                <c:pt idx="2">
                  <c:v>8.6999999999999993</c:v>
                </c:pt>
                <c:pt idx="3" formatCode="0">
                  <c:v>0</c:v>
                </c:pt>
                <c:pt idx="4">
                  <c:v>18.899999999999999</c:v>
                </c:pt>
                <c:pt idx="5">
                  <c:v>17.399999999999999</c:v>
                </c:pt>
                <c:pt idx="6">
                  <c:v>13</c:v>
                </c:pt>
                <c:pt idx="7">
                  <c:v>15.4</c:v>
                </c:pt>
                <c:pt idx="8">
                  <c:v>21.6</c:v>
                </c:pt>
                <c:pt idx="9">
                  <c:v>3.4000000000000004</c:v>
                </c:pt>
                <c:pt idx="10">
                  <c:v>4.1000000000000005</c:v>
                </c:pt>
                <c:pt idx="11">
                  <c:v>2.5</c:v>
                </c:pt>
                <c:pt idx="12">
                  <c:v>1.7999999999999998</c:v>
                </c:pt>
                <c:pt idx="13">
                  <c:v>10.199999999999999</c:v>
                </c:pt>
                <c:pt idx="14">
                  <c:v>4.8</c:v>
                </c:pt>
                <c:pt idx="15">
                  <c:v>6</c:v>
                </c:pt>
                <c:pt idx="16">
                  <c:v>3.4000000000000004</c:v>
                </c:pt>
              </c:numCache>
            </c:numRef>
          </c:val>
          <c:extLst>
            <c:ext xmlns:c16="http://schemas.microsoft.com/office/drawing/2014/chart" uri="{C3380CC4-5D6E-409C-BE32-E72D297353CC}">
              <c16:uniqueId val="{00000006-5ECC-44A4-9D1D-C97EEEC8E4B6}"/>
            </c:ext>
          </c:extLst>
        </c:ser>
        <c:ser>
          <c:idx val="7"/>
          <c:order val="7"/>
          <c:tx>
            <c:strRef>
              <c:f>'Q21_Tab 77'!$I$5</c:f>
              <c:strCache>
                <c:ptCount val="1"/>
                <c:pt idx="0">
                  <c:v>Disponibilité limitée de certains salariés (par exemple pour garde d'enfants)</c:v>
                </c:pt>
              </c:strCache>
            </c:strRef>
          </c:tx>
          <c:spPr>
            <a:solidFill>
              <a:schemeClr val="accent2">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77'!$I$6:$I$22</c:f>
              <c:numCache>
                <c:formatCode>0.0</c:formatCode>
                <c:ptCount val="17"/>
                <c:pt idx="0">
                  <c:v>17.399999999999999</c:v>
                </c:pt>
                <c:pt idx="1">
                  <c:v>2.4</c:v>
                </c:pt>
                <c:pt idx="2">
                  <c:v>14.6</c:v>
                </c:pt>
                <c:pt idx="3" formatCode="0">
                  <c:v>0</c:v>
                </c:pt>
                <c:pt idx="4">
                  <c:v>15.6</c:v>
                </c:pt>
                <c:pt idx="5">
                  <c:v>12</c:v>
                </c:pt>
                <c:pt idx="6">
                  <c:v>15.9</c:v>
                </c:pt>
                <c:pt idx="7">
                  <c:v>10.7</c:v>
                </c:pt>
                <c:pt idx="8">
                  <c:v>19.8</c:v>
                </c:pt>
                <c:pt idx="9">
                  <c:v>18.3</c:v>
                </c:pt>
                <c:pt idx="10">
                  <c:v>9.8000000000000007</c:v>
                </c:pt>
                <c:pt idx="11">
                  <c:v>21.5</c:v>
                </c:pt>
                <c:pt idx="12">
                  <c:v>30.5</c:v>
                </c:pt>
                <c:pt idx="13">
                  <c:v>22.6</c:v>
                </c:pt>
                <c:pt idx="14">
                  <c:v>16</c:v>
                </c:pt>
                <c:pt idx="15">
                  <c:v>20.200000000000003</c:v>
                </c:pt>
                <c:pt idx="16">
                  <c:v>11.899999999999999</c:v>
                </c:pt>
              </c:numCache>
            </c:numRef>
          </c:val>
          <c:extLst>
            <c:ext xmlns:c16="http://schemas.microsoft.com/office/drawing/2014/chart" uri="{C3380CC4-5D6E-409C-BE32-E72D297353CC}">
              <c16:uniqueId val="{00000007-5ECC-44A4-9D1D-C97EEEC8E4B6}"/>
            </c:ext>
          </c:extLst>
        </c:ser>
        <c:ser>
          <c:idx val="8"/>
          <c:order val="8"/>
          <c:tx>
            <c:strRef>
              <c:f>'Q21_Tab 77'!$J$5</c:f>
              <c:strCache>
                <c:ptCount val="1"/>
                <c:pt idx="0">
                  <c:v>Autre(s) difficulté(s)</c:v>
                </c:pt>
              </c:strCache>
            </c:strRef>
          </c:tx>
          <c:spPr>
            <a:solidFill>
              <a:schemeClr val="accent3">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77'!$J$6:$J$22</c:f>
              <c:numCache>
                <c:formatCode>0.0</c:formatCode>
                <c:ptCount val="17"/>
                <c:pt idx="0">
                  <c:v>18.3</c:v>
                </c:pt>
                <c:pt idx="1">
                  <c:v>19.100000000000001</c:v>
                </c:pt>
                <c:pt idx="2">
                  <c:v>13.700000000000001</c:v>
                </c:pt>
                <c:pt idx="3">
                  <c:v>0</c:v>
                </c:pt>
                <c:pt idx="4">
                  <c:v>13.8</c:v>
                </c:pt>
                <c:pt idx="5">
                  <c:v>22.8</c:v>
                </c:pt>
                <c:pt idx="6">
                  <c:v>10.199999999999999</c:v>
                </c:pt>
                <c:pt idx="7">
                  <c:v>17.2</c:v>
                </c:pt>
                <c:pt idx="8">
                  <c:v>19</c:v>
                </c:pt>
                <c:pt idx="9">
                  <c:v>13.200000000000001</c:v>
                </c:pt>
                <c:pt idx="10">
                  <c:v>28.1</c:v>
                </c:pt>
                <c:pt idx="11">
                  <c:v>14.000000000000002</c:v>
                </c:pt>
                <c:pt idx="12">
                  <c:v>21.7</c:v>
                </c:pt>
                <c:pt idx="13">
                  <c:v>20.5</c:v>
                </c:pt>
                <c:pt idx="14">
                  <c:v>19.3</c:v>
                </c:pt>
                <c:pt idx="15">
                  <c:v>19.3</c:v>
                </c:pt>
                <c:pt idx="16">
                  <c:v>31.1</c:v>
                </c:pt>
              </c:numCache>
            </c:numRef>
          </c:val>
          <c:extLst>
            <c:ext xmlns:c16="http://schemas.microsoft.com/office/drawing/2014/chart" uri="{C3380CC4-5D6E-409C-BE32-E72D297353CC}">
              <c16:uniqueId val="{00000008-5ECC-44A4-9D1D-C97EEEC8E4B6}"/>
            </c:ext>
          </c:extLst>
        </c:ser>
        <c:dLbls>
          <c:showLegendKey val="0"/>
          <c:showVal val="0"/>
          <c:showCatName val="0"/>
          <c:showSerName val="0"/>
          <c:showPercent val="0"/>
          <c:showBubbleSize val="0"/>
        </c:dLbls>
        <c:gapWidth val="150"/>
        <c:overlap val="100"/>
        <c:axId val="691961008"/>
        <c:axId val="691966584"/>
      </c:barChart>
      <c:catAx>
        <c:axId val="691961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91966584"/>
        <c:crosses val="autoZero"/>
        <c:auto val="1"/>
        <c:lblAlgn val="ctr"/>
        <c:lblOffset val="100"/>
        <c:noMultiLvlLbl val="0"/>
      </c:catAx>
      <c:valAx>
        <c:axId val="691966584"/>
        <c:scaling>
          <c:orientation val="minMax"/>
          <c:max val="260"/>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961008"/>
        <c:crosses val="autoZero"/>
        <c:crossBetween val="between"/>
      </c:valAx>
      <c:spPr>
        <a:noFill/>
        <a:ln>
          <a:noFill/>
        </a:ln>
        <a:effectLst/>
      </c:spPr>
    </c:plotArea>
    <c:legend>
      <c:legendPos val="b"/>
      <c:layout>
        <c:manualLayout>
          <c:xMode val="edge"/>
          <c:yMode val="edge"/>
          <c:x val="1.0189888968188034E-2"/>
          <c:y val="0.82675323479301932"/>
          <c:w val="0.97466727506015682"/>
          <c:h val="0.1615508587742321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évolution des effectifs du fait de la crise sanitaire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F8-4A5E-9398-9036022556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F8-4A5E-9398-9036022556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CF8-4A5E-9398-9036022556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BCF8-4A5E-9398-903602255637}"/>
                </c:ext>
              </c:extLst>
            </c:dLbl>
            <c:dLbl>
              <c:idx val="1"/>
              <c:layout>
                <c:manualLayout>
                  <c:x val="3.5761239522479046E-2"/>
                  <c:y val="-0.11788931291564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F8-4A5E-9398-9036022556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'Q4_Tab 9'!$A$4:$A$6</c:f>
              <c:strCache>
                <c:ptCount val="3"/>
                <c:pt idx="0">
                  <c:v>Vos effectifs ont diminué</c:v>
                </c:pt>
                <c:pt idx="1">
                  <c:v>Vos effectifs sont restés constants</c:v>
                </c:pt>
                <c:pt idx="2">
                  <c:v>Vos effectifs ont augmenté</c:v>
                </c:pt>
              </c:strCache>
            </c:strRef>
          </c:cat>
          <c:val>
            <c:numRef>
              <c:f>'Q4_Tab 9'!$B$4:$B$6</c:f>
              <c:numCache>
                <c:formatCode>0.0</c:formatCode>
                <c:ptCount val="3"/>
                <c:pt idx="0">
                  <c:v>15.6</c:v>
                </c:pt>
                <c:pt idx="1">
                  <c:v>78.3</c:v>
                </c:pt>
                <c:pt idx="2">
                  <c:v>6.1</c:v>
                </c:pt>
              </c:numCache>
            </c:numRef>
          </c:val>
          <c:extLst>
            <c:ext xmlns:c16="http://schemas.microsoft.com/office/drawing/2014/chart" uri="{C3380CC4-5D6E-409C-BE32-E72D297353CC}">
              <c16:uniqueId val="{00000006-BCF8-4A5E-9398-90360225563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 difficultés anticipées pour la reprise de l'activité par secteur d'activité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9420099604934226"/>
          <c:y val="9.607849457414315E-2"/>
          <c:w val="0.48475638910663654"/>
          <c:h val="0.68513654582584493"/>
        </c:manualLayout>
      </c:layout>
      <c:barChart>
        <c:barDir val="bar"/>
        <c:grouping val="stacked"/>
        <c:varyColors val="0"/>
        <c:ser>
          <c:idx val="0"/>
          <c:order val="0"/>
          <c:tx>
            <c:strRef>
              <c:f>'Q21_Tab 77'!$B$5</c:f>
              <c:strCache>
                <c:ptCount val="1"/>
                <c:pt idx="0">
                  <c:v>Aucune difficulté</c:v>
                </c:pt>
              </c:strCache>
            </c:strRef>
          </c:tx>
          <c:spPr>
            <a:solidFill>
              <a:schemeClr val="accent1"/>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77'!$B$6:$B$22</c:f>
              <c:numCache>
                <c:formatCode>0.0</c:formatCode>
                <c:ptCount val="17"/>
                <c:pt idx="0">
                  <c:v>23.3</c:v>
                </c:pt>
                <c:pt idx="1">
                  <c:v>29.9</c:v>
                </c:pt>
                <c:pt idx="2">
                  <c:v>33.6</c:v>
                </c:pt>
                <c:pt idx="3" formatCode="0">
                  <c:v>0</c:v>
                </c:pt>
                <c:pt idx="4">
                  <c:v>18.399999999999999</c:v>
                </c:pt>
                <c:pt idx="5">
                  <c:v>7.8</c:v>
                </c:pt>
                <c:pt idx="6">
                  <c:v>27.800000000000004</c:v>
                </c:pt>
                <c:pt idx="7">
                  <c:v>27.700000000000003</c:v>
                </c:pt>
                <c:pt idx="8">
                  <c:v>26</c:v>
                </c:pt>
                <c:pt idx="9">
                  <c:v>18.7</c:v>
                </c:pt>
                <c:pt idx="10">
                  <c:v>10.100000000000001</c:v>
                </c:pt>
                <c:pt idx="11">
                  <c:v>16.900000000000002</c:v>
                </c:pt>
                <c:pt idx="12">
                  <c:v>18.600000000000001</c:v>
                </c:pt>
                <c:pt idx="13">
                  <c:v>37.4</c:v>
                </c:pt>
                <c:pt idx="14">
                  <c:v>22.400000000000002</c:v>
                </c:pt>
                <c:pt idx="15">
                  <c:v>27</c:v>
                </c:pt>
                <c:pt idx="16">
                  <c:v>21.4</c:v>
                </c:pt>
              </c:numCache>
            </c:numRef>
          </c:val>
          <c:extLst>
            <c:ext xmlns:c16="http://schemas.microsoft.com/office/drawing/2014/chart" uri="{C3380CC4-5D6E-409C-BE32-E72D297353CC}">
              <c16:uniqueId val="{00000000-54A6-4170-AC9C-BE19700FB376}"/>
            </c:ext>
          </c:extLst>
        </c:ser>
        <c:ser>
          <c:idx val="1"/>
          <c:order val="1"/>
          <c:tx>
            <c:strRef>
              <c:f>'Q21_Tab 77'!$C$5</c:f>
              <c:strCache>
                <c:ptCount val="1"/>
                <c:pt idx="0">
                  <c:v>Manque de débouchés pour les activités</c:v>
                </c:pt>
              </c:strCache>
            </c:strRef>
          </c:tx>
          <c:spPr>
            <a:solidFill>
              <a:schemeClr val="accent2"/>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77'!$C$6:$C$22</c:f>
              <c:numCache>
                <c:formatCode>0.0</c:formatCode>
                <c:ptCount val="17"/>
                <c:pt idx="0">
                  <c:v>37.9</c:v>
                </c:pt>
                <c:pt idx="1">
                  <c:v>21.099999999999998</c:v>
                </c:pt>
                <c:pt idx="2">
                  <c:v>33.800000000000004</c:v>
                </c:pt>
                <c:pt idx="3" formatCode="0">
                  <c:v>34.1</c:v>
                </c:pt>
                <c:pt idx="4">
                  <c:v>51.7</c:v>
                </c:pt>
                <c:pt idx="5">
                  <c:v>60.9</c:v>
                </c:pt>
                <c:pt idx="6">
                  <c:v>48</c:v>
                </c:pt>
                <c:pt idx="7">
                  <c:v>38.299999999999997</c:v>
                </c:pt>
                <c:pt idx="8">
                  <c:v>31.1</c:v>
                </c:pt>
                <c:pt idx="9">
                  <c:v>46.300000000000004</c:v>
                </c:pt>
                <c:pt idx="10">
                  <c:v>60</c:v>
                </c:pt>
                <c:pt idx="11">
                  <c:v>51.2</c:v>
                </c:pt>
                <c:pt idx="12">
                  <c:v>34.799999999999997</c:v>
                </c:pt>
                <c:pt idx="13">
                  <c:v>16.400000000000002</c:v>
                </c:pt>
                <c:pt idx="14">
                  <c:v>42.5</c:v>
                </c:pt>
                <c:pt idx="15">
                  <c:v>20.200000000000003</c:v>
                </c:pt>
                <c:pt idx="16">
                  <c:v>32.5</c:v>
                </c:pt>
              </c:numCache>
            </c:numRef>
          </c:val>
          <c:extLst>
            <c:ext xmlns:c16="http://schemas.microsoft.com/office/drawing/2014/chart" uri="{C3380CC4-5D6E-409C-BE32-E72D297353CC}">
              <c16:uniqueId val="{00000001-54A6-4170-AC9C-BE19700FB376}"/>
            </c:ext>
          </c:extLst>
        </c:ser>
        <c:ser>
          <c:idx val="2"/>
          <c:order val="2"/>
          <c:tx>
            <c:strRef>
              <c:f>'Q21_Tab 77'!$D$5</c:f>
              <c:strCache>
                <c:ptCount val="1"/>
                <c:pt idx="0">
                  <c:v>Difficultés d'approvisionnement en masques, gels, et autres équipements de protection individuelle</c:v>
                </c:pt>
              </c:strCache>
            </c:strRef>
          </c:tx>
          <c:spPr>
            <a:solidFill>
              <a:schemeClr val="accent3"/>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77'!$D$6:$D$22</c:f>
              <c:numCache>
                <c:formatCode>0.0</c:formatCode>
                <c:ptCount val="17"/>
                <c:pt idx="0">
                  <c:v>8.9</c:v>
                </c:pt>
                <c:pt idx="1">
                  <c:v>2.4</c:v>
                </c:pt>
                <c:pt idx="2">
                  <c:v>9.3000000000000007</c:v>
                </c:pt>
                <c:pt idx="3" formatCode="0">
                  <c:v>0</c:v>
                </c:pt>
                <c:pt idx="4">
                  <c:v>5</c:v>
                </c:pt>
                <c:pt idx="5">
                  <c:v>14.6</c:v>
                </c:pt>
                <c:pt idx="6">
                  <c:v>5.6000000000000005</c:v>
                </c:pt>
                <c:pt idx="7">
                  <c:v>4.5</c:v>
                </c:pt>
                <c:pt idx="8">
                  <c:v>12</c:v>
                </c:pt>
                <c:pt idx="9">
                  <c:v>8.6999999999999993</c:v>
                </c:pt>
                <c:pt idx="10">
                  <c:v>5.7</c:v>
                </c:pt>
                <c:pt idx="11">
                  <c:v>3</c:v>
                </c:pt>
                <c:pt idx="12">
                  <c:v>3.3000000000000003</c:v>
                </c:pt>
                <c:pt idx="13">
                  <c:v>9.5</c:v>
                </c:pt>
                <c:pt idx="14">
                  <c:v>6.1</c:v>
                </c:pt>
                <c:pt idx="15">
                  <c:v>17.899999999999999</c:v>
                </c:pt>
                <c:pt idx="16">
                  <c:v>6.4</c:v>
                </c:pt>
              </c:numCache>
            </c:numRef>
          </c:val>
          <c:extLst>
            <c:ext xmlns:c16="http://schemas.microsoft.com/office/drawing/2014/chart" uri="{C3380CC4-5D6E-409C-BE32-E72D297353CC}">
              <c16:uniqueId val="{00000002-54A6-4170-AC9C-BE19700FB376}"/>
            </c:ext>
          </c:extLst>
        </c:ser>
        <c:ser>
          <c:idx val="3"/>
          <c:order val="3"/>
          <c:tx>
            <c:strRef>
              <c:f>'Q21_Tab 77'!$E$5</c:f>
              <c:strCache>
                <c:ptCount val="1"/>
                <c:pt idx="0">
                  <c:v>Difficultés à organiser l'activité de manière à respecter la distanciation sociale</c:v>
                </c:pt>
              </c:strCache>
            </c:strRef>
          </c:tx>
          <c:spPr>
            <a:solidFill>
              <a:schemeClr val="accent4"/>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77'!$E$6:$E$22</c:f>
              <c:numCache>
                <c:formatCode>0.0</c:formatCode>
                <c:ptCount val="17"/>
                <c:pt idx="0">
                  <c:v>18.3</c:v>
                </c:pt>
                <c:pt idx="1">
                  <c:v>37.4</c:v>
                </c:pt>
                <c:pt idx="2">
                  <c:v>15.8</c:v>
                </c:pt>
                <c:pt idx="3" formatCode="0">
                  <c:v>0</c:v>
                </c:pt>
                <c:pt idx="4">
                  <c:v>14.299999999999999</c:v>
                </c:pt>
                <c:pt idx="5">
                  <c:v>13.4</c:v>
                </c:pt>
                <c:pt idx="6">
                  <c:v>11.1</c:v>
                </c:pt>
                <c:pt idx="7">
                  <c:v>19.8</c:v>
                </c:pt>
                <c:pt idx="8">
                  <c:v>15.299999999999999</c:v>
                </c:pt>
                <c:pt idx="9">
                  <c:v>20.7</c:v>
                </c:pt>
                <c:pt idx="10">
                  <c:v>22.900000000000002</c:v>
                </c:pt>
                <c:pt idx="11">
                  <c:v>17.2</c:v>
                </c:pt>
                <c:pt idx="12">
                  <c:v>12.3</c:v>
                </c:pt>
                <c:pt idx="13">
                  <c:v>18.399999999999999</c:v>
                </c:pt>
                <c:pt idx="14">
                  <c:v>15.299999999999999</c:v>
                </c:pt>
                <c:pt idx="15">
                  <c:v>25.1</c:v>
                </c:pt>
                <c:pt idx="16">
                  <c:v>26</c:v>
                </c:pt>
              </c:numCache>
            </c:numRef>
          </c:val>
          <c:extLst>
            <c:ext xmlns:c16="http://schemas.microsoft.com/office/drawing/2014/chart" uri="{C3380CC4-5D6E-409C-BE32-E72D297353CC}">
              <c16:uniqueId val="{00000003-54A6-4170-AC9C-BE19700FB376}"/>
            </c:ext>
          </c:extLst>
        </c:ser>
        <c:ser>
          <c:idx val="4"/>
          <c:order val="4"/>
          <c:tx>
            <c:strRef>
              <c:f>'Q21_Tab 77'!$F$5</c:f>
              <c:strCache>
                <c:ptCount val="1"/>
                <c:pt idx="0">
                  <c:v>Réticences ou refus des collaborateurs</c:v>
                </c:pt>
              </c:strCache>
            </c:strRef>
          </c:tx>
          <c:spPr>
            <a:solidFill>
              <a:schemeClr val="accent5"/>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77'!$F$6:$F$22</c:f>
              <c:numCache>
                <c:formatCode>0.0</c:formatCode>
                <c:ptCount val="17"/>
                <c:pt idx="0">
                  <c:v>11.4</c:v>
                </c:pt>
                <c:pt idx="1">
                  <c:v>3</c:v>
                </c:pt>
                <c:pt idx="2">
                  <c:v>7.1999999999999993</c:v>
                </c:pt>
                <c:pt idx="3" formatCode="0">
                  <c:v>0</c:v>
                </c:pt>
                <c:pt idx="4">
                  <c:v>7.6</c:v>
                </c:pt>
                <c:pt idx="5">
                  <c:v>3.8</c:v>
                </c:pt>
                <c:pt idx="6">
                  <c:v>5.8999999999999995</c:v>
                </c:pt>
                <c:pt idx="7">
                  <c:v>6.5</c:v>
                </c:pt>
                <c:pt idx="8">
                  <c:v>8.6999999999999993</c:v>
                </c:pt>
                <c:pt idx="9">
                  <c:v>10.6</c:v>
                </c:pt>
                <c:pt idx="10">
                  <c:v>6.8000000000000007</c:v>
                </c:pt>
                <c:pt idx="11">
                  <c:v>28.999999999999996</c:v>
                </c:pt>
                <c:pt idx="12">
                  <c:v>24</c:v>
                </c:pt>
                <c:pt idx="13">
                  <c:v>11.5</c:v>
                </c:pt>
                <c:pt idx="14">
                  <c:v>13.4</c:v>
                </c:pt>
                <c:pt idx="15">
                  <c:v>12.7</c:v>
                </c:pt>
                <c:pt idx="16">
                  <c:v>10.6</c:v>
                </c:pt>
              </c:numCache>
            </c:numRef>
          </c:val>
          <c:extLst>
            <c:ext xmlns:c16="http://schemas.microsoft.com/office/drawing/2014/chart" uri="{C3380CC4-5D6E-409C-BE32-E72D297353CC}">
              <c16:uniqueId val="{00000004-54A6-4170-AC9C-BE19700FB376}"/>
            </c:ext>
          </c:extLst>
        </c:ser>
        <c:ser>
          <c:idx val="5"/>
          <c:order val="5"/>
          <c:tx>
            <c:strRef>
              <c:f>'Q21_Tab 77'!$G$5</c:f>
              <c:strCache>
                <c:ptCount val="1"/>
                <c:pt idx="0">
                  <c:v>Réticences ou refus des instances représentatives</c:v>
                </c:pt>
              </c:strCache>
            </c:strRef>
          </c:tx>
          <c:spPr>
            <a:solidFill>
              <a:schemeClr val="accent6"/>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77'!$G$6:$G$22</c:f>
              <c:numCache>
                <c:formatCode>0.0</c:formatCode>
                <c:ptCount val="17"/>
                <c:pt idx="0">
                  <c:v>4.5999999999999996</c:v>
                </c:pt>
                <c:pt idx="1">
                  <c:v>2.9000000000000004</c:v>
                </c:pt>
                <c:pt idx="2">
                  <c:v>2.6</c:v>
                </c:pt>
                <c:pt idx="3" formatCode="0">
                  <c:v>0</c:v>
                </c:pt>
                <c:pt idx="4">
                  <c:v>5</c:v>
                </c:pt>
                <c:pt idx="5">
                  <c:v>5.3</c:v>
                </c:pt>
                <c:pt idx="6">
                  <c:v>1.4000000000000001</c:v>
                </c:pt>
                <c:pt idx="7">
                  <c:v>1</c:v>
                </c:pt>
                <c:pt idx="8">
                  <c:v>4.2</c:v>
                </c:pt>
                <c:pt idx="9">
                  <c:v>7.1999999999999993</c:v>
                </c:pt>
                <c:pt idx="10">
                  <c:v>1</c:v>
                </c:pt>
                <c:pt idx="11">
                  <c:v>17.8</c:v>
                </c:pt>
                <c:pt idx="12">
                  <c:v>8.6</c:v>
                </c:pt>
                <c:pt idx="13">
                  <c:v>7.9</c:v>
                </c:pt>
                <c:pt idx="14">
                  <c:v>4.5999999999999996</c:v>
                </c:pt>
                <c:pt idx="15">
                  <c:v>3</c:v>
                </c:pt>
                <c:pt idx="16">
                  <c:v>3</c:v>
                </c:pt>
              </c:numCache>
            </c:numRef>
          </c:val>
          <c:extLst>
            <c:ext xmlns:c16="http://schemas.microsoft.com/office/drawing/2014/chart" uri="{C3380CC4-5D6E-409C-BE32-E72D297353CC}">
              <c16:uniqueId val="{00000005-54A6-4170-AC9C-BE19700FB376}"/>
            </c:ext>
          </c:extLst>
        </c:ser>
        <c:ser>
          <c:idx val="6"/>
          <c:order val="6"/>
          <c:tx>
            <c:strRef>
              <c:f>'Q21_Tab 77'!$H$5</c:f>
              <c:strCache>
                <c:ptCount val="1"/>
                <c:pt idx="0">
                  <c:v>Difficultés d'approvisionnement en matériaux ou équipements nécessaires à l'activité</c:v>
                </c:pt>
              </c:strCache>
            </c:strRef>
          </c:tx>
          <c:spPr>
            <a:solidFill>
              <a:schemeClr val="accent1">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77'!$H$6:$H$22</c:f>
              <c:numCache>
                <c:formatCode>0.0</c:formatCode>
                <c:ptCount val="17"/>
                <c:pt idx="0">
                  <c:v>10</c:v>
                </c:pt>
                <c:pt idx="1">
                  <c:v>28.499999999999996</c:v>
                </c:pt>
                <c:pt idx="2">
                  <c:v>8.6999999999999993</c:v>
                </c:pt>
                <c:pt idx="3" formatCode="0">
                  <c:v>0</c:v>
                </c:pt>
                <c:pt idx="4">
                  <c:v>18.899999999999999</c:v>
                </c:pt>
                <c:pt idx="5">
                  <c:v>17.399999999999999</c:v>
                </c:pt>
                <c:pt idx="6">
                  <c:v>13</c:v>
                </c:pt>
                <c:pt idx="7">
                  <c:v>15.4</c:v>
                </c:pt>
                <c:pt idx="8">
                  <c:v>21.6</c:v>
                </c:pt>
                <c:pt idx="9">
                  <c:v>3.4000000000000004</c:v>
                </c:pt>
                <c:pt idx="10">
                  <c:v>4.1000000000000005</c:v>
                </c:pt>
                <c:pt idx="11">
                  <c:v>2.5</c:v>
                </c:pt>
                <c:pt idx="12">
                  <c:v>1.7999999999999998</c:v>
                </c:pt>
                <c:pt idx="13">
                  <c:v>10.199999999999999</c:v>
                </c:pt>
                <c:pt idx="14">
                  <c:v>4.8</c:v>
                </c:pt>
                <c:pt idx="15">
                  <c:v>6</c:v>
                </c:pt>
                <c:pt idx="16">
                  <c:v>3.4000000000000004</c:v>
                </c:pt>
              </c:numCache>
            </c:numRef>
          </c:val>
          <c:extLst>
            <c:ext xmlns:c16="http://schemas.microsoft.com/office/drawing/2014/chart" uri="{C3380CC4-5D6E-409C-BE32-E72D297353CC}">
              <c16:uniqueId val="{00000006-54A6-4170-AC9C-BE19700FB376}"/>
            </c:ext>
          </c:extLst>
        </c:ser>
        <c:ser>
          <c:idx val="7"/>
          <c:order val="7"/>
          <c:tx>
            <c:strRef>
              <c:f>'Q21_Tab 77'!$I$5</c:f>
              <c:strCache>
                <c:ptCount val="1"/>
                <c:pt idx="0">
                  <c:v>Disponibilité limitée de certains salariés (par exemple pour garde d'enfants)</c:v>
                </c:pt>
              </c:strCache>
            </c:strRef>
          </c:tx>
          <c:spPr>
            <a:solidFill>
              <a:schemeClr val="accent2">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77'!$I$6:$I$22</c:f>
              <c:numCache>
                <c:formatCode>0.0</c:formatCode>
                <c:ptCount val="17"/>
                <c:pt idx="0">
                  <c:v>17.399999999999999</c:v>
                </c:pt>
                <c:pt idx="1">
                  <c:v>2.4</c:v>
                </c:pt>
                <c:pt idx="2">
                  <c:v>14.6</c:v>
                </c:pt>
                <c:pt idx="3" formatCode="0">
                  <c:v>0</c:v>
                </c:pt>
                <c:pt idx="4">
                  <c:v>15.6</c:v>
                </c:pt>
                <c:pt idx="5">
                  <c:v>12</c:v>
                </c:pt>
                <c:pt idx="6">
                  <c:v>15.9</c:v>
                </c:pt>
                <c:pt idx="7">
                  <c:v>10.7</c:v>
                </c:pt>
                <c:pt idx="8">
                  <c:v>19.8</c:v>
                </c:pt>
                <c:pt idx="9">
                  <c:v>18.3</c:v>
                </c:pt>
                <c:pt idx="10">
                  <c:v>9.8000000000000007</c:v>
                </c:pt>
                <c:pt idx="11">
                  <c:v>21.5</c:v>
                </c:pt>
                <c:pt idx="12">
                  <c:v>30.5</c:v>
                </c:pt>
                <c:pt idx="13">
                  <c:v>22.6</c:v>
                </c:pt>
                <c:pt idx="14">
                  <c:v>16</c:v>
                </c:pt>
                <c:pt idx="15">
                  <c:v>20.200000000000003</c:v>
                </c:pt>
                <c:pt idx="16">
                  <c:v>11.899999999999999</c:v>
                </c:pt>
              </c:numCache>
            </c:numRef>
          </c:val>
          <c:extLst>
            <c:ext xmlns:c16="http://schemas.microsoft.com/office/drawing/2014/chart" uri="{C3380CC4-5D6E-409C-BE32-E72D297353CC}">
              <c16:uniqueId val="{00000007-54A6-4170-AC9C-BE19700FB376}"/>
            </c:ext>
          </c:extLst>
        </c:ser>
        <c:ser>
          <c:idx val="8"/>
          <c:order val="8"/>
          <c:tx>
            <c:strRef>
              <c:f>'Q21_Tab 77'!$J$5</c:f>
              <c:strCache>
                <c:ptCount val="1"/>
                <c:pt idx="0">
                  <c:v>Autre(s) difficulté(s)</c:v>
                </c:pt>
              </c:strCache>
            </c:strRef>
          </c:tx>
          <c:spPr>
            <a:solidFill>
              <a:schemeClr val="accent3">
                <a:lumMod val="60000"/>
              </a:schemeClr>
            </a:solidFill>
            <a:ln>
              <a:noFill/>
            </a:ln>
            <a:effectLst/>
          </c:spPr>
          <c:invertIfNegative val="0"/>
          <c:cat>
            <c:strRef>
              <c:f>'Q21_Tab 77'!$A$6:$A$22</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'Q21_Tab 77'!$J$6:$J$22</c:f>
              <c:numCache>
                <c:formatCode>0.0</c:formatCode>
                <c:ptCount val="17"/>
                <c:pt idx="0">
                  <c:v>18.3</c:v>
                </c:pt>
                <c:pt idx="1">
                  <c:v>19.100000000000001</c:v>
                </c:pt>
                <c:pt idx="2">
                  <c:v>13.700000000000001</c:v>
                </c:pt>
                <c:pt idx="3">
                  <c:v>0</c:v>
                </c:pt>
                <c:pt idx="4">
                  <c:v>13.8</c:v>
                </c:pt>
                <c:pt idx="5">
                  <c:v>22.8</c:v>
                </c:pt>
                <c:pt idx="6">
                  <c:v>10.199999999999999</c:v>
                </c:pt>
                <c:pt idx="7">
                  <c:v>17.2</c:v>
                </c:pt>
                <c:pt idx="8">
                  <c:v>19</c:v>
                </c:pt>
                <c:pt idx="9">
                  <c:v>13.200000000000001</c:v>
                </c:pt>
                <c:pt idx="10">
                  <c:v>28.1</c:v>
                </c:pt>
                <c:pt idx="11">
                  <c:v>14.000000000000002</c:v>
                </c:pt>
                <c:pt idx="12">
                  <c:v>21.7</c:v>
                </c:pt>
                <c:pt idx="13">
                  <c:v>20.5</c:v>
                </c:pt>
                <c:pt idx="14">
                  <c:v>19.3</c:v>
                </c:pt>
                <c:pt idx="15">
                  <c:v>19.3</c:v>
                </c:pt>
                <c:pt idx="16">
                  <c:v>31.1</c:v>
                </c:pt>
              </c:numCache>
            </c:numRef>
          </c:val>
          <c:extLst>
            <c:ext xmlns:c16="http://schemas.microsoft.com/office/drawing/2014/chart" uri="{C3380CC4-5D6E-409C-BE32-E72D297353CC}">
              <c16:uniqueId val="{00000008-54A6-4170-AC9C-BE19700FB376}"/>
            </c:ext>
          </c:extLst>
        </c:ser>
        <c:dLbls>
          <c:showLegendKey val="0"/>
          <c:showVal val="0"/>
          <c:showCatName val="0"/>
          <c:showSerName val="0"/>
          <c:showPercent val="0"/>
          <c:showBubbleSize val="0"/>
        </c:dLbls>
        <c:gapWidth val="150"/>
        <c:overlap val="100"/>
        <c:axId val="691961008"/>
        <c:axId val="691966584"/>
      </c:barChart>
      <c:catAx>
        <c:axId val="691961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91966584"/>
        <c:crosses val="autoZero"/>
        <c:auto val="1"/>
        <c:lblAlgn val="ctr"/>
        <c:lblOffset val="100"/>
        <c:noMultiLvlLbl val="0"/>
      </c:catAx>
      <c:valAx>
        <c:axId val="691966584"/>
        <c:scaling>
          <c:orientation val="minMax"/>
          <c:max val="160"/>
          <c:min val="0"/>
        </c:scaling>
        <c:delete val="0"/>
        <c:axPos val="t"/>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91961008"/>
        <c:crosses val="autoZero"/>
        <c:crossBetween val="between"/>
      </c:valAx>
      <c:spPr>
        <a:noFill/>
        <a:ln>
          <a:noFill/>
        </a:ln>
        <a:effectLst/>
      </c:spPr>
    </c:plotArea>
    <c:legend>
      <c:legendPos val="b"/>
      <c:layout>
        <c:manualLayout>
          <c:xMode val="edge"/>
          <c:yMode val="edge"/>
          <c:x val="1.6129008372839811E-2"/>
          <c:y val="0.80657670628498046"/>
          <c:w val="0.97464407149551735"/>
          <c:h val="0.173246748948310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Intention de recours (%</a:t>
            </a:r>
            <a:r>
              <a:rPr lang="fr-FR" sz="1400" b="0" i="0" u="none" strike="noStrike" baseline="0">
                <a:effectLst/>
              </a:rPr>
              <a:t> de salariés</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'Q22_Tab 78'!$A$5</c:f>
              <c:strCache>
                <c:ptCount val="1"/>
                <c:pt idx="0">
                  <c:v>Oui, j'ai l'intention d'y recourir ou j'y recours déjà</c:v>
                </c:pt>
              </c:strCache>
            </c:strRef>
          </c:tx>
          <c:spPr>
            <a:solidFill>
              <a:schemeClr val="accent1"/>
            </a:solidFill>
            <a:ln>
              <a:noFill/>
            </a:ln>
            <a:effectLst/>
          </c:spPr>
          <c:invertIfNegative val="0"/>
          <c:cat>
            <c:strRef>
              <c:f>'Q22_Tab 78'!$B$4:$E$4</c:f>
              <c:strCache>
                <c:ptCount val="4"/>
                <c:pt idx="0">
                  <c:v>Aide à l'embauche d'un jeune de moins de 26 ans</c:v>
                </c:pt>
                <c:pt idx="1">
                  <c:v>Aide à l'apprentissage</c:v>
                </c:pt>
                <c:pt idx="2">
                  <c:v>Aide au contrat de professionnalisation</c:v>
                </c:pt>
                <c:pt idx="3">
                  <c:v>Activité partielle de longue durée</c:v>
                </c:pt>
              </c:strCache>
            </c:strRef>
          </c:cat>
          <c:val>
            <c:numRef>
              <c:f>'Q22_Tab 78'!$B$5:$E$5</c:f>
              <c:numCache>
                <c:formatCode>0.0</c:formatCode>
                <c:ptCount val="4"/>
                <c:pt idx="0">
                  <c:v>42.5</c:v>
                </c:pt>
                <c:pt idx="1">
                  <c:v>48.199999999999996</c:v>
                </c:pt>
                <c:pt idx="2">
                  <c:v>34.300000000000004</c:v>
                </c:pt>
                <c:pt idx="3">
                  <c:v>11.600000000000001</c:v>
                </c:pt>
              </c:numCache>
            </c:numRef>
          </c:val>
          <c:extLst>
            <c:ext xmlns:c16="http://schemas.microsoft.com/office/drawing/2014/chart" uri="{C3380CC4-5D6E-409C-BE32-E72D297353CC}">
              <c16:uniqueId val="{00000000-4D16-49B7-8DE1-5CEE27924197}"/>
            </c:ext>
          </c:extLst>
        </c:ser>
        <c:ser>
          <c:idx val="1"/>
          <c:order val="1"/>
          <c:tx>
            <c:strRef>
              <c:f>'Q22_Tab 78'!$A$6</c:f>
              <c:strCache>
                <c:ptCount val="1"/>
                <c:pt idx="0">
                  <c:v>Non, je n'ai pas l'intention d'y recourir</c:v>
                </c:pt>
              </c:strCache>
            </c:strRef>
          </c:tx>
          <c:spPr>
            <a:solidFill>
              <a:schemeClr val="accent2"/>
            </a:solidFill>
            <a:ln>
              <a:noFill/>
            </a:ln>
            <a:effectLst/>
          </c:spPr>
          <c:invertIfNegative val="0"/>
          <c:cat>
            <c:strRef>
              <c:f>'Q22_Tab 78'!$B$4:$E$4</c:f>
              <c:strCache>
                <c:ptCount val="4"/>
                <c:pt idx="0">
                  <c:v>Aide à l'embauche d'un jeune de moins de 26 ans</c:v>
                </c:pt>
                <c:pt idx="1">
                  <c:v>Aide à l'apprentissage</c:v>
                </c:pt>
                <c:pt idx="2">
                  <c:v>Aide au contrat de professionnalisation</c:v>
                </c:pt>
                <c:pt idx="3">
                  <c:v>Activité partielle de longue durée</c:v>
                </c:pt>
              </c:strCache>
            </c:strRef>
          </c:cat>
          <c:val>
            <c:numRef>
              <c:f>'Q22_Tab 78'!$B$6:$E$6</c:f>
              <c:numCache>
                <c:formatCode>0.0</c:formatCode>
                <c:ptCount val="4"/>
                <c:pt idx="0">
                  <c:v>20.5</c:v>
                </c:pt>
                <c:pt idx="1">
                  <c:v>27.200000000000003</c:v>
                </c:pt>
                <c:pt idx="2">
                  <c:v>34.9</c:v>
                </c:pt>
                <c:pt idx="3">
                  <c:v>51.5</c:v>
                </c:pt>
              </c:numCache>
            </c:numRef>
          </c:val>
          <c:extLst>
            <c:ext xmlns:c16="http://schemas.microsoft.com/office/drawing/2014/chart" uri="{C3380CC4-5D6E-409C-BE32-E72D297353CC}">
              <c16:uniqueId val="{00000001-4D16-49B7-8DE1-5CEE27924197}"/>
            </c:ext>
          </c:extLst>
        </c:ser>
        <c:ser>
          <c:idx val="2"/>
          <c:order val="2"/>
          <c:tx>
            <c:strRef>
              <c:f>'Q22_Tab 78'!$A$7</c:f>
              <c:strCache>
                <c:ptCount val="1"/>
                <c:pt idx="0">
                  <c:v>Je connais cette mesure mais je ne sais pas si je vais y recourir</c:v>
                </c:pt>
              </c:strCache>
            </c:strRef>
          </c:tx>
          <c:spPr>
            <a:solidFill>
              <a:schemeClr val="accent3"/>
            </a:solidFill>
            <a:ln>
              <a:noFill/>
            </a:ln>
            <a:effectLst/>
          </c:spPr>
          <c:invertIfNegative val="0"/>
          <c:cat>
            <c:strRef>
              <c:f>'Q22_Tab 78'!$B$4:$E$4</c:f>
              <c:strCache>
                <c:ptCount val="4"/>
                <c:pt idx="0">
                  <c:v>Aide à l'embauche d'un jeune de moins de 26 ans</c:v>
                </c:pt>
                <c:pt idx="1">
                  <c:v>Aide à l'apprentissage</c:v>
                </c:pt>
                <c:pt idx="2">
                  <c:v>Aide au contrat de professionnalisation</c:v>
                </c:pt>
                <c:pt idx="3">
                  <c:v>Activité partielle de longue durée</c:v>
                </c:pt>
              </c:strCache>
            </c:strRef>
          </c:cat>
          <c:val>
            <c:numRef>
              <c:f>'Q22_Tab 78'!$B$7:$E$7</c:f>
              <c:numCache>
                <c:formatCode>0.0</c:formatCode>
                <c:ptCount val="4"/>
                <c:pt idx="0">
                  <c:v>33.700000000000003</c:v>
                </c:pt>
                <c:pt idx="1">
                  <c:v>22.8</c:v>
                </c:pt>
                <c:pt idx="2">
                  <c:v>28.199999999999996</c:v>
                </c:pt>
                <c:pt idx="3">
                  <c:v>32.5</c:v>
                </c:pt>
              </c:numCache>
            </c:numRef>
          </c:val>
          <c:extLst>
            <c:ext xmlns:c16="http://schemas.microsoft.com/office/drawing/2014/chart" uri="{C3380CC4-5D6E-409C-BE32-E72D297353CC}">
              <c16:uniqueId val="{00000002-4D16-49B7-8DE1-5CEE27924197}"/>
            </c:ext>
          </c:extLst>
        </c:ser>
        <c:ser>
          <c:idx val="3"/>
          <c:order val="3"/>
          <c:tx>
            <c:strRef>
              <c:f>'Q22_Tab 78'!$A$8</c:f>
              <c:strCache>
                <c:ptCount val="1"/>
                <c:pt idx="0">
                  <c:v>Je ne connais pas cette mesure</c:v>
                </c:pt>
              </c:strCache>
            </c:strRef>
          </c:tx>
          <c:spPr>
            <a:solidFill>
              <a:schemeClr val="accent4"/>
            </a:solidFill>
            <a:ln>
              <a:noFill/>
            </a:ln>
            <a:effectLst/>
          </c:spPr>
          <c:invertIfNegative val="0"/>
          <c:cat>
            <c:strRef>
              <c:f>'Q22_Tab 78'!$B$4:$E$4</c:f>
              <c:strCache>
                <c:ptCount val="4"/>
                <c:pt idx="0">
                  <c:v>Aide à l'embauche d'un jeune de moins de 26 ans</c:v>
                </c:pt>
                <c:pt idx="1">
                  <c:v>Aide à l'apprentissage</c:v>
                </c:pt>
                <c:pt idx="2">
                  <c:v>Aide au contrat de professionnalisation</c:v>
                </c:pt>
                <c:pt idx="3">
                  <c:v>Activité partielle de longue durée</c:v>
                </c:pt>
              </c:strCache>
            </c:strRef>
          </c:cat>
          <c:val>
            <c:numRef>
              <c:f>'Q22_Tab 78'!$B$8:$E$8</c:f>
              <c:numCache>
                <c:formatCode>0.0</c:formatCode>
                <c:ptCount val="4"/>
                <c:pt idx="0">
                  <c:v>3.3000000000000003</c:v>
                </c:pt>
                <c:pt idx="1">
                  <c:v>1.9</c:v>
                </c:pt>
                <c:pt idx="2">
                  <c:v>2.6</c:v>
                </c:pt>
                <c:pt idx="3">
                  <c:v>4.3999999999999995</c:v>
                </c:pt>
              </c:numCache>
            </c:numRef>
          </c:val>
          <c:extLst>
            <c:ext xmlns:c16="http://schemas.microsoft.com/office/drawing/2014/chart" uri="{C3380CC4-5D6E-409C-BE32-E72D297353CC}">
              <c16:uniqueId val="{00000003-4D16-49B7-8DE1-5CEE27924197}"/>
            </c:ext>
          </c:extLst>
        </c:ser>
        <c:dLbls>
          <c:showLegendKey val="0"/>
          <c:showVal val="0"/>
          <c:showCatName val="0"/>
          <c:showSerName val="0"/>
          <c:showPercent val="0"/>
          <c:showBubbleSize val="0"/>
        </c:dLbls>
        <c:gapWidth val="150"/>
        <c:overlap val="100"/>
        <c:axId val="627553632"/>
        <c:axId val="627558880"/>
      </c:barChart>
      <c:catAx>
        <c:axId val="6275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7558880"/>
        <c:crosses val="autoZero"/>
        <c:auto val="1"/>
        <c:lblAlgn val="ctr"/>
        <c:lblOffset val="100"/>
        <c:noMultiLvlLbl val="0"/>
      </c:catAx>
      <c:valAx>
        <c:axId val="62755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7553632"/>
        <c:crosses val="autoZero"/>
        <c:crossBetween val="between"/>
      </c:valAx>
      <c:spPr>
        <a:noFill/>
        <a:ln>
          <a:noFill/>
        </a:ln>
        <a:effectLst/>
      </c:spPr>
    </c:plotArea>
    <c:legend>
      <c:legendPos val="b"/>
      <c:layout>
        <c:manualLayout>
          <c:xMode val="edge"/>
          <c:yMode val="edge"/>
          <c:x val="0.15064639093062368"/>
          <c:y val="0.89506108032792198"/>
          <c:w val="0.77557344134643913"/>
          <c:h val="8.84780143222837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300"/>
              <a:t>Intention de recours par taille d'entreprise (%</a:t>
            </a:r>
            <a:r>
              <a:rPr lang="fr-FR" sz="1300" b="0" i="0" u="none" strike="noStrike" baseline="0">
                <a:effectLst/>
              </a:rPr>
              <a:t> de salariés</a:t>
            </a:r>
            <a:r>
              <a:rPr lang="fr-FR" sz="1300"/>
              <a:t>) - Aide à l'embauche</a:t>
            </a:r>
            <a:r>
              <a:rPr lang="fr-FR" sz="1300" baseline="0"/>
              <a:t> d'un jeune de moins de 26 ans</a:t>
            </a:r>
            <a:endParaRPr lang="fr-FR" sz="13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'Q22_Tab 79-82'!$A$5</c:f>
              <c:strCache>
                <c:ptCount val="1"/>
                <c:pt idx="0">
                  <c:v>Oui, j'ai l'intention d'y recourir ou j'y recours déjà</c:v>
                </c:pt>
              </c:strCache>
            </c:strRef>
          </c:tx>
          <c:spPr>
            <a:solidFill>
              <a:schemeClr val="accent1"/>
            </a:solidFill>
            <a:ln>
              <a:noFill/>
            </a:ln>
            <a:effectLst/>
          </c:spPr>
          <c:invertIfNegative val="0"/>
          <c:cat>
            <c:strRef>
              <c:f>'Q22_Tab 79-82'!$B$4:$H$4</c:f>
              <c:strCache>
                <c:ptCount val="7"/>
                <c:pt idx="0">
                  <c:v>Ensemble</c:v>
                </c:pt>
                <c:pt idx="1">
                  <c:v>10 - 19</c:v>
                </c:pt>
                <c:pt idx="2">
                  <c:v>20 - 49</c:v>
                </c:pt>
                <c:pt idx="3">
                  <c:v>50 - 99</c:v>
                </c:pt>
                <c:pt idx="4">
                  <c:v>100 - 249</c:v>
                </c:pt>
                <c:pt idx="5">
                  <c:v>250 - 499</c:v>
                </c:pt>
                <c:pt idx="6">
                  <c:v>500 et +</c:v>
                </c:pt>
              </c:strCache>
            </c:strRef>
          </c:cat>
          <c:val>
            <c:numRef>
              <c:f>'Q22_Tab 79-82'!$B$5:$H$5</c:f>
              <c:numCache>
                <c:formatCode>0.0</c:formatCode>
                <c:ptCount val="7"/>
                <c:pt idx="0">
                  <c:v>42.5</c:v>
                </c:pt>
                <c:pt idx="1">
                  <c:v>23</c:v>
                </c:pt>
                <c:pt idx="2">
                  <c:v>34.5</c:v>
                </c:pt>
                <c:pt idx="3">
                  <c:v>43.3</c:v>
                </c:pt>
                <c:pt idx="4">
                  <c:v>45.7</c:v>
                </c:pt>
                <c:pt idx="5">
                  <c:v>47</c:v>
                </c:pt>
                <c:pt idx="6">
                  <c:v>48.8</c:v>
                </c:pt>
              </c:numCache>
            </c:numRef>
          </c:val>
          <c:extLst>
            <c:ext xmlns:c16="http://schemas.microsoft.com/office/drawing/2014/chart" uri="{C3380CC4-5D6E-409C-BE32-E72D297353CC}">
              <c16:uniqueId val="{00000000-3A91-4585-BF43-45CEB1E5EBC7}"/>
            </c:ext>
          </c:extLst>
        </c:ser>
        <c:ser>
          <c:idx val="1"/>
          <c:order val="1"/>
          <c:tx>
            <c:strRef>
              <c:f>'Q22_Tab 79-82'!$A$6</c:f>
              <c:strCache>
                <c:ptCount val="1"/>
                <c:pt idx="0">
                  <c:v>Non, je n'ai pas l'intention d'y recourir</c:v>
                </c:pt>
              </c:strCache>
            </c:strRef>
          </c:tx>
          <c:spPr>
            <a:solidFill>
              <a:schemeClr val="accent2"/>
            </a:solidFill>
            <a:ln>
              <a:noFill/>
            </a:ln>
            <a:effectLst/>
          </c:spPr>
          <c:invertIfNegative val="0"/>
          <c:cat>
            <c:strRef>
              <c:f>'Q22_Tab 79-82'!$B$4:$H$4</c:f>
              <c:strCache>
                <c:ptCount val="7"/>
                <c:pt idx="0">
                  <c:v>Ensemble</c:v>
                </c:pt>
                <c:pt idx="1">
                  <c:v>10 - 19</c:v>
                </c:pt>
                <c:pt idx="2">
                  <c:v>20 - 49</c:v>
                </c:pt>
                <c:pt idx="3">
                  <c:v>50 - 99</c:v>
                </c:pt>
                <c:pt idx="4">
                  <c:v>100 - 249</c:v>
                </c:pt>
                <c:pt idx="5">
                  <c:v>250 - 499</c:v>
                </c:pt>
                <c:pt idx="6">
                  <c:v>500 et +</c:v>
                </c:pt>
              </c:strCache>
            </c:strRef>
          </c:cat>
          <c:val>
            <c:numRef>
              <c:f>'Q22_Tab 79-82'!$B$6:$H$6</c:f>
              <c:numCache>
                <c:formatCode>0.0</c:formatCode>
                <c:ptCount val="7"/>
                <c:pt idx="0">
                  <c:v>20.5</c:v>
                </c:pt>
                <c:pt idx="1">
                  <c:v>43</c:v>
                </c:pt>
                <c:pt idx="2">
                  <c:v>28.999999999999996</c:v>
                </c:pt>
                <c:pt idx="3">
                  <c:v>22</c:v>
                </c:pt>
                <c:pt idx="4">
                  <c:v>19.100000000000001</c:v>
                </c:pt>
                <c:pt idx="5">
                  <c:v>17.299999999999997</c:v>
                </c:pt>
                <c:pt idx="6">
                  <c:v>11.600000000000001</c:v>
                </c:pt>
              </c:numCache>
            </c:numRef>
          </c:val>
          <c:extLst>
            <c:ext xmlns:c16="http://schemas.microsoft.com/office/drawing/2014/chart" uri="{C3380CC4-5D6E-409C-BE32-E72D297353CC}">
              <c16:uniqueId val="{00000001-3A91-4585-BF43-45CEB1E5EBC7}"/>
            </c:ext>
          </c:extLst>
        </c:ser>
        <c:ser>
          <c:idx val="2"/>
          <c:order val="2"/>
          <c:tx>
            <c:strRef>
              <c:f>'Q22_Tab 79-82'!$A$7</c:f>
              <c:strCache>
                <c:ptCount val="1"/>
                <c:pt idx="0">
                  <c:v>Je connais cette mesure mais je ne sais pas si je vais y recourir</c:v>
                </c:pt>
              </c:strCache>
            </c:strRef>
          </c:tx>
          <c:spPr>
            <a:solidFill>
              <a:schemeClr val="accent3"/>
            </a:solidFill>
            <a:ln>
              <a:noFill/>
            </a:ln>
            <a:effectLst/>
          </c:spPr>
          <c:invertIfNegative val="0"/>
          <c:cat>
            <c:strRef>
              <c:f>'Q22_Tab 79-82'!$B$4:$H$4</c:f>
              <c:strCache>
                <c:ptCount val="7"/>
                <c:pt idx="0">
                  <c:v>Ensemble</c:v>
                </c:pt>
                <c:pt idx="1">
                  <c:v>10 - 19</c:v>
                </c:pt>
                <c:pt idx="2">
                  <c:v>20 - 49</c:v>
                </c:pt>
                <c:pt idx="3">
                  <c:v>50 - 99</c:v>
                </c:pt>
                <c:pt idx="4">
                  <c:v>100 - 249</c:v>
                </c:pt>
                <c:pt idx="5">
                  <c:v>250 - 499</c:v>
                </c:pt>
                <c:pt idx="6">
                  <c:v>500 et +</c:v>
                </c:pt>
              </c:strCache>
            </c:strRef>
          </c:cat>
          <c:val>
            <c:numRef>
              <c:f>'Q22_Tab 79-82'!$B$7:$H$7</c:f>
              <c:numCache>
                <c:formatCode>0.0</c:formatCode>
                <c:ptCount val="7"/>
                <c:pt idx="0">
                  <c:v>33.700000000000003</c:v>
                </c:pt>
                <c:pt idx="1">
                  <c:v>30.4</c:v>
                </c:pt>
                <c:pt idx="2">
                  <c:v>33.200000000000003</c:v>
                </c:pt>
                <c:pt idx="3">
                  <c:v>31.4</c:v>
                </c:pt>
                <c:pt idx="4">
                  <c:v>32.5</c:v>
                </c:pt>
                <c:pt idx="5">
                  <c:v>32.800000000000004</c:v>
                </c:pt>
                <c:pt idx="6">
                  <c:v>36.1</c:v>
                </c:pt>
              </c:numCache>
            </c:numRef>
          </c:val>
          <c:extLst>
            <c:ext xmlns:c16="http://schemas.microsoft.com/office/drawing/2014/chart" uri="{C3380CC4-5D6E-409C-BE32-E72D297353CC}">
              <c16:uniqueId val="{00000002-3A91-4585-BF43-45CEB1E5EBC7}"/>
            </c:ext>
          </c:extLst>
        </c:ser>
        <c:ser>
          <c:idx val="3"/>
          <c:order val="3"/>
          <c:tx>
            <c:strRef>
              <c:f>'Q22_Tab 79-82'!$A$8</c:f>
              <c:strCache>
                <c:ptCount val="1"/>
                <c:pt idx="0">
                  <c:v>Je ne connais pas cette mesure</c:v>
                </c:pt>
              </c:strCache>
            </c:strRef>
          </c:tx>
          <c:spPr>
            <a:solidFill>
              <a:schemeClr val="accent4"/>
            </a:solidFill>
            <a:ln>
              <a:noFill/>
            </a:ln>
            <a:effectLst/>
          </c:spPr>
          <c:invertIfNegative val="0"/>
          <c:cat>
            <c:strRef>
              <c:f>'Q22_Tab 79-82'!$B$4:$H$4</c:f>
              <c:strCache>
                <c:ptCount val="7"/>
                <c:pt idx="0">
                  <c:v>Ensemble</c:v>
                </c:pt>
                <c:pt idx="1">
                  <c:v>10 - 19</c:v>
                </c:pt>
                <c:pt idx="2">
                  <c:v>20 - 49</c:v>
                </c:pt>
                <c:pt idx="3">
                  <c:v>50 - 99</c:v>
                </c:pt>
                <c:pt idx="4">
                  <c:v>100 - 249</c:v>
                </c:pt>
                <c:pt idx="5">
                  <c:v>250 - 499</c:v>
                </c:pt>
                <c:pt idx="6">
                  <c:v>500 et +</c:v>
                </c:pt>
              </c:strCache>
            </c:strRef>
          </c:cat>
          <c:val>
            <c:numRef>
              <c:f>'Q22_Tab 79-82'!$B$8:$H$8</c:f>
              <c:numCache>
                <c:formatCode>0.0</c:formatCode>
                <c:ptCount val="7"/>
                <c:pt idx="0">
                  <c:v>3.3000000000000003</c:v>
                </c:pt>
                <c:pt idx="1">
                  <c:v>3.6999999999999997</c:v>
                </c:pt>
                <c:pt idx="2">
                  <c:v>3.3000000000000003</c:v>
                </c:pt>
                <c:pt idx="3">
                  <c:v>3.3000000000000003</c:v>
                </c:pt>
                <c:pt idx="4">
                  <c:v>2.6</c:v>
                </c:pt>
                <c:pt idx="5">
                  <c:v>2.9000000000000004</c:v>
                </c:pt>
                <c:pt idx="6">
                  <c:v>3.5000000000000004</c:v>
                </c:pt>
              </c:numCache>
            </c:numRef>
          </c:val>
          <c:extLst>
            <c:ext xmlns:c16="http://schemas.microsoft.com/office/drawing/2014/chart" uri="{C3380CC4-5D6E-409C-BE32-E72D297353CC}">
              <c16:uniqueId val="{00000003-3A91-4585-BF43-45CEB1E5EBC7}"/>
            </c:ext>
          </c:extLst>
        </c:ser>
        <c:dLbls>
          <c:showLegendKey val="0"/>
          <c:showVal val="0"/>
          <c:showCatName val="0"/>
          <c:showSerName val="0"/>
          <c:showPercent val="0"/>
          <c:showBubbleSize val="0"/>
        </c:dLbls>
        <c:gapWidth val="150"/>
        <c:overlap val="100"/>
        <c:axId val="722445256"/>
        <c:axId val="722441320"/>
      </c:barChart>
      <c:catAx>
        <c:axId val="722445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41320"/>
        <c:crosses val="autoZero"/>
        <c:auto val="1"/>
        <c:lblAlgn val="ctr"/>
        <c:lblOffset val="100"/>
        <c:noMultiLvlLbl val="0"/>
      </c:catAx>
      <c:valAx>
        <c:axId val="722441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45256"/>
        <c:crosses val="autoZero"/>
        <c:crossBetween val="between"/>
      </c:valAx>
      <c:spPr>
        <a:noFill/>
        <a:ln>
          <a:noFill/>
        </a:ln>
        <a:effectLst/>
      </c:spPr>
    </c:plotArea>
    <c:legend>
      <c:legendPos val="b"/>
      <c:layout>
        <c:manualLayout>
          <c:xMode val="edge"/>
          <c:yMode val="edge"/>
          <c:x val="0.19045485719000252"/>
          <c:y val="0.88791139569092326"/>
          <c:w val="0.75792460127159944"/>
          <c:h val="9.45061867266591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FR" sz="1400" b="0" i="0" baseline="0">
                <a:effectLst/>
              </a:rPr>
              <a:t>Intention de recours par taille d'entreprise (%</a:t>
            </a:r>
            <a:r>
              <a:rPr lang="fr-FR" sz="1400" b="0" i="0" u="none" strike="noStrike" baseline="0">
                <a:effectLst/>
              </a:rPr>
              <a:t> de salariés</a:t>
            </a:r>
            <a:r>
              <a:rPr lang="fr-FR" sz="1400" b="0" i="0" baseline="0">
                <a:effectLst/>
              </a:rPr>
              <a:t>) - Aide à apprentissage</a:t>
            </a:r>
            <a:endParaRPr lang="fr-FR"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barChart>
        <c:barDir val="col"/>
        <c:grouping val="percentStacked"/>
        <c:varyColors val="0"/>
        <c:ser>
          <c:idx val="0"/>
          <c:order val="0"/>
          <c:tx>
            <c:strRef>
              <c:f>'Q22_Tab 79-82'!$A$40</c:f>
              <c:strCache>
                <c:ptCount val="1"/>
                <c:pt idx="0">
                  <c:v>Oui, j'ai l'intention d'y recourir ou j'y recours déjà</c:v>
                </c:pt>
              </c:strCache>
            </c:strRef>
          </c:tx>
          <c:spPr>
            <a:solidFill>
              <a:schemeClr val="accent1"/>
            </a:solidFill>
            <a:ln>
              <a:noFill/>
            </a:ln>
            <a:effectLst/>
          </c:spPr>
          <c:invertIfNegative val="0"/>
          <c:cat>
            <c:strRef>
              <c:f>'Q22_Tab 79-82'!$B$39:$H$39</c:f>
              <c:strCache>
                <c:ptCount val="7"/>
                <c:pt idx="0">
                  <c:v>Ensemble</c:v>
                </c:pt>
                <c:pt idx="1">
                  <c:v>10 - 19</c:v>
                </c:pt>
                <c:pt idx="2">
                  <c:v>20 - 49</c:v>
                </c:pt>
                <c:pt idx="3">
                  <c:v>50 - 99</c:v>
                </c:pt>
                <c:pt idx="4">
                  <c:v>100 - 249</c:v>
                </c:pt>
                <c:pt idx="5">
                  <c:v>250 - 499</c:v>
                </c:pt>
                <c:pt idx="6">
                  <c:v>500 et +</c:v>
                </c:pt>
              </c:strCache>
            </c:strRef>
          </c:cat>
          <c:val>
            <c:numRef>
              <c:f>'Q22_Tab 79-82'!$B$40:$H$40</c:f>
              <c:numCache>
                <c:formatCode>0.0</c:formatCode>
                <c:ptCount val="7"/>
                <c:pt idx="0">
                  <c:v>48.199999999999996</c:v>
                </c:pt>
                <c:pt idx="1">
                  <c:v>29.599999999999998</c:v>
                </c:pt>
                <c:pt idx="2">
                  <c:v>34.799999999999997</c:v>
                </c:pt>
                <c:pt idx="3">
                  <c:v>46.5</c:v>
                </c:pt>
                <c:pt idx="4">
                  <c:v>52.7</c:v>
                </c:pt>
                <c:pt idx="5">
                  <c:v>46.9</c:v>
                </c:pt>
                <c:pt idx="6">
                  <c:v>58.099999999999994</c:v>
                </c:pt>
              </c:numCache>
            </c:numRef>
          </c:val>
          <c:extLst>
            <c:ext xmlns:c16="http://schemas.microsoft.com/office/drawing/2014/chart" uri="{C3380CC4-5D6E-409C-BE32-E72D297353CC}">
              <c16:uniqueId val="{00000000-EB5D-4032-8334-3A2EC96B5606}"/>
            </c:ext>
          </c:extLst>
        </c:ser>
        <c:ser>
          <c:idx val="1"/>
          <c:order val="1"/>
          <c:tx>
            <c:strRef>
              <c:f>'Q22_Tab 79-82'!$A$41</c:f>
              <c:strCache>
                <c:ptCount val="1"/>
                <c:pt idx="0">
                  <c:v>Non, je n'ai pas l'intention d'y recourir</c:v>
                </c:pt>
              </c:strCache>
            </c:strRef>
          </c:tx>
          <c:spPr>
            <a:solidFill>
              <a:schemeClr val="accent2"/>
            </a:solidFill>
            <a:ln>
              <a:noFill/>
            </a:ln>
            <a:effectLst/>
          </c:spPr>
          <c:invertIfNegative val="0"/>
          <c:cat>
            <c:strRef>
              <c:f>'Q22_Tab 79-82'!$B$39:$H$39</c:f>
              <c:strCache>
                <c:ptCount val="7"/>
                <c:pt idx="0">
                  <c:v>Ensemble</c:v>
                </c:pt>
                <c:pt idx="1">
                  <c:v>10 - 19</c:v>
                </c:pt>
                <c:pt idx="2">
                  <c:v>20 - 49</c:v>
                </c:pt>
                <c:pt idx="3">
                  <c:v>50 - 99</c:v>
                </c:pt>
                <c:pt idx="4">
                  <c:v>100 - 249</c:v>
                </c:pt>
                <c:pt idx="5">
                  <c:v>250 - 499</c:v>
                </c:pt>
                <c:pt idx="6">
                  <c:v>500 et +</c:v>
                </c:pt>
              </c:strCache>
            </c:strRef>
          </c:cat>
          <c:val>
            <c:numRef>
              <c:f>'Q22_Tab 79-82'!$B$41:$H$41</c:f>
              <c:numCache>
                <c:formatCode>0.0</c:formatCode>
                <c:ptCount val="7"/>
                <c:pt idx="0">
                  <c:v>27.200000000000003</c:v>
                </c:pt>
                <c:pt idx="1">
                  <c:v>49.2</c:v>
                </c:pt>
                <c:pt idx="2">
                  <c:v>41.199999999999996</c:v>
                </c:pt>
                <c:pt idx="3">
                  <c:v>31.6</c:v>
                </c:pt>
                <c:pt idx="4">
                  <c:v>25.8</c:v>
                </c:pt>
                <c:pt idx="5">
                  <c:v>24.5</c:v>
                </c:pt>
                <c:pt idx="6">
                  <c:v>15.2</c:v>
                </c:pt>
              </c:numCache>
            </c:numRef>
          </c:val>
          <c:extLst>
            <c:ext xmlns:c16="http://schemas.microsoft.com/office/drawing/2014/chart" uri="{C3380CC4-5D6E-409C-BE32-E72D297353CC}">
              <c16:uniqueId val="{00000001-EB5D-4032-8334-3A2EC96B5606}"/>
            </c:ext>
          </c:extLst>
        </c:ser>
        <c:ser>
          <c:idx val="2"/>
          <c:order val="2"/>
          <c:tx>
            <c:strRef>
              <c:f>'Q22_Tab 79-82'!$A$42</c:f>
              <c:strCache>
                <c:ptCount val="1"/>
                <c:pt idx="0">
                  <c:v>Je connais cette mesure mais je ne sais pas si je vais y recourir</c:v>
                </c:pt>
              </c:strCache>
            </c:strRef>
          </c:tx>
          <c:spPr>
            <a:solidFill>
              <a:schemeClr val="accent3"/>
            </a:solidFill>
            <a:ln>
              <a:noFill/>
            </a:ln>
            <a:effectLst/>
          </c:spPr>
          <c:invertIfNegative val="0"/>
          <c:cat>
            <c:strRef>
              <c:f>'Q22_Tab 79-82'!$B$39:$H$39</c:f>
              <c:strCache>
                <c:ptCount val="7"/>
                <c:pt idx="0">
                  <c:v>Ensemble</c:v>
                </c:pt>
                <c:pt idx="1">
                  <c:v>10 - 19</c:v>
                </c:pt>
                <c:pt idx="2">
                  <c:v>20 - 49</c:v>
                </c:pt>
                <c:pt idx="3">
                  <c:v>50 - 99</c:v>
                </c:pt>
                <c:pt idx="4">
                  <c:v>100 - 249</c:v>
                </c:pt>
                <c:pt idx="5">
                  <c:v>250 - 499</c:v>
                </c:pt>
                <c:pt idx="6">
                  <c:v>500 et +</c:v>
                </c:pt>
              </c:strCache>
            </c:strRef>
          </c:cat>
          <c:val>
            <c:numRef>
              <c:f>'Q22_Tab 79-82'!$B$42:$H$42</c:f>
              <c:numCache>
                <c:formatCode>0.0</c:formatCode>
                <c:ptCount val="7"/>
                <c:pt idx="0">
                  <c:v>22.8</c:v>
                </c:pt>
                <c:pt idx="1">
                  <c:v>19.100000000000001</c:v>
                </c:pt>
                <c:pt idx="2">
                  <c:v>22.3</c:v>
                </c:pt>
                <c:pt idx="3">
                  <c:v>20.7</c:v>
                </c:pt>
                <c:pt idx="4">
                  <c:v>20.5</c:v>
                </c:pt>
                <c:pt idx="5">
                  <c:v>27.500000000000004</c:v>
                </c:pt>
                <c:pt idx="6">
                  <c:v>24.2</c:v>
                </c:pt>
              </c:numCache>
            </c:numRef>
          </c:val>
          <c:extLst>
            <c:ext xmlns:c16="http://schemas.microsoft.com/office/drawing/2014/chart" uri="{C3380CC4-5D6E-409C-BE32-E72D297353CC}">
              <c16:uniqueId val="{00000002-EB5D-4032-8334-3A2EC96B5606}"/>
            </c:ext>
          </c:extLst>
        </c:ser>
        <c:ser>
          <c:idx val="3"/>
          <c:order val="3"/>
          <c:tx>
            <c:strRef>
              <c:f>'Q22_Tab 79-82'!$A$43</c:f>
              <c:strCache>
                <c:ptCount val="1"/>
                <c:pt idx="0">
                  <c:v>Je ne connais pas cette mesure</c:v>
                </c:pt>
              </c:strCache>
            </c:strRef>
          </c:tx>
          <c:spPr>
            <a:solidFill>
              <a:schemeClr val="accent4"/>
            </a:solidFill>
            <a:ln>
              <a:noFill/>
            </a:ln>
            <a:effectLst/>
          </c:spPr>
          <c:invertIfNegative val="0"/>
          <c:cat>
            <c:strRef>
              <c:f>'Q22_Tab 79-82'!$B$39:$H$39</c:f>
              <c:strCache>
                <c:ptCount val="7"/>
                <c:pt idx="0">
                  <c:v>Ensemble</c:v>
                </c:pt>
                <c:pt idx="1">
                  <c:v>10 - 19</c:v>
                </c:pt>
                <c:pt idx="2">
                  <c:v>20 - 49</c:v>
                </c:pt>
                <c:pt idx="3">
                  <c:v>50 - 99</c:v>
                </c:pt>
                <c:pt idx="4">
                  <c:v>100 - 249</c:v>
                </c:pt>
                <c:pt idx="5">
                  <c:v>250 - 499</c:v>
                </c:pt>
                <c:pt idx="6">
                  <c:v>500 et +</c:v>
                </c:pt>
              </c:strCache>
            </c:strRef>
          </c:cat>
          <c:val>
            <c:numRef>
              <c:f>'Q22_Tab 79-82'!$B$43:$H$43</c:f>
              <c:numCache>
                <c:formatCode>0.0</c:formatCode>
                <c:ptCount val="7"/>
                <c:pt idx="0">
                  <c:v>1.9</c:v>
                </c:pt>
                <c:pt idx="1">
                  <c:v>2.1</c:v>
                </c:pt>
                <c:pt idx="2">
                  <c:v>1.7000000000000002</c:v>
                </c:pt>
                <c:pt idx="3">
                  <c:v>1.2</c:v>
                </c:pt>
                <c:pt idx="4">
                  <c:v>1</c:v>
                </c:pt>
                <c:pt idx="5">
                  <c:v>1.0999999999999999</c:v>
                </c:pt>
                <c:pt idx="6">
                  <c:v>2.5</c:v>
                </c:pt>
              </c:numCache>
            </c:numRef>
          </c:val>
          <c:extLst>
            <c:ext xmlns:c16="http://schemas.microsoft.com/office/drawing/2014/chart" uri="{C3380CC4-5D6E-409C-BE32-E72D297353CC}">
              <c16:uniqueId val="{00000003-EB5D-4032-8334-3A2EC96B5606}"/>
            </c:ext>
          </c:extLst>
        </c:ser>
        <c:dLbls>
          <c:showLegendKey val="0"/>
          <c:showVal val="0"/>
          <c:showCatName val="0"/>
          <c:showSerName val="0"/>
          <c:showPercent val="0"/>
          <c:showBubbleSize val="0"/>
        </c:dLbls>
        <c:gapWidth val="150"/>
        <c:overlap val="100"/>
        <c:axId val="722452472"/>
        <c:axId val="722452800"/>
      </c:barChart>
      <c:catAx>
        <c:axId val="72245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52800"/>
        <c:crosses val="autoZero"/>
        <c:auto val="1"/>
        <c:lblAlgn val="ctr"/>
        <c:lblOffset val="100"/>
        <c:noMultiLvlLbl val="0"/>
      </c:catAx>
      <c:valAx>
        <c:axId val="722452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52472"/>
        <c:crosses val="autoZero"/>
        <c:crossBetween val="between"/>
      </c:valAx>
      <c:spPr>
        <a:noFill/>
        <a:ln>
          <a:noFill/>
        </a:ln>
        <a:effectLst/>
      </c:spPr>
    </c:plotArea>
    <c:legend>
      <c:legendPos val="b"/>
      <c:layout>
        <c:manualLayout>
          <c:xMode val="edge"/>
          <c:yMode val="edge"/>
          <c:x val="0.1817000450701238"/>
          <c:y val="0.89462744842845054"/>
          <c:w val="0.75242482568466817"/>
          <c:h val="8.88436259517147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par taille d'entreprise</a:t>
            </a:r>
            <a:r>
              <a:rPr lang="fr-FR" baseline="0"/>
              <a:t> (%</a:t>
            </a:r>
            <a:r>
              <a:rPr lang="fr-FR" sz="1400" b="0" i="0" u="none" strike="noStrike" baseline="0">
                <a:effectLst/>
              </a:rPr>
              <a:t> de salariés</a:t>
            </a:r>
            <a:r>
              <a:rPr lang="fr-FR" baseline="0"/>
              <a:t>) - Aide au contrat de professionnalisation</a:t>
            </a:r>
            <a:endParaRPr lang="fr-FR"/>
          </a:p>
        </c:rich>
      </c:tx>
      <c:layout>
        <c:manualLayout>
          <c:xMode val="edge"/>
          <c:yMode val="edge"/>
          <c:x val="0.17034360609280907"/>
          <c:y val="2.77776928369390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'Q22_Tab 79-82'!$A$76</c:f>
              <c:strCache>
                <c:ptCount val="1"/>
                <c:pt idx="0">
                  <c:v>Oui, j'ai l'intention d'y recourir ou j'y recours déjà</c:v>
                </c:pt>
              </c:strCache>
            </c:strRef>
          </c:tx>
          <c:spPr>
            <a:solidFill>
              <a:schemeClr val="accent1"/>
            </a:solidFill>
            <a:ln>
              <a:noFill/>
            </a:ln>
            <a:effectLst/>
          </c:spPr>
          <c:invertIfNegative val="0"/>
          <c:cat>
            <c:strRef>
              <c:f>'Q22_Tab 79-82'!$B$75:$H$75</c:f>
              <c:strCache>
                <c:ptCount val="7"/>
                <c:pt idx="0">
                  <c:v>Ensemble</c:v>
                </c:pt>
                <c:pt idx="1">
                  <c:v>10 - 19</c:v>
                </c:pt>
                <c:pt idx="2">
                  <c:v>20 - 49</c:v>
                </c:pt>
                <c:pt idx="3">
                  <c:v>50 - 99</c:v>
                </c:pt>
                <c:pt idx="4">
                  <c:v>100 - 249</c:v>
                </c:pt>
                <c:pt idx="5">
                  <c:v>250 - 499</c:v>
                </c:pt>
                <c:pt idx="6">
                  <c:v>500 et +</c:v>
                </c:pt>
              </c:strCache>
            </c:strRef>
          </c:cat>
          <c:val>
            <c:numRef>
              <c:f>'Q22_Tab 79-82'!$B$76:$H$76</c:f>
              <c:numCache>
                <c:formatCode>0.0</c:formatCode>
                <c:ptCount val="7"/>
                <c:pt idx="0">
                  <c:v>34.300000000000004</c:v>
                </c:pt>
                <c:pt idx="1">
                  <c:v>11.4</c:v>
                </c:pt>
                <c:pt idx="2">
                  <c:v>15.1</c:v>
                </c:pt>
                <c:pt idx="3">
                  <c:v>23.599999999999998</c:v>
                </c:pt>
                <c:pt idx="4">
                  <c:v>32.800000000000004</c:v>
                </c:pt>
                <c:pt idx="5">
                  <c:v>37.1</c:v>
                </c:pt>
                <c:pt idx="6">
                  <c:v>51</c:v>
                </c:pt>
              </c:numCache>
            </c:numRef>
          </c:val>
          <c:extLst>
            <c:ext xmlns:c16="http://schemas.microsoft.com/office/drawing/2014/chart" uri="{C3380CC4-5D6E-409C-BE32-E72D297353CC}">
              <c16:uniqueId val="{00000000-DA7D-4AA6-8715-EE57888E7BB7}"/>
            </c:ext>
          </c:extLst>
        </c:ser>
        <c:ser>
          <c:idx val="1"/>
          <c:order val="1"/>
          <c:tx>
            <c:strRef>
              <c:f>'Q22_Tab 79-82'!$A$77</c:f>
              <c:strCache>
                <c:ptCount val="1"/>
                <c:pt idx="0">
                  <c:v>Non, je n'ai pas l'intention d'y recourir</c:v>
                </c:pt>
              </c:strCache>
            </c:strRef>
          </c:tx>
          <c:spPr>
            <a:solidFill>
              <a:schemeClr val="accent2"/>
            </a:solidFill>
            <a:ln>
              <a:noFill/>
            </a:ln>
            <a:effectLst/>
          </c:spPr>
          <c:invertIfNegative val="0"/>
          <c:cat>
            <c:strRef>
              <c:f>'Q22_Tab 79-82'!$B$75:$H$75</c:f>
              <c:strCache>
                <c:ptCount val="7"/>
                <c:pt idx="0">
                  <c:v>Ensemble</c:v>
                </c:pt>
                <c:pt idx="1">
                  <c:v>10 - 19</c:v>
                </c:pt>
                <c:pt idx="2">
                  <c:v>20 - 49</c:v>
                </c:pt>
                <c:pt idx="3">
                  <c:v>50 - 99</c:v>
                </c:pt>
                <c:pt idx="4">
                  <c:v>100 - 249</c:v>
                </c:pt>
                <c:pt idx="5">
                  <c:v>250 - 499</c:v>
                </c:pt>
                <c:pt idx="6">
                  <c:v>500 et +</c:v>
                </c:pt>
              </c:strCache>
            </c:strRef>
          </c:cat>
          <c:val>
            <c:numRef>
              <c:f>'Q22_Tab 79-82'!$B$77:$H$77</c:f>
              <c:numCache>
                <c:formatCode>0.0</c:formatCode>
                <c:ptCount val="7"/>
                <c:pt idx="0">
                  <c:v>34.9</c:v>
                </c:pt>
                <c:pt idx="1">
                  <c:v>61</c:v>
                </c:pt>
                <c:pt idx="2">
                  <c:v>53</c:v>
                </c:pt>
                <c:pt idx="3">
                  <c:v>43.7</c:v>
                </c:pt>
                <c:pt idx="4">
                  <c:v>37.700000000000003</c:v>
                </c:pt>
                <c:pt idx="5">
                  <c:v>30.7</c:v>
                </c:pt>
                <c:pt idx="6">
                  <c:v>18</c:v>
                </c:pt>
              </c:numCache>
            </c:numRef>
          </c:val>
          <c:extLst>
            <c:ext xmlns:c16="http://schemas.microsoft.com/office/drawing/2014/chart" uri="{C3380CC4-5D6E-409C-BE32-E72D297353CC}">
              <c16:uniqueId val="{00000001-DA7D-4AA6-8715-EE57888E7BB7}"/>
            </c:ext>
          </c:extLst>
        </c:ser>
        <c:ser>
          <c:idx val="2"/>
          <c:order val="2"/>
          <c:tx>
            <c:strRef>
              <c:f>'Q22_Tab 79-82'!$A$78</c:f>
              <c:strCache>
                <c:ptCount val="1"/>
                <c:pt idx="0">
                  <c:v>Je connais cette mesure mais je ne sais pas si je vais y recourir</c:v>
                </c:pt>
              </c:strCache>
            </c:strRef>
          </c:tx>
          <c:spPr>
            <a:solidFill>
              <a:schemeClr val="accent3"/>
            </a:solidFill>
            <a:ln>
              <a:noFill/>
            </a:ln>
            <a:effectLst/>
          </c:spPr>
          <c:invertIfNegative val="0"/>
          <c:cat>
            <c:strRef>
              <c:f>'Q22_Tab 79-82'!$B$75:$H$75</c:f>
              <c:strCache>
                <c:ptCount val="7"/>
                <c:pt idx="0">
                  <c:v>Ensemble</c:v>
                </c:pt>
                <c:pt idx="1">
                  <c:v>10 - 19</c:v>
                </c:pt>
                <c:pt idx="2">
                  <c:v>20 - 49</c:v>
                </c:pt>
                <c:pt idx="3">
                  <c:v>50 - 99</c:v>
                </c:pt>
                <c:pt idx="4">
                  <c:v>100 - 249</c:v>
                </c:pt>
                <c:pt idx="5">
                  <c:v>250 - 499</c:v>
                </c:pt>
                <c:pt idx="6">
                  <c:v>500 et +</c:v>
                </c:pt>
              </c:strCache>
            </c:strRef>
          </c:cat>
          <c:val>
            <c:numRef>
              <c:f>'Q22_Tab 79-82'!$B$78:$H$78</c:f>
              <c:numCache>
                <c:formatCode>0.0</c:formatCode>
                <c:ptCount val="7"/>
                <c:pt idx="0">
                  <c:v>28.199999999999996</c:v>
                </c:pt>
                <c:pt idx="1">
                  <c:v>23.599999999999998</c:v>
                </c:pt>
                <c:pt idx="2">
                  <c:v>29.599999999999998</c:v>
                </c:pt>
                <c:pt idx="3">
                  <c:v>30.7</c:v>
                </c:pt>
                <c:pt idx="4">
                  <c:v>27.800000000000004</c:v>
                </c:pt>
                <c:pt idx="5">
                  <c:v>30.7</c:v>
                </c:pt>
                <c:pt idx="6">
                  <c:v>27.800000000000004</c:v>
                </c:pt>
              </c:numCache>
            </c:numRef>
          </c:val>
          <c:extLst>
            <c:ext xmlns:c16="http://schemas.microsoft.com/office/drawing/2014/chart" uri="{C3380CC4-5D6E-409C-BE32-E72D297353CC}">
              <c16:uniqueId val="{00000002-DA7D-4AA6-8715-EE57888E7BB7}"/>
            </c:ext>
          </c:extLst>
        </c:ser>
        <c:ser>
          <c:idx val="3"/>
          <c:order val="3"/>
          <c:tx>
            <c:strRef>
              <c:f>'Q22_Tab 79-82'!$A$79</c:f>
              <c:strCache>
                <c:ptCount val="1"/>
                <c:pt idx="0">
                  <c:v>Je ne connais pas cette mesure</c:v>
                </c:pt>
              </c:strCache>
            </c:strRef>
          </c:tx>
          <c:spPr>
            <a:solidFill>
              <a:schemeClr val="accent4"/>
            </a:solidFill>
            <a:ln>
              <a:noFill/>
            </a:ln>
            <a:effectLst/>
          </c:spPr>
          <c:invertIfNegative val="0"/>
          <c:cat>
            <c:strRef>
              <c:f>'Q22_Tab 79-82'!$B$75:$H$75</c:f>
              <c:strCache>
                <c:ptCount val="7"/>
                <c:pt idx="0">
                  <c:v>Ensemble</c:v>
                </c:pt>
                <c:pt idx="1">
                  <c:v>10 - 19</c:v>
                </c:pt>
                <c:pt idx="2">
                  <c:v>20 - 49</c:v>
                </c:pt>
                <c:pt idx="3">
                  <c:v>50 - 99</c:v>
                </c:pt>
                <c:pt idx="4">
                  <c:v>100 - 249</c:v>
                </c:pt>
                <c:pt idx="5">
                  <c:v>250 - 499</c:v>
                </c:pt>
                <c:pt idx="6">
                  <c:v>500 et +</c:v>
                </c:pt>
              </c:strCache>
            </c:strRef>
          </c:cat>
          <c:val>
            <c:numRef>
              <c:f>'Q22_Tab 79-82'!$B$79:$H$79</c:f>
              <c:numCache>
                <c:formatCode>0.0</c:formatCode>
                <c:ptCount val="7"/>
                <c:pt idx="0">
                  <c:v>2.6</c:v>
                </c:pt>
                <c:pt idx="1">
                  <c:v>4</c:v>
                </c:pt>
                <c:pt idx="2">
                  <c:v>2.1999999999999997</c:v>
                </c:pt>
                <c:pt idx="3">
                  <c:v>1.9</c:v>
                </c:pt>
                <c:pt idx="4">
                  <c:v>1.7999999999999998</c:v>
                </c:pt>
                <c:pt idx="5">
                  <c:v>1.5</c:v>
                </c:pt>
                <c:pt idx="6">
                  <c:v>3.2</c:v>
                </c:pt>
              </c:numCache>
            </c:numRef>
          </c:val>
          <c:extLst>
            <c:ext xmlns:c16="http://schemas.microsoft.com/office/drawing/2014/chart" uri="{C3380CC4-5D6E-409C-BE32-E72D297353CC}">
              <c16:uniqueId val="{00000003-DA7D-4AA6-8715-EE57888E7BB7}"/>
            </c:ext>
          </c:extLst>
        </c:ser>
        <c:dLbls>
          <c:showLegendKey val="0"/>
          <c:showVal val="0"/>
          <c:showCatName val="0"/>
          <c:showSerName val="0"/>
          <c:showPercent val="0"/>
          <c:showBubbleSize val="0"/>
        </c:dLbls>
        <c:gapWidth val="150"/>
        <c:overlap val="100"/>
        <c:axId val="722430824"/>
        <c:axId val="722432464"/>
      </c:barChart>
      <c:catAx>
        <c:axId val="72243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32464"/>
        <c:crosses val="autoZero"/>
        <c:auto val="1"/>
        <c:lblAlgn val="ctr"/>
        <c:lblOffset val="100"/>
        <c:noMultiLvlLbl val="0"/>
      </c:catAx>
      <c:valAx>
        <c:axId val="72243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430824"/>
        <c:crosses val="autoZero"/>
        <c:crossBetween val="between"/>
      </c:valAx>
      <c:spPr>
        <a:noFill/>
        <a:ln>
          <a:noFill/>
        </a:ln>
        <a:effectLst/>
      </c:spPr>
    </c:plotArea>
    <c:legend>
      <c:legendPos val="b"/>
      <c:layout>
        <c:manualLayout>
          <c:xMode val="edge"/>
          <c:yMode val="edge"/>
          <c:x val="0.1807325148186264"/>
          <c:y val="0.90192247122955782"/>
          <c:w val="0.7614663060734429"/>
          <c:h val="8.26929133858267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a:t>
            </a:r>
            <a:r>
              <a:rPr lang="fr-FR" sz="1400" b="0" i="0" u="none" strike="noStrike" baseline="0">
                <a:effectLst/>
              </a:rPr>
              <a:t> de salariés</a:t>
            </a:r>
            <a:r>
              <a:rPr lang="fr-FR"/>
              <a:t>) - Activité partielle de longue durée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0"/>
          <c:order val="0"/>
          <c:tx>
            <c:strRef>
              <c:f>'Q22_Tab 79-82'!$A$114</c:f>
              <c:strCache>
                <c:ptCount val="1"/>
                <c:pt idx="0">
                  <c:v>Oui, j'ai l'intention d'y recourir ou j'y recours déjà</c:v>
                </c:pt>
              </c:strCache>
            </c:strRef>
          </c:tx>
          <c:spPr>
            <a:solidFill>
              <a:schemeClr val="accent1"/>
            </a:solidFill>
            <a:ln>
              <a:noFill/>
            </a:ln>
            <a:effectLst/>
          </c:spPr>
          <c:invertIfNegative val="0"/>
          <c:cat>
            <c:strRef>
              <c:f>'Q22_Tab 79-82'!$B$113:$H$113</c:f>
              <c:strCache>
                <c:ptCount val="7"/>
                <c:pt idx="0">
                  <c:v>Ensemble</c:v>
                </c:pt>
                <c:pt idx="1">
                  <c:v>10 - 19</c:v>
                </c:pt>
                <c:pt idx="2">
                  <c:v>20 - 49</c:v>
                </c:pt>
                <c:pt idx="3">
                  <c:v>50 - 99</c:v>
                </c:pt>
                <c:pt idx="4">
                  <c:v>100 - 249</c:v>
                </c:pt>
                <c:pt idx="5">
                  <c:v>250 - 499</c:v>
                </c:pt>
                <c:pt idx="6">
                  <c:v>500 et +</c:v>
                </c:pt>
              </c:strCache>
            </c:strRef>
          </c:cat>
          <c:val>
            <c:numRef>
              <c:f>'Q22_Tab 79-82'!$B$114:$H$114</c:f>
              <c:numCache>
                <c:formatCode>0.0</c:formatCode>
                <c:ptCount val="7"/>
                <c:pt idx="0">
                  <c:v>11.600000000000001</c:v>
                </c:pt>
                <c:pt idx="1">
                  <c:v>8.7999999999999989</c:v>
                </c:pt>
                <c:pt idx="2">
                  <c:v>9.9</c:v>
                </c:pt>
                <c:pt idx="3">
                  <c:v>10.5</c:v>
                </c:pt>
                <c:pt idx="4">
                  <c:v>10.9</c:v>
                </c:pt>
                <c:pt idx="5">
                  <c:v>11.1</c:v>
                </c:pt>
                <c:pt idx="6">
                  <c:v>13.700000000000001</c:v>
                </c:pt>
              </c:numCache>
            </c:numRef>
          </c:val>
          <c:extLst>
            <c:ext xmlns:c16="http://schemas.microsoft.com/office/drawing/2014/chart" uri="{C3380CC4-5D6E-409C-BE32-E72D297353CC}">
              <c16:uniqueId val="{00000000-FA45-4528-BB8B-69A794BD9CC2}"/>
            </c:ext>
          </c:extLst>
        </c:ser>
        <c:ser>
          <c:idx val="1"/>
          <c:order val="1"/>
          <c:tx>
            <c:strRef>
              <c:f>'Q22_Tab 79-82'!$A$115</c:f>
              <c:strCache>
                <c:ptCount val="1"/>
                <c:pt idx="0">
                  <c:v>Non, je n'ai pas l'intention d'y recourir</c:v>
                </c:pt>
              </c:strCache>
            </c:strRef>
          </c:tx>
          <c:spPr>
            <a:solidFill>
              <a:schemeClr val="accent2"/>
            </a:solidFill>
            <a:ln>
              <a:noFill/>
            </a:ln>
            <a:effectLst/>
          </c:spPr>
          <c:invertIfNegative val="0"/>
          <c:cat>
            <c:strRef>
              <c:f>'Q22_Tab 79-82'!$B$113:$H$113</c:f>
              <c:strCache>
                <c:ptCount val="7"/>
                <c:pt idx="0">
                  <c:v>Ensemble</c:v>
                </c:pt>
                <c:pt idx="1">
                  <c:v>10 - 19</c:v>
                </c:pt>
                <c:pt idx="2">
                  <c:v>20 - 49</c:v>
                </c:pt>
                <c:pt idx="3">
                  <c:v>50 - 99</c:v>
                </c:pt>
                <c:pt idx="4">
                  <c:v>100 - 249</c:v>
                </c:pt>
                <c:pt idx="5">
                  <c:v>250 - 499</c:v>
                </c:pt>
                <c:pt idx="6">
                  <c:v>500 et +</c:v>
                </c:pt>
              </c:strCache>
            </c:strRef>
          </c:cat>
          <c:val>
            <c:numRef>
              <c:f>'Q22_Tab 79-82'!$B$115:$H$115</c:f>
              <c:numCache>
                <c:formatCode>0.0</c:formatCode>
                <c:ptCount val="7"/>
                <c:pt idx="0">
                  <c:v>51.5</c:v>
                </c:pt>
                <c:pt idx="1">
                  <c:v>52.6</c:v>
                </c:pt>
                <c:pt idx="2">
                  <c:v>51.800000000000004</c:v>
                </c:pt>
                <c:pt idx="3">
                  <c:v>51.6</c:v>
                </c:pt>
                <c:pt idx="4">
                  <c:v>53.300000000000004</c:v>
                </c:pt>
                <c:pt idx="5">
                  <c:v>52.400000000000006</c:v>
                </c:pt>
                <c:pt idx="6">
                  <c:v>50.1</c:v>
                </c:pt>
              </c:numCache>
            </c:numRef>
          </c:val>
          <c:extLst>
            <c:ext xmlns:c16="http://schemas.microsoft.com/office/drawing/2014/chart" uri="{C3380CC4-5D6E-409C-BE32-E72D297353CC}">
              <c16:uniqueId val="{00000001-FA45-4528-BB8B-69A794BD9CC2}"/>
            </c:ext>
          </c:extLst>
        </c:ser>
        <c:ser>
          <c:idx val="2"/>
          <c:order val="2"/>
          <c:tx>
            <c:strRef>
              <c:f>'Q22_Tab 79-82'!$A$116</c:f>
              <c:strCache>
                <c:ptCount val="1"/>
                <c:pt idx="0">
                  <c:v>Je connais cette mesure mais je ne sais pas si je vais y recourir</c:v>
                </c:pt>
              </c:strCache>
            </c:strRef>
          </c:tx>
          <c:spPr>
            <a:solidFill>
              <a:schemeClr val="accent3"/>
            </a:solidFill>
            <a:ln>
              <a:noFill/>
            </a:ln>
            <a:effectLst/>
          </c:spPr>
          <c:invertIfNegative val="0"/>
          <c:cat>
            <c:strRef>
              <c:f>'Q22_Tab 79-82'!$B$113:$H$113</c:f>
              <c:strCache>
                <c:ptCount val="7"/>
                <c:pt idx="0">
                  <c:v>Ensemble</c:v>
                </c:pt>
                <c:pt idx="1">
                  <c:v>10 - 19</c:v>
                </c:pt>
                <c:pt idx="2">
                  <c:v>20 - 49</c:v>
                </c:pt>
                <c:pt idx="3">
                  <c:v>50 - 99</c:v>
                </c:pt>
                <c:pt idx="4">
                  <c:v>100 - 249</c:v>
                </c:pt>
                <c:pt idx="5">
                  <c:v>250 - 499</c:v>
                </c:pt>
                <c:pt idx="6">
                  <c:v>500 et +</c:v>
                </c:pt>
              </c:strCache>
            </c:strRef>
          </c:cat>
          <c:val>
            <c:numRef>
              <c:f>'Q22_Tab 79-82'!$B$116:$H$116</c:f>
              <c:numCache>
                <c:formatCode>0.0</c:formatCode>
                <c:ptCount val="7"/>
                <c:pt idx="0">
                  <c:v>32.5</c:v>
                </c:pt>
                <c:pt idx="1">
                  <c:v>33.800000000000004</c:v>
                </c:pt>
                <c:pt idx="2">
                  <c:v>34</c:v>
                </c:pt>
                <c:pt idx="3">
                  <c:v>32.700000000000003</c:v>
                </c:pt>
                <c:pt idx="4">
                  <c:v>32.800000000000004</c:v>
                </c:pt>
                <c:pt idx="5">
                  <c:v>33.300000000000004</c:v>
                </c:pt>
                <c:pt idx="6">
                  <c:v>31.3</c:v>
                </c:pt>
              </c:numCache>
            </c:numRef>
          </c:val>
          <c:extLst>
            <c:ext xmlns:c16="http://schemas.microsoft.com/office/drawing/2014/chart" uri="{C3380CC4-5D6E-409C-BE32-E72D297353CC}">
              <c16:uniqueId val="{00000002-FA45-4528-BB8B-69A794BD9CC2}"/>
            </c:ext>
          </c:extLst>
        </c:ser>
        <c:ser>
          <c:idx val="3"/>
          <c:order val="3"/>
          <c:tx>
            <c:strRef>
              <c:f>'Q22_Tab 79-82'!$A$117</c:f>
              <c:strCache>
                <c:ptCount val="1"/>
                <c:pt idx="0">
                  <c:v>Je ne connais pas cette mesure</c:v>
                </c:pt>
              </c:strCache>
            </c:strRef>
          </c:tx>
          <c:spPr>
            <a:solidFill>
              <a:schemeClr val="accent4"/>
            </a:solidFill>
            <a:ln>
              <a:noFill/>
            </a:ln>
            <a:effectLst/>
          </c:spPr>
          <c:invertIfNegative val="0"/>
          <c:cat>
            <c:strRef>
              <c:f>'Q22_Tab 79-82'!$B$113:$H$113</c:f>
              <c:strCache>
                <c:ptCount val="7"/>
                <c:pt idx="0">
                  <c:v>Ensemble</c:v>
                </c:pt>
                <c:pt idx="1">
                  <c:v>10 - 19</c:v>
                </c:pt>
                <c:pt idx="2">
                  <c:v>20 - 49</c:v>
                </c:pt>
                <c:pt idx="3">
                  <c:v>50 - 99</c:v>
                </c:pt>
                <c:pt idx="4">
                  <c:v>100 - 249</c:v>
                </c:pt>
                <c:pt idx="5">
                  <c:v>250 - 499</c:v>
                </c:pt>
                <c:pt idx="6">
                  <c:v>500 et +</c:v>
                </c:pt>
              </c:strCache>
            </c:strRef>
          </c:cat>
          <c:val>
            <c:numRef>
              <c:f>'Q22_Tab 79-82'!$B$117:$H$117</c:f>
              <c:numCache>
                <c:formatCode>0.0</c:formatCode>
                <c:ptCount val="7"/>
                <c:pt idx="0">
                  <c:v>4.3999999999999995</c:v>
                </c:pt>
                <c:pt idx="1">
                  <c:v>4.8</c:v>
                </c:pt>
                <c:pt idx="2">
                  <c:v>4.3</c:v>
                </c:pt>
                <c:pt idx="3">
                  <c:v>5.2</c:v>
                </c:pt>
                <c:pt idx="4">
                  <c:v>3</c:v>
                </c:pt>
                <c:pt idx="5">
                  <c:v>3.2</c:v>
                </c:pt>
                <c:pt idx="6">
                  <c:v>5</c:v>
                </c:pt>
              </c:numCache>
            </c:numRef>
          </c:val>
          <c:extLst>
            <c:ext xmlns:c16="http://schemas.microsoft.com/office/drawing/2014/chart" uri="{C3380CC4-5D6E-409C-BE32-E72D297353CC}">
              <c16:uniqueId val="{00000003-FA45-4528-BB8B-69A794BD9CC2}"/>
            </c:ext>
          </c:extLst>
        </c:ser>
        <c:dLbls>
          <c:showLegendKey val="0"/>
          <c:showVal val="0"/>
          <c:showCatName val="0"/>
          <c:showSerName val="0"/>
          <c:showPercent val="0"/>
          <c:showBubbleSize val="0"/>
        </c:dLbls>
        <c:gapWidth val="150"/>
        <c:overlap val="100"/>
        <c:axId val="723088744"/>
        <c:axId val="723085464"/>
      </c:barChart>
      <c:catAx>
        <c:axId val="72308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3085464"/>
        <c:crosses val="autoZero"/>
        <c:auto val="1"/>
        <c:lblAlgn val="ctr"/>
        <c:lblOffset val="100"/>
        <c:noMultiLvlLbl val="0"/>
      </c:catAx>
      <c:valAx>
        <c:axId val="72308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3088744"/>
        <c:crosses val="autoZero"/>
        <c:crossBetween val="between"/>
      </c:valAx>
      <c:spPr>
        <a:noFill/>
        <a:ln>
          <a:noFill/>
        </a:ln>
        <a:effectLst/>
      </c:spPr>
    </c:plotArea>
    <c:legend>
      <c:legendPos val="b"/>
      <c:layout>
        <c:manualLayout>
          <c:xMode val="edge"/>
          <c:yMode val="edge"/>
          <c:x val="0.19045485719000252"/>
          <c:y val="0.89194850928677671"/>
          <c:w val="0.75399532818712001"/>
          <c:h val="9.11023419408465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par secteur d'activité (%</a:t>
            </a:r>
            <a:r>
              <a:rPr lang="fr-FR" sz="1400" b="0" i="0" u="none" strike="noStrike" baseline="0">
                <a:effectLst/>
              </a:rPr>
              <a:t> de salariés</a:t>
            </a:r>
            <a:r>
              <a:rPr lang="fr-FR"/>
              <a:t>) - Aide à l'embauche d'un jeune de moins de 26 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percentStacked"/>
        <c:varyColors val="0"/>
        <c:ser>
          <c:idx val="0"/>
          <c:order val="0"/>
          <c:tx>
            <c:strRef>
              <c:f>'Q22_Tab 83-86'!$B$4</c:f>
              <c:strCache>
                <c:ptCount val="1"/>
                <c:pt idx="0">
                  <c:v>Oui, j'ai l'intention d'y recourir ou j'y recours déjà</c:v>
                </c:pt>
              </c:strCache>
            </c:strRef>
          </c:tx>
          <c:spPr>
            <a:solidFill>
              <a:schemeClr val="accent1"/>
            </a:solidFill>
            <a:ln>
              <a:noFill/>
            </a:ln>
            <a:effectLst/>
          </c:spPr>
          <c:invertIfNegative val="0"/>
          <c:cat>
            <c:strRef>
              <c:f>'Q22_Tab 83-86'!$A$5:$A$21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83-86'!$B$5:$B$21</c:f>
              <c:numCache>
                <c:formatCode>0.0</c:formatCode>
                <c:ptCount val="17"/>
                <c:pt idx="0">
                  <c:v>42.5</c:v>
                </c:pt>
                <c:pt idx="1">
                  <c:v>54.800000000000004</c:v>
                </c:pt>
                <c:pt idx="2">
                  <c:v>57.3</c:v>
                </c:pt>
                <c:pt idx="3">
                  <c:v>18.5</c:v>
                </c:pt>
                <c:pt idx="4">
                  <c:v>38.9</c:v>
                </c:pt>
                <c:pt idx="5">
                  <c:v>16.5</c:v>
                </c:pt>
                <c:pt idx="6">
                  <c:v>37.1</c:v>
                </c:pt>
                <c:pt idx="7">
                  <c:v>44.6</c:v>
                </c:pt>
                <c:pt idx="8">
                  <c:v>52</c:v>
                </c:pt>
                <c:pt idx="9">
                  <c:v>44</c:v>
                </c:pt>
                <c:pt idx="10">
                  <c:v>44.9</c:v>
                </c:pt>
                <c:pt idx="11">
                  <c:v>46.5</c:v>
                </c:pt>
                <c:pt idx="12">
                  <c:v>49.7</c:v>
                </c:pt>
                <c:pt idx="13">
                  <c:v>33.900000000000006</c:v>
                </c:pt>
                <c:pt idx="14">
                  <c:v>37.799999999999997</c:v>
                </c:pt>
                <c:pt idx="15">
                  <c:v>37.4</c:v>
                </c:pt>
                <c:pt idx="16">
                  <c:v>28.000000000000004</c:v>
                </c:pt>
              </c:numCache>
            </c:numRef>
          </c:val>
          <c:extLst>
            <c:ext xmlns:c16="http://schemas.microsoft.com/office/drawing/2014/chart" uri="{C3380CC4-5D6E-409C-BE32-E72D297353CC}">
              <c16:uniqueId val="{00000000-D3C0-4E65-97B7-699DCDFC7EBE}"/>
            </c:ext>
          </c:extLst>
        </c:ser>
        <c:ser>
          <c:idx val="1"/>
          <c:order val="1"/>
          <c:tx>
            <c:strRef>
              <c:f>'Q22_Tab 83-86'!$C$4</c:f>
              <c:strCache>
                <c:ptCount val="1"/>
                <c:pt idx="0">
                  <c:v>Non, je n'ai pas l'intention d'y recourir</c:v>
                </c:pt>
              </c:strCache>
            </c:strRef>
          </c:tx>
          <c:spPr>
            <a:solidFill>
              <a:schemeClr val="accent2"/>
            </a:solidFill>
            <a:ln>
              <a:noFill/>
            </a:ln>
            <a:effectLst/>
          </c:spPr>
          <c:invertIfNegative val="0"/>
          <c:cat>
            <c:strRef>
              <c:f>'Q22_Tab 83-86'!$A$5:$A$21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83-86'!$C$5:$C$21</c:f>
              <c:numCache>
                <c:formatCode>0.0</c:formatCode>
                <c:ptCount val="17"/>
                <c:pt idx="0">
                  <c:v>20.5</c:v>
                </c:pt>
                <c:pt idx="1">
                  <c:v>8.6</c:v>
                </c:pt>
                <c:pt idx="2">
                  <c:v>16.8</c:v>
                </c:pt>
                <c:pt idx="3">
                  <c:v>0</c:v>
                </c:pt>
                <c:pt idx="4">
                  <c:v>25.1</c:v>
                </c:pt>
                <c:pt idx="5">
                  <c:v>15.1</c:v>
                </c:pt>
                <c:pt idx="6">
                  <c:v>23.400000000000002</c:v>
                </c:pt>
                <c:pt idx="7">
                  <c:v>23.799999999999997</c:v>
                </c:pt>
                <c:pt idx="8">
                  <c:v>17.899999999999999</c:v>
                </c:pt>
                <c:pt idx="9">
                  <c:v>16.8</c:v>
                </c:pt>
                <c:pt idx="10">
                  <c:v>21.9</c:v>
                </c:pt>
                <c:pt idx="11">
                  <c:v>13.900000000000002</c:v>
                </c:pt>
                <c:pt idx="12">
                  <c:v>12.6</c:v>
                </c:pt>
                <c:pt idx="13">
                  <c:v>22.8</c:v>
                </c:pt>
                <c:pt idx="14">
                  <c:v>20.5</c:v>
                </c:pt>
                <c:pt idx="15">
                  <c:v>26.1</c:v>
                </c:pt>
                <c:pt idx="16">
                  <c:v>34</c:v>
                </c:pt>
              </c:numCache>
            </c:numRef>
          </c:val>
          <c:extLst>
            <c:ext xmlns:c16="http://schemas.microsoft.com/office/drawing/2014/chart" uri="{C3380CC4-5D6E-409C-BE32-E72D297353CC}">
              <c16:uniqueId val="{00000001-D3C0-4E65-97B7-699DCDFC7EBE}"/>
            </c:ext>
          </c:extLst>
        </c:ser>
        <c:ser>
          <c:idx val="2"/>
          <c:order val="2"/>
          <c:tx>
            <c:strRef>
              <c:f>'Q22_Tab 83-86'!$D$4</c:f>
              <c:strCache>
                <c:ptCount val="1"/>
                <c:pt idx="0">
                  <c:v>Je connais cette mesure mais je ne sais pas si je vais y recourir</c:v>
                </c:pt>
              </c:strCache>
            </c:strRef>
          </c:tx>
          <c:spPr>
            <a:solidFill>
              <a:schemeClr val="accent3"/>
            </a:solidFill>
            <a:ln>
              <a:noFill/>
            </a:ln>
            <a:effectLst/>
          </c:spPr>
          <c:invertIfNegative val="0"/>
          <c:cat>
            <c:strRef>
              <c:f>'Q22_Tab 83-86'!$A$5:$A$21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83-86'!$D$5:$D$21</c:f>
              <c:numCache>
                <c:formatCode>0.0</c:formatCode>
                <c:ptCount val="17"/>
                <c:pt idx="0">
                  <c:v>33.700000000000003</c:v>
                </c:pt>
                <c:pt idx="1">
                  <c:v>35.199999999999996</c:v>
                </c:pt>
                <c:pt idx="2">
                  <c:v>24</c:v>
                </c:pt>
                <c:pt idx="3">
                  <c:v>0</c:v>
                </c:pt>
                <c:pt idx="4">
                  <c:v>33.700000000000003</c:v>
                </c:pt>
                <c:pt idx="5">
                  <c:v>50.8</c:v>
                </c:pt>
                <c:pt idx="6">
                  <c:v>36.799999999999997</c:v>
                </c:pt>
                <c:pt idx="7">
                  <c:v>28.9</c:v>
                </c:pt>
                <c:pt idx="8">
                  <c:v>27.1</c:v>
                </c:pt>
                <c:pt idx="9">
                  <c:v>37.6</c:v>
                </c:pt>
                <c:pt idx="10">
                  <c:v>31.1</c:v>
                </c:pt>
                <c:pt idx="11">
                  <c:v>37</c:v>
                </c:pt>
                <c:pt idx="12">
                  <c:v>35.4</c:v>
                </c:pt>
                <c:pt idx="13">
                  <c:v>40.5</c:v>
                </c:pt>
                <c:pt idx="14">
                  <c:v>38</c:v>
                </c:pt>
                <c:pt idx="15">
                  <c:v>32.700000000000003</c:v>
                </c:pt>
                <c:pt idx="16">
                  <c:v>33.200000000000003</c:v>
                </c:pt>
              </c:numCache>
            </c:numRef>
          </c:val>
          <c:extLst>
            <c:ext xmlns:c16="http://schemas.microsoft.com/office/drawing/2014/chart" uri="{C3380CC4-5D6E-409C-BE32-E72D297353CC}">
              <c16:uniqueId val="{00000002-D3C0-4E65-97B7-699DCDFC7EBE}"/>
            </c:ext>
          </c:extLst>
        </c:ser>
        <c:ser>
          <c:idx val="3"/>
          <c:order val="3"/>
          <c:tx>
            <c:strRef>
              <c:f>'Q22_Tab 83-86'!$E$4</c:f>
              <c:strCache>
                <c:ptCount val="1"/>
                <c:pt idx="0">
                  <c:v>Je ne connais pas cette mesure</c:v>
                </c:pt>
              </c:strCache>
            </c:strRef>
          </c:tx>
          <c:spPr>
            <a:solidFill>
              <a:schemeClr val="accent4"/>
            </a:solidFill>
            <a:ln>
              <a:noFill/>
            </a:ln>
            <a:effectLst/>
          </c:spPr>
          <c:invertIfNegative val="0"/>
          <c:cat>
            <c:strRef>
              <c:f>'Q22_Tab 83-86'!$A$5:$A$21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83-86'!$E$5:$E$21</c:f>
              <c:numCache>
                <c:formatCode>0.0</c:formatCode>
                <c:ptCount val="17"/>
                <c:pt idx="0">
                  <c:v>3.3000000000000003</c:v>
                </c:pt>
                <c:pt idx="1">
                  <c:v>1.5</c:v>
                </c:pt>
                <c:pt idx="2">
                  <c:v>1.9</c:v>
                </c:pt>
                <c:pt idx="3">
                  <c:v>0</c:v>
                </c:pt>
                <c:pt idx="4">
                  <c:v>2.2999999999999998</c:v>
                </c:pt>
                <c:pt idx="5">
                  <c:v>17.599999999999998</c:v>
                </c:pt>
                <c:pt idx="6">
                  <c:v>2.7</c:v>
                </c:pt>
                <c:pt idx="7">
                  <c:v>2.8000000000000003</c:v>
                </c:pt>
                <c:pt idx="8">
                  <c:v>3</c:v>
                </c:pt>
                <c:pt idx="9">
                  <c:v>1.6</c:v>
                </c:pt>
                <c:pt idx="10">
                  <c:v>2.1</c:v>
                </c:pt>
                <c:pt idx="11">
                  <c:v>2.6</c:v>
                </c:pt>
                <c:pt idx="12">
                  <c:v>2.2999999999999998</c:v>
                </c:pt>
                <c:pt idx="13">
                  <c:v>2.7</c:v>
                </c:pt>
                <c:pt idx="14">
                  <c:v>3.6999999999999997</c:v>
                </c:pt>
                <c:pt idx="15">
                  <c:v>3.8</c:v>
                </c:pt>
                <c:pt idx="16">
                  <c:v>4.7</c:v>
                </c:pt>
              </c:numCache>
            </c:numRef>
          </c:val>
          <c:extLst>
            <c:ext xmlns:c16="http://schemas.microsoft.com/office/drawing/2014/chart" uri="{C3380CC4-5D6E-409C-BE32-E72D297353CC}">
              <c16:uniqueId val="{00000003-D3C0-4E65-97B7-699DCDFC7EBE}"/>
            </c:ext>
          </c:extLst>
        </c:ser>
        <c:ser>
          <c:idx val="4"/>
          <c:order val="4"/>
          <c:tx>
            <c:strRef>
              <c:f>'Q22_Tab 83-86'!$F$4</c:f>
              <c:strCache>
                <c:ptCount val="1"/>
                <c:pt idx="0">
                  <c:v>nd</c:v>
                </c:pt>
              </c:strCache>
            </c:strRef>
          </c:tx>
          <c:spPr>
            <a:solidFill>
              <a:schemeClr val="accent5"/>
            </a:solidFill>
            <a:ln>
              <a:noFill/>
            </a:ln>
            <a:effectLst/>
          </c:spPr>
          <c:invertIfNegative val="0"/>
          <c:cat>
            <c:strRef>
              <c:f>'Q22_Tab 83-86'!$A$5:$A$21</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83-86'!$F$5:$F$21</c:f>
              <c:numCache>
                <c:formatCode>General</c:formatCode>
                <c:ptCount val="17"/>
                <c:pt idx="3" formatCode="0.0">
                  <c:v>81.5</c:v>
                </c:pt>
              </c:numCache>
            </c:numRef>
          </c:val>
          <c:extLst>
            <c:ext xmlns:c16="http://schemas.microsoft.com/office/drawing/2014/chart" uri="{C3380CC4-5D6E-409C-BE32-E72D297353CC}">
              <c16:uniqueId val="{00000004-D3C0-4E65-97B7-699DCDFC7EBE}"/>
            </c:ext>
          </c:extLst>
        </c:ser>
        <c:dLbls>
          <c:showLegendKey val="0"/>
          <c:showVal val="0"/>
          <c:showCatName val="0"/>
          <c:showSerName val="0"/>
          <c:showPercent val="0"/>
          <c:showBubbleSize val="0"/>
        </c:dLbls>
        <c:gapWidth val="150"/>
        <c:overlap val="100"/>
        <c:axId val="731344472"/>
        <c:axId val="731351032"/>
      </c:barChart>
      <c:catAx>
        <c:axId val="7313444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1351032"/>
        <c:crosses val="autoZero"/>
        <c:auto val="1"/>
        <c:lblAlgn val="ctr"/>
        <c:lblOffset val="100"/>
        <c:noMultiLvlLbl val="0"/>
      </c:catAx>
      <c:valAx>
        <c:axId val="7313510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1344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par secteur d'activité (%</a:t>
            </a:r>
            <a:r>
              <a:rPr lang="fr-FR" sz="1400" b="0" i="0" u="none" strike="noStrike" baseline="0">
                <a:effectLst/>
              </a:rPr>
              <a:t> de salariés</a:t>
            </a:r>
            <a:r>
              <a:rPr lang="fr-FR"/>
              <a:t>) - Aide à l'apprentissage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2788602315234286"/>
          <c:y val="8.2285080421519691E-2"/>
          <c:w val="0.54813733898499284"/>
          <c:h val="0.78222210576423357"/>
        </c:manualLayout>
      </c:layout>
      <c:barChart>
        <c:barDir val="bar"/>
        <c:grouping val="percentStacked"/>
        <c:varyColors val="0"/>
        <c:ser>
          <c:idx val="0"/>
          <c:order val="0"/>
          <c:tx>
            <c:strRef>
              <c:f>'Q22_Tab 83-86'!$B$60</c:f>
              <c:strCache>
                <c:ptCount val="1"/>
                <c:pt idx="0">
                  <c:v>Oui, j'ai l'intention d'y recourir ou j'y recours déjà</c:v>
                </c:pt>
              </c:strCache>
            </c:strRef>
          </c:tx>
          <c:spPr>
            <a:solidFill>
              <a:schemeClr val="accent1"/>
            </a:solidFill>
            <a:ln>
              <a:noFill/>
            </a:ln>
            <a:effectLst/>
          </c:spPr>
          <c:invertIfNegative val="0"/>
          <c:cat>
            <c:strRef>
              <c:f>'Q22_Tab 83-86'!$A$61:$A$77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83-86'!$B$61:$B$77</c:f>
              <c:numCache>
                <c:formatCode>0.0</c:formatCode>
                <c:ptCount val="17"/>
                <c:pt idx="0">
                  <c:v>48.199999999999996</c:v>
                </c:pt>
                <c:pt idx="1">
                  <c:v>54.800000000000004</c:v>
                </c:pt>
                <c:pt idx="2">
                  <c:v>53.6</c:v>
                </c:pt>
                <c:pt idx="3">
                  <c:v>100</c:v>
                </c:pt>
                <c:pt idx="4">
                  <c:v>60.3</c:v>
                </c:pt>
                <c:pt idx="5">
                  <c:v>40.699999999999996</c:v>
                </c:pt>
                <c:pt idx="6">
                  <c:v>50.1</c:v>
                </c:pt>
                <c:pt idx="7">
                  <c:v>58.8</c:v>
                </c:pt>
                <c:pt idx="8">
                  <c:v>55.900000000000006</c:v>
                </c:pt>
                <c:pt idx="9">
                  <c:v>49.8</c:v>
                </c:pt>
                <c:pt idx="10">
                  <c:v>43.5</c:v>
                </c:pt>
                <c:pt idx="11">
                  <c:v>56.100000000000009</c:v>
                </c:pt>
                <c:pt idx="12">
                  <c:v>58.599999999999994</c:v>
                </c:pt>
                <c:pt idx="13">
                  <c:v>49.2</c:v>
                </c:pt>
                <c:pt idx="14">
                  <c:v>44.6</c:v>
                </c:pt>
                <c:pt idx="15">
                  <c:v>32.800000000000004</c:v>
                </c:pt>
                <c:pt idx="16">
                  <c:v>32.5</c:v>
                </c:pt>
              </c:numCache>
            </c:numRef>
          </c:val>
          <c:extLst>
            <c:ext xmlns:c16="http://schemas.microsoft.com/office/drawing/2014/chart" uri="{C3380CC4-5D6E-409C-BE32-E72D297353CC}">
              <c16:uniqueId val="{00000000-1C06-406F-8ED6-FB31DD0776CF}"/>
            </c:ext>
          </c:extLst>
        </c:ser>
        <c:ser>
          <c:idx val="1"/>
          <c:order val="1"/>
          <c:tx>
            <c:strRef>
              <c:f>'Q22_Tab 83-86'!$C$60</c:f>
              <c:strCache>
                <c:ptCount val="1"/>
                <c:pt idx="0">
                  <c:v>Non, je n'ai pas l'intention d'y recourir</c:v>
                </c:pt>
              </c:strCache>
            </c:strRef>
          </c:tx>
          <c:spPr>
            <a:solidFill>
              <a:schemeClr val="accent2"/>
            </a:solidFill>
            <a:ln>
              <a:noFill/>
            </a:ln>
            <a:effectLst/>
          </c:spPr>
          <c:invertIfNegative val="0"/>
          <c:cat>
            <c:strRef>
              <c:f>'Q22_Tab 83-86'!$A$61:$A$77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83-86'!$C$61:$C$77</c:f>
              <c:numCache>
                <c:formatCode>0.0</c:formatCode>
                <c:ptCount val="17"/>
                <c:pt idx="0">
                  <c:v>27.200000000000003</c:v>
                </c:pt>
                <c:pt idx="1">
                  <c:v>11.5</c:v>
                </c:pt>
                <c:pt idx="2">
                  <c:v>24.2</c:v>
                </c:pt>
                <c:pt idx="3">
                  <c:v>0</c:v>
                </c:pt>
                <c:pt idx="4">
                  <c:v>21.4</c:v>
                </c:pt>
                <c:pt idx="5">
                  <c:v>14.799999999999999</c:v>
                </c:pt>
                <c:pt idx="6">
                  <c:v>25.7</c:v>
                </c:pt>
                <c:pt idx="7">
                  <c:v>24.9</c:v>
                </c:pt>
                <c:pt idx="8">
                  <c:v>25.3</c:v>
                </c:pt>
                <c:pt idx="9">
                  <c:v>23.5</c:v>
                </c:pt>
                <c:pt idx="10">
                  <c:v>27.900000000000002</c:v>
                </c:pt>
                <c:pt idx="11">
                  <c:v>15.5</c:v>
                </c:pt>
                <c:pt idx="12">
                  <c:v>19</c:v>
                </c:pt>
                <c:pt idx="13">
                  <c:v>23.200000000000003</c:v>
                </c:pt>
                <c:pt idx="14">
                  <c:v>28.799999999999997</c:v>
                </c:pt>
                <c:pt idx="15">
                  <c:v>40.400000000000006</c:v>
                </c:pt>
                <c:pt idx="16">
                  <c:v>43.3</c:v>
                </c:pt>
              </c:numCache>
            </c:numRef>
          </c:val>
          <c:extLst>
            <c:ext xmlns:c16="http://schemas.microsoft.com/office/drawing/2014/chart" uri="{C3380CC4-5D6E-409C-BE32-E72D297353CC}">
              <c16:uniqueId val="{00000001-1C06-406F-8ED6-FB31DD0776CF}"/>
            </c:ext>
          </c:extLst>
        </c:ser>
        <c:ser>
          <c:idx val="2"/>
          <c:order val="2"/>
          <c:tx>
            <c:strRef>
              <c:f>'Q22_Tab 83-86'!$D$60</c:f>
              <c:strCache>
                <c:ptCount val="1"/>
                <c:pt idx="0">
                  <c:v>Je connais cette mesure mais je ne sais pas si je vais y recourir</c:v>
                </c:pt>
              </c:strCache>
            </c:strRef>
          </c:tx>
          <c:spPr>
            <a:solidFill>
              <a:schemeClr val="accent3"/>
            </a:solidFill>
            <a:ln>
              <a:noFill/>
            </a:ln>
            <a:effectLst/>
          </c:spPr>
          <c:invertIfNegative val="0"/>
          <c:cat>
            <c:strRef>
              <c:f>'Q22_Tab 83-86'!$A$61:$A$77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83-86'!$D$61:$D$77</c:f>
              <c:numCache>
                <c:formatCode>0.0</c:formatCode>
                <c:ptCount val="17"/>
                <c:pt idx="0">
                  <c:v>22.8</c:v>
                </c:pt>
                <c:pt idx="1">
                  <c:v>32.6</c:v>
                </c:pt>
                <c:pt idx="2">
                  <c:v>21.3</c:v>
                </c:pt>
                <c:pt idx="3">
                  <c:v>0</c:v>
                </c:pt>
                <c:pt idx="4">
                  <c:v>17.8</c:v>
                </c:pt>
                <c:pt idx="5">
                  <c:v>27.800000000000004</c:v>
                </c:pt>
                <c:pt idx="6">
                  <c:v>22.6</c:v>
                </c:pt>
                <c:pt idx="7">
                  <c:v>15.6</c:v>
                </c:pt>
                <c:pt idx="8">
                  <c:v>17.5</c:v>
                </c:pt>
                <c:pt idx="9">
                  <c:v>25.900000000000002</c:v>
                </c:pt>
                <c:pt idx="10">
                  <c:v>25.900000000000002</c:v>
                </c:pt>
                <c:pt idx="11">
                  <c:v>26.900000000000002</c:v>
                </c:pt>
                <c:pt idx="12">
                  <c:v>21.3</c:v>
                </c:pt>
                <c:pt idx="13">
                  <c:v>26.3</c:v>
                </c:pt>
                <c:pt idx="14">
                  <c:v>24.7</c:v>
                </c:pt>
                <c:pt idx="15">
                  <c:v>25</c:v>
                </c:pt>
                <c:pt idx="16">
                  <c:v>21.7</c:v>
                </c:pt>
              </c:numCache>
            </c:numRef>
          </c:val>
          <c:extLst>
            <c:ext xmlns:c16="http://schemas.microsoft.com/office/drawing/2014/chart" uri="{C3380CC4-5D6E-409C-BE32-E72D297353CC}">
              <c16:uniqueId val="{00000002-1C06-406F-8ED6-FB31DD0776CF}"/>
            </c:ext>
          </c:extLst>
        </c:ser>
        <c:ser>
          <c:idx val="3"/>
          <c:order val="3"/>
          <c:tx>
            <c:strRef>
              <c:f>'Q22_Tab 83-86'!$E$60</c:f>
              <c:strCache>
                <c:ptCount val="1"/>
                <c:pt idx="0">
                  <c:v>Je ne connais pas cette mesure</c:v>
                </c:pt>
              </c:strCache>
            </c:strRef>
          </c:tx>
          <c:spPr>
            <a:solidFill>
              <a:schemeClr val="accent4"/>
            </a:solidFill>
            <a:ln>
              <a:noFill/>
            </a:ln>
            <a:effectLst/>
          </c:spPr>
          <c:invertIfNegative val="0"/>
          <c:cat>
            <c:strRef>
              <c:f>'Q22_Tab 83-86'!$A$61:$A$77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83-86'!$E$61:$E$77</c:f>
              <c:numCache>
                <c:formatCode>0.0</c:formatCode>
                <c:ptCount val="17"/>
                <c:pt idx="0">
                  <c:v>1.9</c:v>
                </c:pt>
                <c:pt idx="1">
                  <c:v>1.0999999999999999</c:v>
                </c:pt>
                <c:pt idx="2">
                  <c:v>0.89999999999999991</c:v>
                </c:pt>
                <c:pt idx="3">
                  <c:v>0</c:v>
                </c:pt>
                <c:pt idx="4">
                  <c:v>0.5</c:v>
                </c:pt>
                <c:pt idx="5">
                  <c:v>16.8</c:v>
                </c:pt>
                <c:pt idx="6">
                  <c:v>1.6</c:v>
                </c:pt>
                <c:pt idx="7">
                  <c:v>0.70000000000000007</c:v>
                </c:pt>
                <c:pt idx="8">
                  <c:v>1.2</c:v>
                </c:pt>
                <c:pt idx="9">
                  <c:v>0.89999999999999991</c:v>
                </c:pt>
                <c:pt idx="10">
                  <c:v>2.8000000000000003</c:v>
                </c:pt>
                <c:pt idx="11">
                  <c:v>1.5</c:v>
                </c:pt>
                <c:pt idx="12">
                  <c:v>1.0999999999999999</c:v>
                </c:pt>
                <c:pt idx="13">
                  <c:v>1.3</c:v>
                </c:pt>
                <c:pt idx="14">
                  <c:v>1.9</c:v>
                </c:pt>
                <c:pt idx="15">
                  <c:v>1.7999999999999998</c:v>
                </c:pt>
                <c:pt idx="16">
                  <c:v>2.6</c:v>
                </c:pt>
              </c:numCache>
            </c:numRef>
          </c:val>
          <c:extLst>
            <c:ext xmlns:c16="http://schemas.microsoft.com/office/drawing/2014/chart" uri="{C3380CC4-5D6E-409C-BE32-E72D297353CC}">
              <c16:uniqueId val="{00000003-1C06-406F-8ED6-FB31DD0776CF}"/>
            </c:ext>
          </c:extLst>
        </c:ser>
        <c:ser>
          <c:idx val="4"/>
          <c:order val="4"/>
          <c:tx>
            <c:strRef>
              <c:f>'Q22_Tab 83-86'!$F$60</c:f>
              <c:strCache>
                <c:ptCount val="1"/>
                <c:pt idx="0">
                  <c:v>nd</c:v>
                </c:pt>
              </c:strCache>
            </c:strRef>
          </c:tx>
          <c:spPr>
            <a:solidFill>
              <a:schemeClr val="accent5"/>
            </a:solidFill>
            <a:ln>
              <a:noFill/>
            </a:ln>
            <a:effectLst/>
          </c:spPr>
          <c:invertIfNegative val="0"/>
          <c:cat>
            <c:strRef>
              <c:f>'Q22_Tab 83-86'!$A$61:$A$77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83-86'!$F$61:$F$77</c:f>
              <c:numCache>
                <c:formatCode>General</c:formatCode>
                <c:ptCount val="17"/>
              </c:numCache>
            </c:numRef>
          </c:val>
          <c:extLst>
            <c:ext xmlns:c16="http://schemas.microsoft.com/office/drawing/2014/chart" uri="{C3380CC4-5D6E-409C-BE32-E72D297353CC}">
              <c16:uniqueId val="{00000004-1C06-406F-8ED6-FB31DD0776CF}"/>
            </c:ext>
          </c:extLst>
        </c:ser>
        <c:dLbls>
          <c:showLegendKey val="0"/>
          <c:showVal val="0"/>
          <c:showCatName val="0"/>
          <c:showSerName val="0"/>
          <c:showPercent val="0"/>
          <c:showBubbleSize val="0"/>
        </c:dLbls>
        <c:gapWidth val="150"/>
        <c:overlap val="100"/>
        <c:axId val="729019976"/>
        <c:axId val="729013744"/>
      </c:barChart>
      <c:catAx>
        <c:axId val="729019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13744"/>
        <c:crosses val="autoZero"/>
        <c:auto val="1"/>
        <c:lblAlgn val="ctr"/>
        <c:lblOffset val="100"/>
        <c:noMultiLvlLbl val="0"/>
      </c:catAx>
      <c:valAx>
        <c:axId val="7290137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19976"/>
        <c:crosses val="autoZero"/>
        <c:crossBetween val="between"/>
      </c:valAx>
      <c:spPr>
        <a:noFill/>
        <a:ln>
          <a:noFill/>
        </a:ln>
        <a:effectLst/>
      </c:spPr>
    </c:plotArea>
    <c:legend>
      <c:legendPos val="b"/>
      <c:layout>
        <c:manualLayout>
          <c:xMode val="edge"/>
          <c:yMode val="edge"/>
          <c:x val="0.1433675274395913"/>
          <c:y val="0.90931754163009171"/>
          <c:w val="0.68479924373579737"/>
          <c:h val="7.73713102833859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par secteur</a:t>
            </a:r>
            <a:r>
              <a:rPr lang="fr-FR" baseline="0"/>
              <a:t> d'activité (%</a:t>
            </a:r>
            <a:r>
              <a:rPr lang="fr-FR" sz="1400" b="0" i="0" u="none" strike="noStrike" baseline="0">
                <a:effectLst/>
              </a:rPr>
              <a:t> de salariés</a:t>
            </a:r>
            <a:r>
              <a:rPr lang="fr-FR" baseline="0"/>
              <a:t>) - Aide au contrat de professionnalisation</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6308178206005213"/>
          <c:y val="7.7513061650992685E-2"/>
          <c:w val="0.51096938206199272"/>
          <c:h val="0.79485185825126092"/>
        </c:manualLayout>
      </c:layout>
      <c:barChart>
        <c:barDir val="bar"/>
        <c:grouping val="percentStacked"/>
        <c:varyColors val="0"/>
        <c:ser>
          <c:idx val="0"/>
          <c:order val="0"/>
          <c:tx>
            <c:strRef>
              <c:f>'Q22_Tab 83-86'!$B$120</c:f>
              <c:strCache>
                <c:ptCount val="1"/>
                <c:pt idx="0">
                  <c:v>Oui, j'ai l'intention d'y recourir ou j'y recours déjà</c:v>
                </c:pt>
              </c:strCache>
            </c:strRef>
          </c:tx>
          <c:spPr>
            <a:solidFill>
              <a:schemeClr val="accent1"/>
            </a:solidFill>
            <a:ln>
              <a:noFill/>
            </a:ln>
            <a:effectLst/>
          </c:spPr>
          <c:invertIfNegative val="0"/>
          <c:cat>
            <c:strRef>
              <c:f>'Q22_Tab 83-86'!$A$121:$A$137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83-86'!$B$121:$B$137</c:f>
              <c:numCache>
                <c:formatCode>0.0</c:formatCode>
                <c:ptCount val="17"/>
                <c:pt idx="0">
                  <c:v>34.300000000000004</c:v>
                </c:pt>
                <c:pt idx="1">
                  <c:v>40.200000000000003</c:v>
                </c:pt>
                <c:pt idx="2">
                  <c:v>33.5</c:v>
                </c:pt>
                <c:pt idx="3">
                  <c:v>97.899999999999991</c:v>
                </c:pt>
                <c:pt idx="4">
                  <c:v>35.299999999999997</c:v>
                </c:pt>
                <c:pt idx="5">
                  <c:v>19.3</c:v>
                </c:pt>
                <c:pt idx="6">
                  <c:v>31.3</c:v>
                </c:pt>
                <c:pt idx="7">
                  <c:v>33.4</c:v>
                </c:pt>
                <c:pt idx="8">
                  <c:v>39.300000000000004</c:v>
                </c:pt>
                <c:pt idx="9">
                  <c:v>35.4</c:v>
                </c:pt>
                <c:pt idx="10">
                  <c:v>28.7</c:v>
                </c:pt>
                <c:pt idx="11">
                  <c:v>50.3</c:v>
                </c:pt>
                <c:pt idx="12">
                  <c:v>55.900000000000006</c:v>
                </c:pt>
                <c:pt idx="13">
                  <c:v>36.9</c:v>
                </c:pt>
                <c:pt idx="14">
                  <c:v>35.699999999999996</c:v>
                </c:pt>
                <c:pt idx="15">
                  <c:v>22.3</c:v>
                </c:pt>
                <c:pt idx="16">
                  <c:v>16.900000000000002</c:v>
                </c:pt>
              </c:numCache>
            </c:numRef>
          </c:val>
          <c:extLst>
            <c:ext xmlns:c16="http://schemas.microsoft.com/office/drawing/2014/chart" uri="{C3380CC4-5D6E-409C-BE32-E72D297353CC}">
              <c16:uniqueId val="{00000000-A013-4017-B752-F8C153F13033}"/>
            </c:ext>
          </c:extLst>
        </c:ser>
        <c:ser>
          <c:idx val="1"/>
          <c:order val="1"/>
          <c:tx>
            <c:strRef>
              <c:f>'Q22_Tab 83-86'!$C$120</c:f>
              <c:strCache>
                <c:ptCount val="1"/>
                <c:pt idx="0">
                  <c:v>Non, je n'ai pas l'intention d'y recourir</c:v>
                </c:pt>
              </c:strCache>
            </c:strRef>
          </c:tx>
          <c:spPr>
            <a:solidFill>
              <a:schemeClr val="accent2"/>
            </a:solidFill>
            <a:ln>
              <a:noFill/>
            </a:ln>
            <a:effectLst/>
          </c:spPr>
          <c:invertIfNegative val="0"/>
          <c:cat>
            <c:strRef>
              <c:f>'Q22_Tab 83-86'!$A$121:$A$137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83-86'!$C$121:$C$137</c:f>
              <c:numCache>
                <c:formatCode>0.0</c:formatCode>
                <c:ptCount val="17"/>
                <c:pt idx="0">
                  <c:v>34.9</c:v>
                </c:pt>
                <c:pt idx="1">
                  <c:v>24</c:v>
                </c:pt>
                <c:pt idx="2">
                  <c:v>35.099999999999994</c:v>
                </c:pt>
                <c:pt idx="3">
                  <c:v>0</c:v>
                </c:pt>
                <c:pt idx="4">
                  <c:v>39.1</c:v>
                </c:pt>
                <c:pt idx="5">
                  <c:v>25.7</c:v>
                </c:pt>
                <c:pt idx="6">
                  <c:v>38.299999999999997</c:v>
                </c:pt>
                <c:pt idx="7">
                  <c:v>39.900000000000006</c:v>
                </c:pt>
                <c:pt idx="8">
                  <c:v>34.599999999999994</c:v>
                </c:pt>
                <c:pt idx="9">
                  <c:v>27.3</c:v>
                </c:pt>
                <c:pt idx="10">
                  <c:v>37.6</c:v>
                </c:pt>
                <c:pt idx="11">
                  <c:v>18.5</c:v>
                </c:pt>
                <c:pt idx="12">
                  <c:v>20.599999999999998</c:v>
                </c:pt>
                <c:pt idx="13">
                  <c:v>31.3</c:v>
                </c:pt>
                <c:pt idx="14">
                  <c:v>33.900000000000006</c:v>
                </c:pt>
                <c:pt idx="15">
                  <c:v>44.7</c:v>
                </c:pt>
                <c:pt idx="16">
                  <c:v>51.9</c:v>
                </c:pt>
              </c:numCache>
            </c:numRef>
          </c:val>
          <c:extLst>
            <c:ext xmlns:c16="http://schemas.microsoft.com/office/drawing/2014/chart" uri="{C3380CC4-5D6E-409C-BE32-E72D297353CC}">
              <c16:uniqueId val="{00000001-A013-4017-B752-F8C153F13033}"/>
            </c:ext>
          </c:extLst>
        </c:ser>
        <c:ser>
          <c:idx val="2"/>
          <c:order val="2"/>
          <c:tx>
            <c:strRef>
              <c:f>'Q22_Tab 83-86'!$D$120</c:f>
              <c:strCache>
                <c:ptCount val="1"/>
                <c:pt idx="0">
                  <c:v>Je connais cette mesure mais je ne sais pas si je vais y recourir</c:v>
                </c:pt>
              </c:strCache>
            </c:strRef>
          </c:tx>
          <c:spPr>
            <a:solidFill>
              <a:schemeClr val="accent3"/>
            </a:solidFill>
            <a:ln>
              <a:noFill/>
            </a:ln>
            <a:effectLst/>
          </c:spPr>
          <c:invertIfNegative val="0"/>
          <c:cat>
            <c:strRef>
              <c:f>'Q22_Tab 83-86'!$A$121:$A$137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83-86'!$D$121:$D$137</c:f>
              <c:numCache>
                <c:formatCode>0.0</c:formatCode>
                <c:ptCount val="17"/>
                <c:pt idx="0">
                  <c:v>28.199999999999996</c:v>
                </c:pt>
                <c:pt idx="1">
                  <c:v>34.300000000000004</c:v>
                </c:pt>
                <c:pt idx="2">
                  <c:v>28.9</c:v>
                </c:pt>
                <c:pt idx="3">
                  <c:v>0</c:v>
                </c:pt>
                <c:pt idx="4">
                  <c:v>24.099999999999998</c:v>
                </c:pt>
                <c:pt idx="5">
                  <c:v>38</c:v>
                </c:pt>
                <c:pt idx="6">
                  <c:v>28.199999999999996</c:v>
                </c:pt>
                <c:pt idx="7">
                  <c:v>25.2</c:v>
                </c:pt>
                <c:pt idx="8">
                  <c:v>23.3</c:v>
                </c:pt>
                <c:pt idx="9">
                  <c:v>35.9</c:v>
                </c:pt>
                <c:pt idx="10">
                  <c:v>30.9</c:v>
                </c:pt>
                <c:pt idx="11">
                  <c:v>29.4</c:v>
                </c:pt>
                <c:pt idx="12">
                  <c:v>22</c:v>
                </c:pt>
                <c:pt idx="13">
                  <c:v>30.5</c:v>
                </c:pt>
                <c:pt idx="14">
                  <c:v>27.800000000000004</c:v>
                </c:pt>
                <c:pt idx="15">
                  <c:v>30.3</c:v>
                </c:pt>
                <c:pt idx="16">
                  <c:v>27.200000000000003</c:v>
                </c:pt>
              </c:numCache>
            </c:numRef>
          </c:val>
          <c:extLst>
            <c:ext xmlns:c16="http://schemas.microsoft.com/office/drawing/2014/chart" uri="{C3380CC4-5D6E-409C-BE32-E72D297353CC}">
              <c16:uniqueId val="{00000002-A013-4017-B752-F8C153F13033}"/>
            </c:ext>
          </c:extLst>
        </c:ser>
        <c:ser>
          <c:idx val="3"/>
          <c:order val="3"/>
          <c:tx>
            <c:strRef>
              <c:f>'Q22_Tab 83-86'!$E$120</c:f>
              <c:strCache>
                <c:ptCount val="1"/>
                <c:pt idx="0">
                  <c:v>Je ne connais pas cette mesure</c:v>
                </c:pt>
              </c:strCache>
            </c:strRef>
          </c:tx>
          <c:spPr>
            <a:solidFill>
              <a:schemeClr val="accent4"/>
            </a:solidFill>
            <a:ln>
              <a:noFill/>
            </a:ln>
            <a:effectLst/>
          </c:spPr>
          <c:invertIfNegative val="0"/>
          <c:cat>
            <c:strRef>
              <c:f>'Q22_Tab 83-86'!$A$121:$A$137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83-86'!$E$121:$E$137</c:f>
              <c:numCache>
                <c:formatCode>0.0</c:formatCode>
                <c:ptCount val="17"/>
                <c:pt idx="0">
                  <c:v>2.6</c:v>
                </c:pt>
                <c:pt idx="1">
                  <c:v>1.6</c:v>
                </c:pt>
                <c:pt idx="2">
                  <c:v>2.5</c:v>
                </c:pt>
                <c:pt idx="3">
                  <c:v>0</c:v>
                </c:pt>
                <c:pt idx="4">
                  <c:v>1.5</c:v>
                </c:pt>
                <c:pt idx="5">
                  <c:v>17</c:v>
                </c:pt>
                <c:pt idx="6">
                  <c:v>2.1</c:v>
                </c:pt>
                <c:pt idx="7">
                  <c:v>1.5</c:v>
                </c:pt>
                <c:pt idx="8">
                  <c:v>2.7</c:v>
                </c:pt>
                <c:pt idx="9">
                  <c:v>1.3</c:v>
                </c:pt>
                <c:pt idx="10">
                  <c:v>2.8000000000000003</c:v>
                </c:pt>
                <c:pt idx="11">
                  <c:v>1.7999999999999998</c:v>
                </c:pt>
                <c:pt idx="12">
                  <c:v>1.5</c:v>
                </c:pt>
                <c:pt idx="13">
                  <c:v>1.3</c:v>
                </c:pt>
                <c:pt idx="14">
                  <c:v>2.6</c:v>
                </c:pt>
                <c:pt idx="15">
                  <c:v>2.7</c:v>
                </c:pt>
                <c:pt idx="16">
                  <c:v>3.9</c:v>
                </c:pt>
              </c:numCache>
            </c:numRef>
          </c:val>
          <c:extLst>
            <c:ext xmlns:c16="http://schemas.microsoft.com/office/drawing/2014/chart" uri="{C3380CC4-5D6E-409C-BE32-E72D297353CC}">
              <c16:uniqueId val="{00000003-A013-4017-B752-F8C153F13033}"/>
            </c:ext>
          </c:extLst>
        </c:ser>
        <c:ser>
          <c:idx val="4"/>
          <c:order val="4"/>
          <c:tx>
            <c:strRef>
              <c:f>'Q22_Tab 83-86'!$F$120</c:f>
              <c:strCache>
                <c:ptCount val="1"/>
                <c:pt idx="0">
                  <c:v>nd</c:v>
                </c:pt>
              </c:strCache>
            </c:strRef>
          </c:tx>
          <c:spPr>
            <a:solidFill>
              <a:schemeClr val="accent5"/>
            </a:solidFill>
            <a:ln>
              <a:noFill/>
            </a:ln>
            <a:effectLst/>
          </c:spPr>
          <c:invertIfNegative val="0"/>
          <c:cat>
            <c:strRef>
              <c:f>'Q22_Tab 83-86'!$A$121:$A$137</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83-86'!$F$121:$F$137</c:f>
              <c:numCache>
                <c:formatCode>General</c:formatCode>
                <c:ptCount val="17"/>
                <c:pt idx="3" formatCode="0.0">
                  <c:v>2.1000000000000085</c:v>
                </c:pt>
              </c:numCache>
            </c:numRef>
          </c:val>
          <c:extLst>
            <c:ext xmlns:c16="http://schemas.microsoft.com/office/drawing/2014/chart" uri="{C3380CC4-5D6E-409C-BE32-E72D297353CC}">
              <c16:uniqueId val="{00000004-A013-4017-B752-F8C153F13033}"/>
            </c:ext>
          </c:extLst>
        </c:ser>
        <c:dLbls>
          <c:showLegendKey val="0"/>
          <c:showVal val="0"/>
          <c:showCatName val="0"/>
          <c:showSerName val="0"/>
          <c:showPercent val="0"/>
          <c:showBubbleSize val="0"/>
        </c:dLbls>
        <c:gapWidth val="150"/>
        <c:overlap val="100"/>
        <c:axId val="729081312"/>
        <c:axId val="729077704"/>
      </c:barChart>
      <c:catAx>
        <c:axId val="7290813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77704"/>
        <c:crosses val="autoZero"/>
        <c:auto val="1"/>
        <c:lblAlgn val="ctr"/>
        <c:lblOffset val="100"/>
        <c:noMultiLvlLbl val="0"/>
      </c:catAx>
      <c:valAx>
        <c:axId val="7290777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81312"/>
        <c:crosses val="autoZero"/>
        <c:crossBetween val="between"/>
      </c:valAx>
      <c:spPr>
        <a:noFill/>
        <a:ln>
          <a:noFill/>
        </a:ln>
        <a:effectLst/>
      </c:spPr>
    </c:plotArea>
    <c:legend>
      <c:legendPos val="b"/>
      <c:layout>
        <c:manualLayout>
          <c:xMode val="edge"/>
          <c:yMode val="edge"/>
          <c:x val="0.17322854051746303"/>
          <c:y val="0.91875628399114684"/>
          <c:w val="0.67079482439926064"/>
          <c:h val="6.87045310558750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Intention de recours par secteur d'activité (%</a:t>
            </a:r>
            <a:r>
              <a:rPr lang="fr-FR" sz="1400" b="0" i="0" u="none" strike="noStrike" baseline="0">
                <a:effectLst/>
              </a:rPr>
              <a:t> de salariés</a:t>
            </a:r>
            <a:r>
              <a:rPr lang="fr-FR"/>
              <a:t>) - Activité partielle de longue durée</a:t>
            </a:r>
          </a:p>
        </c:rich>
      </c:tx>
      <c:layout>
        <c:manualLayout>
          <c:xMode val="edge"/>
          <c:yMode val="edge"/>
          <c:x val="0.18843493792777979"/>
          <c:y val="6.441223832528180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5262379016127768"/>
          <c:y val="9.268020759872915E-2"/>
          <c:w val="0.52201338862579472"/>
          <c:h val="0.79068399707827941"/>
        </c:manualLayout>
      </c:layout>
      <c:barChart>
        <c:barDir val="bar"/>
        <c:grouping val="percentStacked"/>
        <c:varyColors val="0"/>
        <c:ser>
          <c:idx val="0"/>
          <c:order val="0"/>
          <c:tx>
            <c:strRef>
              <c:f>'Q22_Tab 83-86'!$B$177</c:f>
              <c:strCache>
                <c:ptCount val="1"/>
                <c:pt idx="0">
                  <c:v>Oui, j'ai l'intention d'y recourir ou j'y recours déjà</c:v>
                </c:pt>
              </c:strCache>
            </c:strRef>
          </c:tx>
          <c:spPr>
            <a:solidFill>
              <a:schemeClr val="accent1"/>
            </a:solidFill>
            <a:ln>
              <a:noFill/>
            </a:ln>
            <a:effectLst/>
          </c:spPr>
          <c:invertIfNegative val="0"/>
          <c:cat>
            <c:strRef>
              <c:f>'Q22_Tab 83-86'!$A$178:$A$194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83-86'!$B$178:$B$194</c:f>
              <c:numCache>
                <c:formatCode>0.0</c:formatCode>
                <c:ptCount val="17"/>
                <c:pt idx="0">
                  <c:v>11.600000000000001</c:v>
                </c:pt>
                <c:pt idx="1">
                  <c:v>2.5</c:v>
                </c:pt>
                <c:pt idx="2">
                  <c:v>8.4</c:v>
                </c:pt>
                <c:pt idx="3">
                  <c:v>0</c:v>
                </c:pt>
                <c:pt idx="4">
                  <c:v>21.3</c:v>
                </c:pt>
                <c:pt idx="5">
                  <c:v>24.4</c:v>
                </c:pt>
                <c:pt idx="6">
                  <c:v>20.100000000000001</c:v>
                </c:pt>
                <c:pt idx="7">
                  <c:v>5.0999999999999996</c:v>
                </c:pt>
                <c:pt idx="8">
                  <c:v>8.7999999999999989</c:v>
                </c:pt>
                <c:pt idx="9">
                  <c:v>18.7</c:v>
                </c:pt>
                <c:pt idx="10">
                  <c:v>24.4</c:v>
                </c:pt>
                <c:pt idx="11">
                  <c:v>9.9</c:v>
                </c:pt>
                <c:pt idx="12">
                  <c:v>2.6</c:v>
                </c:pt>
                <c:pt idx="13">
                  <c:v>11.1</c:v>
                </c:pt>
                <c:pt idx="14">
                  <c:v>13.100000000000001</c:v>
                </c:pt>
                <c:pt idx="15">
                  <c:v>4.5999999999999996</c:v>
                </c:pt>
                <c:pt idx="16">
                  <c:v>16.400000000000002</c:v>
                </c:pt>
              </c:numCache>
            </c:numRef>
          </c:val>
          <c:extLst>
            <c:ext xmlns:c16="http://schemas.microsoft.com/office/drawing/2014/chart" uri="{C3380CC4-5D6E-409C-BE32-E72D297353CC}">
              <c16:uniqueId val="{00000000-0415-403D-B328-2AC149D9C94A}"/>
            </c:ext>
          </c:extLst>
        </c:ser>
        <c:ser>
          <c:idx val="1"/>
          <c:order val="1"/>
          <c:tx>
            <c:strRef>
              <c:f>'Q22_Tab 83-86'!$C$177</c:f>
              <c:strCache>
                <c:ptCount val="1"/>
                <c:pt idx="0">
                  <c:v>Non, je n'ai pas l'intention d'y recourir</c:v>
                </c:pt>
              </c:strCache>
            </c:strRef>
          </c:tx>
          <c:spPr>
            <a:solidFill>
              <a:schemeClr val="accent2"/>
            </a:solidFill>
            <a:ln>
              <a:noFill/>
            </a:ln>
            <a:effectLst/>
          </c:spPr>
          <c:invertIfNegative val="0"/>
          <c:cat>
            <c:strRef>
              <c:f>'Q22_Tab 83-86'!$A$178:$A$194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83-86'!$C$178:$C$194</c:f>
              <c:numCache>
                <c:formatCode>0.0</c:formatCode>
                <c:ptCount val="17"/>
                <c:pt idx="0">
                  <c:v>51.5</c:v>
                </c:pt>
                <c:pt idx="1">
                  <c:v>52.6</c:v>
                </c:pt>
                <c:pt idx="2">
                  <c:v>59.099999999999994</c:v>
                </c:pt>
                <c:pt idx="3">
                  <c:v>88.3</c:v>
                </c:pt>
                <c:pt idx="4">
                  <c:v>43</c:v>
                </c:pt>
                <c:pt idx="5">
                  <c:v>31.1</c:v>
                </c:pt>
                <c:pt idx="6">
                  <c:v>43.1</c:v>
                </c:pt>
                <c:pt idx="7">
                  <c:v>55.2</c:v>
                </c:pt>
                <c:pt idx="8">
                  <c:v>55.7</c:v>
                </c:pt>
                <c:pt idx="9">
                  <c:v>31.7</c:v>
                </c:pt>
                <c:pt idx="10">
                  <c:v>18.600000000000001</c:v>
                </c:pt>
                <c:pt idx="11">
                  <c:v>61.3</c:v>
                </c:pt>
                <c:pt idx="12">
                  <c:v>81.599999999999994</c:v>
                </c:pt>
                <c:pt idx="13">
                  <c:v>54.800000000000004</c:v>
                </c:pt>
                <c:pt idx="14">
                  <c:v>48.6</c:v>
                </c:pt>
                <c:pt idx="15">
                  <c:v>62.3</c:v>
                </c:pt>
                <c:pt idx="16">
                  <c:v>47.9</c:v>
                </c:pt>
              </c:numCache>
            </c:numRef>
          </c:val>
          <c:extLst>
            <c:ext xmlns:c16="http://schemas.microsoft.com/office/drawing/2014/chart" uri="{C3380CC4-5D6E-409C-BE32-E72D297353CC}">
              <c16:uniqueId val="{00000001-0415-403D-B328-2AC149D9C94A}"/>
            </c:ext>
          </c:extLst>
        </c:ser>
        <c:ser>
          <c:idx val="2"/>
          <c:order val="2"/>
          <c:tx>
            <c:strRef>
              <c:f>'Q22_Tab 83-86'!$D$177</c:f>
              <c:strCache>
                <c:ptCount val="1"/>
                <c:pt idx="0">
                  <c:v>Je connais cette mesure mais je ne sais pas si je vais y recourir</c:v>
                </c:pt>
              </c:strCache>
            </c:strRef>
          </c:tx>
          <c:spPr>
            <a:solidFill>
              <a:schemeClr val="accent3"/>
            </a:solidFill>
            <a:ln>
              <a:noFill/>
            </a:ln>
            <a:effectLst/>
          </c:spPr>
          <c:invertIfNegative val="0"/>
          <c:cat>
            <c:strRef>
              <c:f>'Q22_Tab 83-86'!$A$178:$A$194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83-86'!$D$178:$D$194</c:f>
              <c:numCache>
                <c:formatCode>0.0</c:formatCode>
                <c:ptCount val="17"/>
                <c:pt idx="0">
                  <c:v>32.5</c:v>
                </c:pt>
                <c:pt idx="1">
                  <c:v>44.1</c:v>
                </c:pt>
                <c:pt idx="2">
                  <c:v>28.199999999999996</c:v>
                </c:pt>
                <c:pt idx="3">
                  <c:v>0</c:v>
                </c:pt>
                <c:pt idx="4">
                  <c:v>33.1</c:v>
                </c:pt>
                <c:pt idx="5">
                  <c:v>29.5</c:v>
                </c:pt>
                <c:pt idx="6">
                  <c:v>34.4</c:v>
                </c:pt>
                <c:pt idx="7">
                  <c:v>36.799999999999997</c:v>
                </c:pt>
                <c:pt idx="8">
                  <c:v>31.5</c:v>
                </c:pt>
                <c:pt idx="9">
                  <c:v>41.5</c:v>
                </c:pt>
                <c:pt idx="10">
                  <c:v>52.6</c:v>
                </c:pt>
                <c:pt idx="11">
                  <c:v>26.5</c:v>
                </c:pt>
                <c:pt idx="12">
                  <c:v>13</c:v>
                </c:pt>
                <c:pt idx="13">
                  <c:v>31</c:v>
                </c:pt>
                <c:pt idx="14">
                  <c:v>34.9</c:v>
                </c:pt>
                <c:pt idx="15">
                  <c:v>26.900000000000002</c:v>
                </c:pt>
                <c:pt idx="16">
                  <c:v>30.599999999999998</c:v>
                </c:pt>
              </c:numCache>
            </c:numRef>
          </c:val>
          <c:extLst>
            <c:ext xmlns:c16="http://schemas.microsoft.com/office/drawing/2014/chart" uri="{C3380CC4-5D6E-409C-BE32-E72D297353CC}">
              <c16:uniqueId val="{00000002-0415-403D-B328-2AC149D9C94A}"/>
            </c:ext>
          </c:extLst>
        </c:ser>
        <c:ser>
          <c:idx val="3"/>
          <c:order val="3"/>
          <c:tx>
            <c:strRef>
              <c:f>'Q22_Tab 83-86'!$E$177</c:f>
              <c:strCache>
                <c:ptCount val="1"/>
                <c:pt idx="0">
                  <c:v>Je ne connais pas cette mesure</c:v>
                </c:pt>
              </c:strCache>
            </c:strRef>
          </c:tx>
          <c:spPr>
            <a:solidFill>
              <a:schemeClr val="accent4"/>
            </a:solidFill>
            <a:ln>
              <a:noFill/>
            </a:ln>
            <a:effectLst/>
          </c:spPr>
          <c:invertIfNegative val="0"/>
          <c:cat>
            <c:strRef>
              <c:f>'Q22_Tab 83-86'!$A$178:$A$194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83-86'!$E$178:$E$194</c:f>
              <c:numCache>
                <c:formatCode>0.0</c:formatCode>
                <c:ptCount val="17"/>
                <c:pt idx="0">
                  <c:v>4.3999999999999995</c:v>
                </c:pt>
                <c:pt idx="1">
                  <c:v>0.70000000000000007</c:v>
                </c:pt>
                <c:pt idx="2">
                  <c:v>4.3</c:v>
                </c:pt>
                <c:pt idx="3">
                  <c:v>0</c:v>
                </c:pt>
                <c:pt idx="4">
                  <c:v>2.6</c:v>
                </c:pt>
                <c:pt idx="5">
                  <c:v>15</c:v>
                </c:pt>
                <c:pt idx="6">
                  <c:v>2.2999999999999998</c:v>
                </c:pt>
                <c:pt idx="7">
                  <c:v>2.9000000000000004</c:v>
                </c:pt>
                <c:pt idx="8">
                  <c:v>3.9</c:v>
                </c:pt>
                <c:pt idx="9">
                  <c:v>8.1</c:v>
                </c:pt>
                <c:pt idx="10">
                  <c:v>4.5</c:v>
                </c:pt>
                <c:pt idx="11">
                  <c:v>2.4</c:v>
                </c:pt>
                <c:pt idx="12">
                  <c:v>2.8000000000000003</c:v>
                </c:pt>
                <c:pt idx="13">
                  <c:v>3.1</c:v>
                </c:pt>
                <c:pt idx="14">
                  <c:v>3.5000000000000004</c:v>
                </c:pt>
                <c:pt idx="15">
                  <c:v>6.2</c:v>
                </c:pt>
                <c:pt idx="16">
                  <c:v>5.0999999999999996</c:v>
                </c:pt>
              </c:numCache>
            </c:numRef>
          </c:val>
          <c:extLst>
            <c:ext xmlns:c16="http://schemas.microsoft.com/office/drawing/2014/chart" uri="{C3380CC4-5D6E-409C-BE32-E72D297353CC}">
              <c16:uniqueId val="{00000003-0415-403D-B328-2AC149D9C94A}"/>
            </c:ext>
          </c:extLst>
        </c:ser>
        <c:ser>
          <c:idx val="4"/>
          <c:order val="4"/>
          <c:tx>
            <c:strRef>
              <c:f>'Q22_Tab 83-86'!$F$177</c:f>
              <c:strCache>
                <c:ptCount val="1"/>
                <c:pt idx="0">
                  <c:v>nd</c:v>
                </c:pt>
              </c:strCache>
            </c:strRef>
          </c:tx>
          <c:spPr>
            <a:solidFill>
              <a:schemeClr val="accent5"/>
            </a:solidFill>
            <a:ln>
              <a:noFill/>
            </a:ln>
            <a:effectLst/>
          </c:spPr>
          <c:invertIfNegative val="0"/>
          <c:cat>
            <c:strRef>
              <c:f>'Q22_Tab 83-86'!$A$178:$A$194</c:f>
              <c:strCache>
                <c:ptCount val="17"/>
                <c:pt idx="0">
                  <c:v>Ensemble</c:v>
                </c:pt>
                <c:pt idx="1">
                  <c:v>DE - Industries extractives, énergie, eau, gestion des dechets et dépollution</c:v>
                </c:pt>
                <c:pt idx="2">
                  <c:v>C1 - Fabrication de denrées alimentaires, de boissons et  de produits a base de tabac</c:v>
                </c:pt>
                <c:pt idx="3">
                  <c:v>C2 - Cokéfaction et raffinage</c:v>
                </c:pt>
                <c:pt idx="4">
                  <c:v>C3 - Fabrication d'equipements electriques, electroniques, informatiques ; fabrication de machines</c:v>
                </c:pt>
                <c:pt idx="5">
                  <c:v>C4 - Fabrication de matériels de transport</c:v>
                </c:pt>
                <c:pt idx="6">
                  <c:v>C5 - Fabrication d'autres produits industriels </c:v>
                </c:pt>
                <c:pt idx="7">
                  <c:v>FZ - Construction</c:v>
                </c:pt>
                <c:pt idx="8">
                  <c:v>GZ - Commerce ; réparation d'automobiles et de motocycles</c:v>
                </c:pt>
                <c:pt idx="9">
                  <c:v>HZ - Transports et entreposage </c:v>
                </c:pt>
                <c:pt idx="10">
                  <c:v>IZ - Hébergement et restauration</c:v>
                </c:pt>
                <c:pt idx="11">
                  <c:v>JZ - Information et communication</c:v>
                </c:pt>
                <c:pt idx="12">
                  <c:v>KZ - Activités financières et d'assurance</c:v>
                </c:pt>
                <c:pt idx="13">
                  <c:v>LZ - Activités immobilières</c:v>
                </c:pt>
                <c:pt idx="14">
                  <c:v>MN - Activités scientifiques et techniques ; services administratifs et de soutien </c:v>
                </c:pt>
                <c:pt idx="15">
                  <c:v>OQ - Enseignement, santé humaine et action sociale</c:v>
                </c:pt>
                <c:pt idx="16">
                  <c:v>RU - Autres activités de services</c:v>
                </c:pt>
              </c:strCache>
            </c:strRef>
          </c:cat>
          <c:val>
            <c:numRef>
              <c:f>'Q22_Tab 83-86'!$F$178:$F$194</c:f>
              <c:numCache>
                <c:formatCode>General</c:formatCode>
                <c:ptCount val="17"/>
                <c:pt idx="3" formatCode="0.0">
                  <c:v>11.700000000000003</c:v>
                </c:pt>
              </c:numCache>
            </c:numRef>
          </c:val>
          <c:extLst>
            <c:ext xmlns:c16="http://schemas.microsoft.com/office/drawing/2014/chart" uri="{C3380CC4-5D6E-409C-BE32-E72D297353CC}">
              <c16:uniqueId val="{00000004-0415-403D-B328-2AC149D9C94A}"/>
            </c:ext>
          </c:extLst>
        </c:ser>
        <c:dLbls>
          <c:showLegendKey val="0"/>
          <c:showVal val="0"/>
          <c:showCatName val="0"/>
          <c:showSerName val="0"/>
          <c:showPercent val="0"/>
          <c:showBubbleSize val="0"/>
        </c:dLbls>
        <c:gapWidth val="150"/>
        <c:overlap val="100"/>
        <c:axId val="729008824"/>
        <c:axId val="729008168"/>
      </c:barChart>
      <c:catAx>
        <c:axId val="729008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08168"/>
        <c:crosses val="autoZero"/>
        <c:auto val="1"/>
        <c:lblAlgn val="ctr"/>
        <c:lblOffset val="100"/>
        <c:noMultiLvlLbl val="0"/>
      </c:catAx>
      <c:valAx>
        <c:axId val="7290081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008824"/>
        <c:crosses val="autoZero"/>
        <c:crossBetween val="between"/>
      </c:valAx>
      <c:spPr>
        <a:noFill/>
        <a:ln>
          <a:noFill/>
        </a:ln>
        <a:effectLst/>
      </c:spPr>
    </c:plotArea>
    <c:legend>
      <c:legendPos val="b"/>
      <c:layout>
        <c:manualLayout>
          <c:xMode val="edge"/>
          <c:yMode val="edge"/>
          <c:x val="0.13551644728169318"/>
          <c:y val="0.89839397982228963"/>
          <c:w val="0.74944286769167501"/>
          <c:h val="9.93911807535685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évolution des effectifs du fait de la crise sanitaire par taille d'entreprise (% de salariés)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'Q4_Tab 10'!$A$5</c:f>
              <c:strCache>
                <c:ptCount val="1"/>
                <c:pt idx="0">
                  <c:v>Vos effectifs ont diminué</c:v>
                </c:pt>
              </c:strCache>
            </c:strRef>
          </c:tx>
          <c:spPr>
            <a:solidFill>
              <a:schemeClr val="accent1"/>
            </a:solidFill>
            <a:ln>
              <a:noFill/>
            </a:ln>
            <a:effectLst/>
          </c:spPr>
          <c:invertIfNegative val="0"/>
          <c:cat>
            <c:strRef>
              <c:f>'Q4_Tab 10'!$B$4:$H$4</c:f>
              <c:strCache>
                <c:ptCount val="7"/>
                <c:pt idx="0">
                  <c:v>Total</c:v>
                </c:pt>
                <c:pt idx="1">
                  <c:v>10 - 19</c:v>
                </c:pt>
                <c:pt idx="2">
                  <c:v>20 - 49</c:v>
                </c:pt>
                <c:pt idx="3">
                  <c:v>50 - 99</c:v>
                </c:pt>
                <c:pt idx="4">
                  <c:v>100 - 249</c:v>
                </c:pt>
                <c:pt idx="5">
                  <c:v>250 - 499</c:v>
                </c:pt>
                <c:pt idx="6">
                  <c:v>500 et +</c:v>
                </c:pt>
              </c:strCache>
            </c:strRef>
          </c:cat>
          <c:val>
            <c:numRef>
              <c:f>'Q4_Tab 10'!$B$5:$H$5</c:f>
              <c:numCache>
                <c:formatCode>0.0</c:formatCode>
                <c:ptCount val="7"/>
                <c:pt idx="0">
                  <c:v>15.6</c:v>
                </c:pt>
                <c:pt idx="1">
                  <c:v>13.200000000000001</c:v>
                </c:pt>
                <c:pt idx="2">
                  <c:v>13.5</c:v>
                </c:pt>
                <c:pt idx="3">
                  <c:v>13.900000000000002</c:v>
                </c:pt>
                <c:pt idx="4">
                  <c:v>14.799999999999999</c:v>
                </c:pt>
                <c:pt idx="5">
                  <c:v>14.899999999999999</c:v>
                </c:pt>
                <c:pt idx="6">
                  <c:v>18.099999999999998</c:v>
                </c:pt>
              </c:numCache>
            </c:numRef>
          </c:val>
          <c:extLst>
            <c:ext xmlns:c16="http://schemas.microsoft.com/office/drawing/2014/chart" uri="{C3380CC4-5D6E-409C-BE32-E72D297353CC}">
              <c16:uniqueId val="{00000000-7C85-413C-B789-9A5E919F6FB1}"/>
            </c:ext>
          </c:extLst>
        </c:ser>
        <c:ser>
          <c:idx val="1"/>
          <c:order val="1"/>
          <c:tx>
            <c:strRef>
              <c:f>'Q4_Tab 10'!$A$6</c:f>
              <c:strCache>
                <c:ptCount val="1"/>
                <c:pt idx="0">
                  <c:v>Vos effectifs sont restés constants</c:v>
                </c:pt>
              </c:strCache>
            </c:strRef>
          </c:tx>
          <c:spPr>
            <a:solidFill>
              <a:schemeClr val="accent2"/>
            </a:solidFill>
            <a:ln>
              <a:noFill/>
            </a:ln>
            <a:effectLst/>
          </c:spPr>
          <c:invertIfNegative val="0"/>
          <c:cat>
            <c:strRef>
              <c:f>'Q4_Tab 10'!$B$4:$H$4</c:f>
              <c:strCache>
                <c:ptCount val="7"/>
                <c:pt idx="0">
                  <c:v>Total</c:v>
                </c:pt>
                <c:pt idx="1">
                  <c:v>10 - 19</c:v>
                </c:pt>
                <c:pt idx="2">
                  <c:v>20 - 49</c:v>
                </c:pt>
                <c:pt idx="3">
                  <c:v>50 - 99</c:v>
                </c:pt>
                <c:pt idx="4">
                  <c:v>100 - 249</c:v>
                </c:pt>
                <c:pt idx="5">
                  <c:v>250 - 499</c:v>
                </c:pt>
                <c:pt idx="6">
                  <c:v>500 et +</c:v>
                </c:pt>
              </c:strCache>
            </c:strRef>
          </c:cat>
          <c:val>
            <c:numRef>
              <c:f>'Q4_Tab 10'!$B$6:$H$6</c:f>
              <c:numCache>
                <c:formatCode>0.0</c:formatCode>
                <c:ptCount val="7"/>
                <c:pt idx="0">
                  <c:v>78.3</c:v>
                </c:pt>
                <c:pt idx="1">
                  <c:v>82.3</c:v>
                </c:pt>
                <c:pt idx="2">
                  <c:v>81.399999999999991</c:v>
                </c:pt>
                <c:pt idx="3">
                  <c:v>79.400000000000006</c:v>
                </c:pt>
                <c:pt idx="4">
                  <c:v>77.600000000000009</c:v>
                </c:pt>
                <c:pt idx="5">
                  <c:v>78.3</c:v>
                </c:pt>
                <c:pt idx="6">
                  <c:v>76</c:v>
                </c:pt>
              </c:numCache>
            </c:numRef>
          </c:val>
          <c:extLst>
            <c:ext xmlns:c16="http://schemas.microsoft.com/office/drawing/2014/chart" uri="{C3380CC4-5D6E-409C-BE32-E72D297353CC}">
              <c16:uniqueId val="{00000001-7C85-413C-B789-9A5E919F6FB1}"/>
            </c:ext>
          </c:extLst>
        </c:ser>
        <c:ser>
          <c:idx val="2"/>
          <c:order val="2"/>
          <c:tx>
            <c:strRef>
              <c:f>'Q4_Tab 10'!$A$7</c:f>
              <c:strCache>
                <c:ptCount val="1"/>
                <c:pt idx="0">
                  <c:v>Vos effectifs ont augmenté</c:v>
                </c:pt>
              </c:strCache>
            </c:strRef>
          </c:tx>
          <c:spPr>
            <a:solidFill>
              <a:schemeClr val="accent3"/>
            </a:solidFill>
            <a:ln>
              <a:noFill/>
            </a:ln>
            <a:effectLst/>
          </c:spPr>
          <c:invertIfNegative val="0"/>
          <c:cat>
            <c:strRef>
              <c:f>'Q4_Tab 10'!$B$4:$H$4</c:f>
              <c:strCache>
                <c:ptCount val="7"/>
                <c:pt idx="0">
                  <c:v>Total</c:v>
                </c:pt>
                <c:pt idx="1">
                  <c:v>10 - 19</c:v>
                </c:pt>
                <c:pt idx="2">
                  <c:v>20 - 49</c:v>
                </c:pt>
                <c:pt idx="3">
                  <c:v>50 - 99</c:v>
                </c:pt>
                <c:pt idx="4">
                  <c:v>100 - 249</c:v>
                </c:pt>
                <c:pt idx="5">
                  <c:v>250 - 499</c:v>
                </c:pt>
                <c:pt idx="6">
                  <c:v>500 et +</c:v>
                </c:pt>
              </c:strCache>
            </c:strRef>
          </c:cat>
          <c:val>
            <c:numRef>
              <c:f>'Q4_Tab 10'!$B$7:$H$7</c:f>
              <c:numCache>
                <c:formatCode>0.0</c:formatCode>
                <c:ptCount val="7"/>
                <c:pt idx="0">
                  <c:v>6.1</c:v>
                </c:pt>
                <c:pt idx="1">
                  <c:v>4.5</c:v>
                </c:pt>
                <c:pt idx="2">
                  <c:v>5.0999999999999996</c:v>
                </c:pt>
                <c:pt idx="3">
                  <c:v>6.7</c:v>
                </c:pt>
                <c:pt idx="4">
                  <c:v>7.7</c:v>
                </c:pt>
                <c:pt idx="5">
                  <c:v>6.8000000000000007</c:v>
                </c:pt>
                <c:pt idx="6">
                  <c:v>6</c:v>
                </c:pt>
              </c:numCache>
            </c:numRef>
          </c:val>
          <c:extLst>
            <c:ext xmlns:c16="http://schemas.microsoft.com/office/drawing/2014/chart" uri="{C3380CC4-5D6E-409C-BE32-E72D297353CC}">
              <c16:uniqueId val="{00000002-7C85-413C-B789-9A5E919F6FB1}"/>
            </c:ext>
          </c:extLst>
        </c:ser>
        <c:dLbls>
          <c:showLegendKey val="0"/>
          <c:showVal val="0"/>
          <c:showCatName val="0"/>
          <c:showSerName val="0"/>
          <c:showPercent val="0"/>
          <c:showBubbleSize val="0"/>
        </c:dLbls>
        <c:gapWidth val="150"/>
        <c:overlap val="100"/>
        <c:axId val="663038272"/>
        <c:axId val="663038928"/>
      </c:barChart>
      <c:catAx>
        <c:axId val="66303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3038928"/>
        <c:crosses val="autoZero"/>
        <c:auto val="1"/>
        <c:lblAlgn val="ctr"/>
        <c:lblOffset val="100"/>
        <c:noMultiLvlLbl val="0"/>
      </c:catAx>
      <c:valAx>
        <c:axId val="663038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6303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9">
  <a:schemeClr val="accent6"/>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9">
  <a:schemeClr val="accent6"/>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19050</xdr:colOff>
      <xdr:row>13</xdr:row>
      <xdr:rowOff>38100</xdr:rowOff>
    </xdr:from>
    <xdr:to>
      <xdr:col>7</xdr:col>
      <xdr:colOff>742950</xdr:colOff>
      <xdr:row>30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85724</xdr:colOff>
      <xdr:row>23</xdr:row>
      <xdr:rowOff>133350</xdr:rowOff>
    </xdr:from>
    <xdr:to>
      <xdr:col>7</xdr:col>
      <xdr:colOff>9525</xdr:colOff>
      <xdr:row>49</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13</xdr:row>
      <xdr:rowOff>0</xdr:rowOff>
    </xdr:from>
    <xdr:to>
      <xdr:col>7</xdr:col>
      <xdr:colOff>380999</xdr:colOff>
      <xdr:row>27</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12</xdr:row>
      <xdr:rowOff>0</xdr:rowOff>
    </xdr:from>
    <xdr:to>
      <xdr:col>8</xdr:col>
      <xdr:colOff>171450</xdr:colOff>
      <xdr:row>28</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333374</xdr:colOff>
      <xdr:row>23</xdr:row>
      <xdr:rowOff>180974</xdr:rowOff>
    </xdr:from>
    <xdr:to>
      <xdr:col>6</xdr:col>
      <xdr:colOff>361950</xdr:colOff>
      <xdr:row>45</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8</xdr:row>
      <xdr:rowOff>85724</xdr:rowOff>
    </xdr:from>
    <xdr:to>
      <xdr:col>5</xdr:col>
      <xdr:colOff>371475</xdr:colOff>
      <xdr:row>26</xdr:row>
      <xdr:rowOff>133349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57149</xdr:colOff>
      <xdr:row>23</xdr:row>
      <xdr:rowOff>190499</xdr:rowOff>
    </xdr:from>
    <xdr:to>
      <xdr:col>6</xdr:col>
      <xdr:colOff>123825</xdr:colOff>
      <xdr:row>47</xdr:row>
      <xdr:rowOff>104774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xdr:row>
      <xdr:rowOff>190499</xdr:rowOff>
    </xdr:from>
    <xdr:to>
      <xdr:col>10</xdr:col>
      <xdr:colOff>666750</xdr:colOff>
      <xdr:row>31</xdr:row>
      <xdr:rowOff>180974</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9526</xdr:colOff>
      <xdr:row>47</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14</xdr:row>
      <xdr:rowOff>0</xdr:rowOff>
    </xdr:from>
    <xdr:to>
      <xdr:col>2</xdr:col>
      <xdr:colOff>723900</xdr:colOff>
      <xdr:row>33</xdr:row>
      <xdr:rowOff>123825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266700</xdr:colOff>
      <xdr:row>13</xdr:row>
      <xdr:rowOff>133350</xdr:rowOff>
    </xdr:from>
    <xdr:to>
      <xdr:col>6</xdr:col>
      <xdr:colOff>638175</xdr:colOff>
      <xdr:row>37</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333374</xdr:colOff>
      <xdr:row>23</xdr:row>
      <xdr:rowOff>180974</xdr:rowOff>
    </xdr:from>
    <xdr:to>
      <xdr:col>6</xdr:col>
      <xdr:colOff>361950</xdr:colOff>
      <xdr:row>45</xdr:row>
      <xdr:rowOff>95249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200024</xdr:colOff>
      <xdr:row>25</xdr:row>
      <xdr:rowOff>47624</xdr:rowOff>
    </xdr:from>
    <xdr:to>
      <xdr:col>7</xdr:col>
      <xdr:colOff>152400</xdr:colOff>
      <xdr:row>51</xdr:row>
      <xdr:rowOff>190499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14</xdr:row>
      <xdr:rowOff>0</xdr:rowOff>
    </xdr:from>
    <xdr:to>
      <xdr:col>2</xdr:col>
      <xdr:colOff>752475</xdr:colOff>
      <xdr:row>33</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13</xdr:row>
      <xdr:rowOff>0</xdr:rowOff>
    </xdr:from>
    <xdr:to>
      <xdr:col>5</xdr:col>
      <xdr:colOff>171449</xdr:colOff>
      <xdr:row>39</xdr:row>
      <xdr:rowOff>14289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152399</xdr:colOff>
      <xdr:row>25</xdr:row>
      <xdr:rowOff>85725</xdr:rowOff>
    </xdr:from>
    <xdr:to>
      <xdr:col>7</xdr:col>
      <xdr:colOff>76199</xdr:colOff>
      <xdr:row>55</xdr:row>
      <xdr:rowOff>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38098</xdr:colOff>
      <xdr:row>10</xdr:row>
      <xdr:rowOff>180975</xdr:rowOff>
    </xdr:from>
    <xdr:to>
      <xdr:col>5</xdr:col>
      <xdr:colOff>552449</xdr:colOff>
      <xdr:row>36</xdr:row>
      <xdr:rowOff>9525</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12</xdr:row>
      <xdr:rowOff>9524</xdr:rowOff>
    </xdr:from>
    <xdr:to>
      <xdr:col>7</xdr:col>
      <xdr:colOff>66675</xdr:colOff>
      <xdr:row>35</xdr:row>
      <xdr:rowOff>171449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9524</xdr:colOff>
      <xdr:row>24</xdr:row>
      <xdr:rowOff>123825</xdr:rowOff>
    </xdr:from>
    <xdr:to>
      <xdr:col>6</xdr:col>
      <xdr:colOff>476250</xdr:colOff>
      <xdr:row>54</xdr:row>
      <xdr:rowOff>152400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9524</xdr:colOff>
      <xdr:row>11</xdr:row>
      <xdr:rowOff>47625</xdr:rowOff>
    </xdr:from>
    <xdr:to>
      <xdr:col>5</xdr:col>
      <xdr:colOff>447674</xdr:colOff>
      <xdr:row>35</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10</xdr:row>
      <xdr:rowOff>171449</xdr:rowOff>
    </xdr:from>
    <xdr:to>
      <xdr:col>7</xdr:col>
      <xdr:colOff>314325</xdr:colOff>
      <xdr:row>37</xdr:row>
      <xdr:rowOff>123825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47623</xdr:colOff>
      <xdr:row>23</xdr:row>
      <xdr:rowOff>38099</xdr:rowOff>
    </xdr:from>
    <xdr:to>
      <xdr:col>5</xdr:col>
      <xdr:colOff>180974</xdr:colOff>
      <xdr:row>61</xdr:row>
      <xdr:rowOff>161924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11</xdr:row>
      <xdr:rowOff>28575</xdr:rowOff>
    </xdr:from>
    <xdr:to>
      <xdr:col>5</xdr:col>
      <xdr:colOff>723900</xdr:colOff>
      <xdr:row>34</xdr:row>
      <xdr:rowOff>123825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38099</xdr:colOff>
      <xdr:row>12</xdr:row>
      <xdr:rowOff>152400</xdr:rowOff>
    </xdr:from>
    <xdr:to>
      <xdr:col>7</xdr:col>
      <xdr:colOff>9525</xdr:colOff>
      <xdr:row>36</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133349</xdr:colOff>
      <xdr:row>12</xdr:row>
      <xdr:rowOff>133349</xdr:rowOff>
    </xdr:from>
    <xdr:to>
      <xdr:col>7</xdr:col>
      <xdr:colOff>1095374</xdr:colOff>
      <xdr:row>36</xdr:row>
      <xdr:rowOff>180974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171450</xdr:rowOff>
    </xdr:from>
    <xdr:to>
      <xdr:col>7</xdr:col>
      <xdr:colOff>1076325</xdr:colOff>
      <xdr:row>73</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85</xdr:row>
      <xdr:rowOff>180975</xdr:rowOff>
    </xdr:from>
    <xdr:to>
      <xdr:col>7</xdr:col>
      <xdr:colOff>1076325</xdr:colOff>
      <xdr:row>110</xdr:row>
      <xdr:rowOff>38100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124</xdr:row>
      <xdr:rowOff>0</xdr:rowOff>
    </xdr:from>
    <xdr:to>
      <xdr:col>7</xdr:col>
      <xdr:colOff>1085850</xdr:colOff>
      <xdr:row>148</xdr:row>
      <xdr:rowOff>47625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123825</xdr:colOff>
      <xdr:row>160</xdr:row>
      <xdr:rowOff>171450</xdr:rowOff>
    </xdr:from>
    <xdr:to>
      <xdr:col>7</xdr:col>
      <xdr:colOff>1085850</xdr:colOff>
      <xdr:row>185</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199</xdr:row>
      <xdr:rowOff>9525</xdr:rowOff>
    </xdr:from>
    <xdr:to>
      <xdr:col>7</xdr:col>
      <xdr:colOff>1085850</xdr:colOff>
      <xdr:row>223</xdr:row>
      <xdr:rowOff>57150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19049</xdr:colOff>
      <xdr:row>23</xdr:row>
      <xdr:rowOff>47625</xdr:rowOff>
    </xdr:from>
    <xdr:to>
      <xdr:col>6</xdr:col>
      <xdr:colOff>1066799</xdr:colOff>
      <xdr:row>53</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75</xdr:row>
      <xdr:rowOff>66675</xdr:rowOff>
    </xdr:from>
    <xdr:to>
      <xdr:col>7</xdr:col>
      <xdr:colOff>57150</xdr:colOff>
      <xdr:row>105</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127</xdr:row>
      <xdr:rowOff>57150</xdr:rowOff>
    </xdr:from>
    <xdr:to>
      <xdr:col>7</xdr:col>
      <xdr:colOff>9525</xdr:colOff>
      <xdr:row>157</xdr:row>
      <xdr:rowOff>19050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180</xdr:row>
      <xdr:rowOff>57150</xdr:rowOff>
    </xdr:from>
    <xdr:to>
      <xdr:col>7</xdr:col>
      <xdr:colOff>19050</xdr:colOff>
      <xdr:row>210</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233</xdr:row>
      <xdr:rowOff>76200</xdr:rowOff>
    </xdr:from>
    <xdr:to>
      <xdr:col>6</xdr:col>
      <xdr:colOff>1057275</xdr:colOff>
      <xdr:row>263</xdr:row>
      <xdr:rowOff>38100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287</xdr:row>
      <xdr:rowOff>0</xdr:rowOff>
    </xdr:from>
    <xdr:to>
      <xdr:col>6</xdr:col>
      <xdr:colOff>1047750</xdr:colOff>
      <xdr:row>316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76199</xdr:colOff>
      <xdr:row>13</xdr:row>
      <xdr:rowOff>0</xdr:rowOff>
    </xdr:from>
    <xdr:to>
      <xdr:col>8</xdr:col>
      <xdr:colOff>47624</xdr:colOff>
      <xdr:row>37</xdr:row>
      <xdr:rowOff>47625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266699</xdr:colOff>
      <xdr:row>24</xdr:row>
      <xdr:rowOff>28575</xdr:rowOff>
    </xdr:from>
    <xdr:to>
      <xdr:col>8</xdr:col>
      <xdr:colOff>714375</xdr:colOff>
      <xdr:row>56</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12</xdr:row>
      <xdr:rowOff>38098</xdr:rowOff>
    </xdr:from>
    <xdr:to>
      <xdr:col>7</xdr:col>
      <xdr:colOff>990600</xdr:colOff>
      <xdr:row>46</xdr:row>
      <xdr:rowOff>28575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9525</xdr:colOff>
      <xdr:row>36</xdr:row>
      <xdr:rowOff>47625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11</xdr:col>
      <xdr:colOff>9525</xdr:colOff>
      <xdr:row>72</xdr:row>
      <xdr:rowOff>47625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84</xdr:row>
      <xdr:rowOff>0</xdr:rowOff>
    </xdr:from>
    <xdr:to>
      <xdr:col>11</xdr:col>
      <xdr:colOff>9525</xdr:colOff>
      <xdr:row>108</xdr:row>
      <xdr:rowOff>47625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120</xdr:row>
      <xdr:rowOff>0</xdr:rowOff>
    </xdr:from>
    <xdr:to>
      <xdr:col>11</xdr:col>
      <xdr:colOff>9525</xdr:colOff>
      <xdr:row>144</xdr:row>
      <xdr:rowOff>47625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156</xdr:row>
      <xdr:rowOff>0</xdr:rowOff>
    </xdr:from>
    <xdr:to>
      <xdr:col>11</xdr:col>
      <xdr:colOff>9525</xdr:colOff>
      <xdr:row>180</xdr:row>
      <xdr:rowOff>47625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192</xdr:row>
      <xdr:rowOff>0</xdr:rowOff>
    </xdr:from>
    <xdr:to>
      <xdr:col>11</xdr:col>
      <xdr:colOff>9525</xdr:colOff>
      <xdr:row>216</xdr:row>
      <xdr:rowOff>47625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228</xdr:row>
      <xdr:rowOff>0</xdr:rowOff>
    </xdr:from>
    <xdr:to>
      <xdr:col>9</xdr:col>
      <xdr:colOff>238125</xdr:colOff>
      <xdr:row>250</xdr:row>
      <xdr:rowOff>0</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24</xdr:row>
      <xdr:rowOff>0</xdr:rowOff>
    </xdr:from>
    <xdr:to>
      <xdr:col>9</xdr:col>
      <xdr:colOff>600075</xdr:colOff>
      <xdr:row>53</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78</xdr:row>
      <xdr:rowOff>0</xdr:rowOff>
    </xdr:from>
    <xdr:to>
      <xdr:col>9</xdr:col>
      <xdr:colOff>600075</xdr:colOff>
      <xdr:row>107</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131</xdr:row>
      <xdr:rowOff>0</xdr:rowOff>
    </xdr:from>
    <xdr:to>
      <xdr:col>9</xdr:col>
      <xdr:colOff>600075</xdr:colOff>
      <xdr:row>160</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184</xdr:row>
      <xdr:rowOff>0</xdr:rowOff>
    </xdr:from>
    <xdr:to>
      <xdr:col>9</xdr:col>
      <xdr:colOff>600075</xdr:colOff>
      <xdr:row>213</xdr:row>
      <xdr:rowOff>152400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237</xdr:row>
      <xdr:rowOff>0</xdr:rowOff>
    </xdr:from>
    <xdr:to>
      <xdr:col>9</xdr:col>
      <xdr:colOff>600075</xdr:colOff>
      <xdr:row>266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291</xdr:row>
      <xdr:rowOff>0</xdr:rowOff>
    </xdr:from>
    <xdr:to>
      <xdr:col>9</xdr:col>
      <xdr:colOff>600075</xdr:colOff>
      <xdr:row>320</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345</xdr:row>
      <xdr:rowOff>0</xdr:rowOff>
    </xdr:from>
    <xdr:to>
      <xdr:col>9</xdr:col>
      <xdr:colOff>323850</xdr:colOff>
      <xdr:row>376</xdr:row>
      <xdr:rowOff>180975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133350</xdr:colOff>
      <xdr:row>11</xdr:row>
      <xdr:rowOff>95250</xdr:rowOff>
    </xdr:from>
    <xdr:to>
      <xdr:col>3</xdr:col>
      <xdr:colOff>285750</xdr:colOff>
      <xdr:row>31</xdr:row>
      <xdr:rowOff>38100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314325</xdr:colOff>
      <xdr:row>10</xdr:row>
      <xdr:rowOff>152399</xdr:rowOff>
    </xdr:from>
    <xdr:to>
      <xdr:col>5</xdr:col>
      <xdr:colOff>447675</xdr:colOff>
      <xdr:row>32</xdr:row>
      <xdr:rowOff>28574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25</xdr:row>
      <xdr:rowOff>104775</xdr:rowOff>
    </xdr:from>
    <xdr:to>
      <xdr:col>10</xdr:col>
      <xdr:colOff>19051</xdr:colOff>
      <xdr:row>57</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25</xdr:row>
      <xdr:rowOff>104775</xdr:rowOff>
    </xdr:from>
    <xdr:to>
      <xdr:col>10</xdr:col>
      <xdr:colOff>19051</xdr:colOff>
      <xdr:row>57</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66674</xdr:colOff>
      <xdr:row>10</xdr:row>
      <xdr:rowOff>114300</xdr:rowOff>
    </xdr:from>
    <xdr:to>
      <xdr:col>8</xdr:col>
      <xdr:colOff>9524</xdr:colOff>
      <xdr:row>36</xdr:row>
      <xdr:rowOff>104776</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495300</xdr:colOff>
      <xdr:row>12</xdr:row>
      <xdr:rowOff>161925</xdr:rowOff>
    </xdr:from>
    <xdr:to>
      <xdr:col>8</xdr:col>
      <xdr:colOff>714375</xdr:colOff>
      <xdr:row>39</xdr:row>
      <xdr:rowOff>161925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24</xdr:row>
      <xdr:rowOff>142874</xdr:rowOff>
    </xdr:from>
    <xdr:to>
      <xdr:col>7</xdr:col>
      <xdr:colOff>590550</xdr:colOff>
      <xdr:row>55</xdr:row>
      <xdr:rowOff>57149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190500</xdr:colOff>
      <xdr:row>11</xdr:row>
      <xdr:rowOff>114299</xdr:rowOff>
    </xdr:from>
    <xdr:to>
      <xdr:col>7</xdr:col>
      <xdr:colOff>509587</xdr:colOff>
      <xdr:row>34</xdr:row>
      <xdr:rowOff>85725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10</xdr:row>
      <xdr:rowOff>114300</xdr:rowOff>
    </xdr:from>
    <xdr:to>
      <xdr:col>7</xdr:col>
      <xdr:colOff>623887</xdr:colOff>
      <xdr:row>34</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22</xdr:row>
      <xdr:rowOff>190498</xdr:rowOff>
    </xdr:from>
    <xdr:to>
      <xdr:col>7</xdr:col>
      <xdr:colOff>209550</xdr:colOff>
      <xdr:row>53</xdr:row>
      <xdr:rowOff>152399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571498</xdr:colOff>
      <xdr:row>13</xdr:row>
      <xdr:rowOff>66675</xdr:rowOff>
    </xdr:from>
    <xdr:to>
      <xdr:col>6</xdr:col>
      <xdr:colOff>466724</xdr:colOff>
      <xdr:row>39</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571498</xdr:colOff>
      <xdr:row>13</xdr:row>
      <xdr:rowOff>66675</xdr:rowOff>
    </xdr:from>
    <xdr:to>
      <xdr:col>6</xdr:col>
      <xdr:colOff>466724</xdr:colOff>
      <xdr:row>39</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85724</xdr:colOff>
      <xdr:row>12</xdr:row>
      <xdr:rowOff>142874</xdr:rowOff>
    </xdr:from>
    <xdr:to>
      <xdr:col>8</xdr:col>
      <xdr:colOff>28575</xdr:colOff>
      <xdr:row>38</xdr:row>
      <xdr:rowOff>57149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85724</xdr:colOff>
      <xdr:row>12</xdr:row>
      <xdr:rowOff>142874</xdr:rowOff>
    </xdr:from>
    <xdr:to>
      <xdr:col>8</xdr:col>
      <xdr:colOff>28575</xdr:colOff>
      <xdr:row>38</xdr:row>
      <xdr:rowOff>57149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25</xdr:row>
      <xdr:rowOff>28574</xdr:rowOff>
    </xdr:from>
    <xdr:to>
      <xdr:col>7</xdr:col>
      <xdr:colOff>742950</xdr:colOff>
      <xdr:row>61</xdr:row>
      <xdr:rowOff>161925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25</xdr:row>
      <xdr:rowOff>28574</xdr:rowOff>
    </xdr:from>
    <xdr:to>
      <xdr:col>7</xdr:col>
      <xdr:colOff>742950</xdr:colOff>
      <xdr:row>61</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15</xdr:row>
      <xdr:rowOff>152400</xdr:rowOff>
    </xdr:from>
    <xdr:to>
      <xdr:col>5</xdr:col>
      <xdr:colOff>723900</xdr:colOff>
      <xdr:row>38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171449</xdr:colOff>
      <xdr:row>16</xdr:row>
      <xdr:rowOff>38099</xdr:rowOff>
    </xdr:from>
    <xdr:to>
      <xdr:col>8</xdr:col>
      <xdr:colOff>514350</xdr:colOff>
      <xdr:row>35</xdr:row>
      <xdr:rowOff>180974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171449</xdr:colOff>
      <xdr:row>16</xdr:row>
      <xdr:rowOff>38099</xdr:rowOff>
    </xdr:from>
    <xdr:to>
      <xdr:col>8</xdr:col>
      <xdr:colOff>514350</xdr:colOff>
      <xdr:row>35</xdr:row>
      <xdr:rowOff>180974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180976</xdr:colOff>
      <xdr:row>17</xdr:row>
      <xdr:rowOff>76198</xdr:rowOff>
    </xdr:from>
    <xdr:to>
      <xdr:col>7</xdr:col>
      <xdr:colOff>657225</xdr:colOff>
      <xdr:row>47</xdr:row>
      <xdr:rowOff>190499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180976</xdr:colOff>
      <xdr:row>17</xdr:row>
      <xdr:rowOff>76198</xdr:rowOff>
    </xdr:from>
    <xdr:to>
      <xdr:col>7</xdr:col>
      <xdr:colOff>657225</xdr:colOff>
      <xdr:row>47</xdr:row>
      <xdr:rowOff>190499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25</xdr:row>
      <xdr:rowOff>38100</xdr:rowOff>
    </xdr:from>
    <xdr:to>
      <xdr:col>10</xdr:col>
      <xdr:colOff>0</xdr:colOff>
      <xdr:row>59</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25</xdr:row>
      <xdr:rowOff>38099</xdr:rowOff>
    </xdr:from>
    <xdr:to>
      <xdr:col>10</xdr:col>
      <xdr:colOff>0</xdr:colOff>
      <xdr:row>64</xdr:row>
      <xdr:rowOff>161924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11</xdr:row>
      <xdr:rowOff>0</xdr:rowOff>
    </xdr:from>
    <xdr:to>
      <xdr:col>4</xdr:col>
      <xdr:colOff>447675</xdr:colOff>
      <xdr:row>35</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11</xdr:row>
      <xdr:rowOff>0</xdr:rowOff>
    </xdr:from>
    <xdr:to>
      <xdr:col>8</xdr:col>
      <xdr:colOff>504825</xdr:colOff>
      <xdr:row>33</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8</xdr:col>
      <xdr:colOff>238125</xdr:colOff>
      <xdr:row>70</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142876</xdr:rowOff>
    </xdr:from>
    <xdr:to>
      <xdr:col>8</xdr:col>
      <xdr:colOff>209550</xdr:colOff>
      <xdr:row>107</xdr:row>
      <xdr:rowOff>142876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119</xdr:row>
      <xdr:rowOff>152400</xdr:rowOff>
    </xdr:from>
    <xdr:to>
      <xdr:col>8</xdr:col>
      <xdr:colOff>504825</xdr:colOff>
      <xdr:row>143</xdr:row>
      <xdr:rowOff>76201</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24</xdr:row>
      <xdr:rowOff>47625</xdr:rowOff>
    </xdr:from>
    <xdr:to>
      <xdr:col>7</xdr:col>
      <xdr:colOff>619124</xdr:colOff>
      <xdr:row>55</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80</xdr:row>
      <xdr:rowOff>190499</xdr:rowOff>
    </xdr:from>
    <xdr:to>
      <xdr:col>7</xdr:col>
      <xdr:colOff>581024</xdr:colOff>
      <xdr:row>115</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140</xdr:row>
      <xdr:rowOff>0</xdr:rowOff>
    </xdr:from>
    <xdr:to>
      <xdr:col>6</xdr:col>
      <xdr:colOff>495300</xdr:colOff>
      <xdr:row>171</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198</xdr:row>
      <xdr:rowOff>76201</xdr:rowOff>
    </xdr:from>
    <xdr:to>
      <xdr:col>7</xdr:col>
      <xdr:colOff>200024</xdr:colOff>
      <xdr:row>230</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57149</xdr:colOff>
      <xdr:row>16</xdr:row>
      <xdr:rowOff>19049</xdr:rowOff>
    </xdr:from>
    <xdr:to>
      <xdr:col>8</xdr:col>
      <xdr:colOff>9524</xdr:colOff>
      <xdr:row>40</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24</xdr:row>
      <xdr:rowOff>38099</xdr:rowOff>
    </xdr:from>
    <xdr:to>
      <xdr:col>8</xdr:col>
      <xdr:colOff>723900</xdr:colOff>
      <xdr:row>56</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114299</xdr:colOff>
      <xdr:row>9</xdr:row>
      <xdr:rowOff>76200</xdr:rowOff>
    </xdr:from>
    <xdr:to>
      <xdr:col>2</xdr:col>
      <xdr:colOff>761999</xdr:colOff>
      <xdr:row>25</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9</xdr:row>
      <xdr:rowOff>161925</xdr:rowOff>
    </xdr:from>
    <xdr:to>
      <xdr:col>5</xdr:col>
      <xdr:colOff>666750</xdr:colOff>
      <xdr:row>27</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IM/Flash%20Covid/R&#233;sultats/M11/Resultats_AcemoCovid_no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rep"/>
      <sheetName val="nb_rep"/>
      <sheetName val="data"/>
      <sheetName val="rep_rep"/>
      <sheetName val="Taux de NR"/>
      <sheetName val="Q11"/>
      <sheetName val="Q8"/>
      <sheetName val="Q13-Q14"/>
      <sheetName val="Q1"/>
      <sheetName val="Tab1"/>
      <sheetName val="Q1_histo"/>
      <sheetName val="Q2"/>
      <sheetName val="Q2_histo"/>
      <sheetName val="Q3"/>
      <sheetName val="Q4"/>
      <sheetName val="Q4_histo"/>
      <sheetName val="Tab3"/>
      <sheetName val="Q5"/>
      <sheetName val="Q6"/>
      <sheetName val="Q6_histo"/>
      <sheetName val="Q7"/>
      <sheetName val="Q9"/>
      <sheetName val="Q9_histo"/>
      <sheetName val="Q10"/>
      <sheetName val="Q12"/>
      <sheetName val="Q15_taille"/>
      <sheetName val="Q15_secteur"/>
      <sheetName val="Q15_salaries"/>
      <sheetName val="Q15_salaries_histo"/>
      <sheetName val="Q16_taille"/>
      <sheetName val="Q16_secteur"/>
      <sheetName val="Q17"/>
      <sheetName val="Q18"/>
      <sheetName val="Q19"/>
      <sheetName val="Q20"/>
      <sheetName val="Q20_histo"/>
      <sheetName val="Q21"/>
      <sheetName val="Q21_histo"/>
      <sheetName val="Q22_taille"/>
      <sheetName val="Q22_secteur"/>
    </sheetNames>
    <sheetDataSet>
      <sheetData sheetId="0">
        <row r="1">
          <cell r="A1" t="str">
            <v>cle</v>
          </cell>
          <cell r="B1" t="str">
            <v>ligne</v>
          </cell>
        </row>
        <row r="2">
          <cell r="A2" t="str">
            <v>EnsEns</v>
          </cell>
          <cell r="B2" t="str">
            <v>2</v>
          </cell>
        </row>
        <row r="3">
          <cell r="A3" t="str">
            <v>1Ens</v>
          </cell>
          <cell r="B3" t="str">
            <v>3</v>
          </cell>
        </row>
        <row r="4">
          <cell r="A4" t="str">
            <v>2Ens</v>
          </cell>
          <cell r="B4" t="str">
            <v>4</v>
          </cell>
        </row>
        <row r="5">
          <cell r="A5" t="str">
            <v>3Ens</v>
          </cell>
          <cell r="B5" t="str">
            <v>5</v>
          </cell>
        </row>
        <row r="6">
          <cell r="A6" t="str">
            <v>4Ens</v>
          </cell>
          <cell r="B6" t="str">
            <v>6</v>
          </cell>
        </row>
        <row r="7">
          <cell r="A7" t="str">
            <v>5Ens</v>
          </cell>
          <cell r="B7" t="str">
            <v>7</v>
          </cell>
        </row>
        <row r="8">
          <cell r="A8" t="str">
            <v>6Ens</v>
          </cell>
          <cell r="B8" t="str">
            <v>8</v>
          </cell>
        </row>
        <row r="9">
          <cell r="A9" t="str">
            <v>EnsC1</v>
          </cell>
          <cell r="B9" t="str">
            <v>9</v>
          </cell>
        </row>
        <row r="10">
          <cell r="A10" t="str">
            <v>1C1</v>
          </cell>
          <cell r="B10" t="str">
            <v>10</v>
          </cell>
        </row>
        <row r="11">
          <cell r="A11" t="str">
            <v>2C1</v>
          </cell>
          <cell r="B11" t="str">
            <v>11</v>
          </cell>
        </row>
        <row r="12">
          <cell r="A12" t="str">
            <v>3C1</v>
          </cell>
          <cell r="B12" t="str">
            <v>12</v>
          </cell>
        </row>
        <row r="13">
          <cell r="A13" t="str">
            <v>4C1</v>
          </cell>
          <cell r="B13" t="str">
            <v>13</v>
          </cell>
        </row>
        <row r="14">
          <cell r="A14" t="str">
            <v>5C1</v>
          </cell>
          <cell r="B14" t="str">
            <v>14</v>
          </cell>
        </row>
        <row r="15">
          <cell r="A15" t="str">
            <v>6C1</v>
          </cell>
          <cell r="B15" t="str">
            <v>15</v>
          </cell>
        </row>
        <row r="16">
          <cell r="A16" t="str">
            <v>EnsC2</v>
          </cell>
          <cell r="B16" t="str">
            <v>16</v>
          </cell>
        </row>
        <row r="17">
          <cell r="A17" t="str">
            <v>2C2</v>
          </cell>
          <cell r="B17" t="str">
            <v>17</v>
          </cell>
        </row>
        <row r="18">
          <cell r="A18" t="str">
            <v>3C2</v>
          </cell>
          <cell r="B18" t="str">
            <v>18</v>
          </cell>
        </row>
        <row r="19">
          <cell r="A19" t="str">
            <v>5C2</v>
          </cell>
          <cell r="B19" t="str">
            <v>19</v>
          </cell>
        </row>
        <row r="20">
          <cell r="A20" t="str">
            <v>6C2</v>
          </cell>
          <cell r="B20" t="str">
            <v>20</v>
          </cell>
        </row>
        <row r="21">
          <cell r="A21" t="str">
            <v>EnsC3</v>
          </cell>
          <cell r="B21" t="str">
            <v>21</v>
          </cell>
        </row>
        <row r="22">
          <cell r="A22" t="str">
            <v>1C3</v>
          </cell>
          <cell r="B22" t="str">
            <v>22</v>
          </cell>
        </row>
        <row r="23">
          <cell r="A23" t="str">
            <v>2C3</v>
          </cell>
          <cell r="B23" t="str">
            <v>23</v>
          </cell>
        </row>
        <row r="24">
          <cell r="A24" t="str">
            <v>3C3</v>
          </cell>
          <cell r="B24" t="str">
            <v>24</v>
          </cell>
        </row>
        <row r="25">
          <cell r="A25" t="str">
            <v>4C3</v>
          </cell>
          <cell r="B25" t="str">
            <v>25</v>
          </cell>
        </row>
        <row r="26">
          <cell r="A26" t="str">
            <v>5C3</v>
          </cell>
          <cell r="B26" t="str">
            <v>26</v>
          </cell>
        </row>
        <row r="27">
          <cell r="A27" t="str">
            <v>6C3</v>
          </cell>
          <cell r="B27" t="str">
            <v>27</v>
          </cell>
        </row>
        <row r="28">
          <cell r="A28" t="str">
            <v>EnsC4</v>
          </cell>
          <cell r="B28" t="str">
            <v>28</v>
          </cell>
        </row>
        <row r="29">
          <cell r="A29" t="str">
            <v>1C4</v>
          </cell>
          <cell r="B29" t="str">
            <v>29</v>
          </cell>
        </row>
        <row r="30">
          <cell r="A30" t="str">
            <v>2C4</v>
          </cell>
          <cell r="B30" t="str">
            <v>30</v>
          </cell>
        </row>
        <row r="31">
          <cell r="A31" t="str">
            <v>3C4</v>
          </cell>
          <cell r="B31" t="str">
            <v>31</v>
          </cell>
        </row>
        <row r="32">
          <cell r="A32" t="str">
            <v>4C4</v>
          </cell>
          <cell r="B32" t="str">
            <v>32</v>
          </cell>
        </row>
        <row r="33">
          <cell r="A33" t="str">
            <v>5C4</v>
          </cell>
          <cell r="B33" t="str">
            <v>33</v>
          </cell>
        </row>
        <row r="34">
          <cell r="A34" t="str">
            <v>6C4</v>
          </cell>
          <cell r="B34" t="str">
            <v>34</v>
          </cell>
        </row>
        <row r="35">
          <cell r="A35" t="str">
            <v>EnsC5</v>
          </cell>
          <cell r="B35" t="str">
            <v>35</v>
          </cell>
        </row>
        <row r="36">
          <cell r="A36" t="str">
            <v>1C5</v>
          </cell>
          <cell r="B36" t="str">
            <v>36</v>
          </cell>
        </row>
        <row r="37">
          <cell r="A37" t="str">
            <v>2C5</v>
          </cell>
          <cell r="B37" t="str">
            <v>37</v>
          </cell>
        </row>
        <row r="38">
          <cell r="A38" t="str">
            <v>3C5</v>
          </cell>
          <cell r="B38" t="str">
            <v>38</v>
          </cell>
        </row>
        <row r="39">
          <cell r="A39" t="str">
            <v>4C5</v>
          </cell>
          <cell r="B39" t="str">
            <v>39</v>
          </cell>
        </row>
        <row r="40">
          <cell r="A40" t="str">
            <v>5C5</v>
          </cell>
          <cell r="B40" t="str">
            <v>40</v>
          </cell>
        </row>
        <row r="41">
          <cell r="A41" t="str">
            <v>6C5</v>
          </cell>
          <cell r="B41" t="str">
            <v>41</v>
          </cell>
        </row>
        <row r="42">
          <cell r="A42" t="str">
            <v>EnsDE</v>
          </cell>
          <cell r="B42" t="str">
            <v>42</v>
          </cell>
        </row>
        <row r="43">
          <cell r="A43" t="str">
            <v>1DE</v>
          </cell>
          <cell r="B43" t="str">
            <v>43</v>
          </cell>
        </row>
        <row r="44">
          <cell r="A44" t="str">
            <v>2DE</v>
          </cell>
          <cell r="B44" t="str">
            <v>44</v>
          </cell>
        </row>
        <row r="45">
          <cell r="A45" t="str">
            <v>3DE</v>
          </cell>
          <cell r="B45" t="str">
            <v>45</v>
          </cell>
        </row>
        <row r="46">
          <cell r="A46" t="str">
            <v>4DE</v>
          </cell>
          <cell r="B46" t="str">
            <v>46</v>
          </cell>
        </row>
        <row r="47">
          <cell r="A47" t="str">
            <v>5DE</v>
          </cell>
          <cell r="B47" t="str">
            <v>47</v>
          </cell>
        </row>
        <row r="48">
          <cell r="A48" t="str">
            <v>6DE</v>
          </cell>
          <cell r="B48" t="str">
            <v>48</v>
          </cell>
        </row>
        <row r="49">
          <cell r="A49" t="str">
            <v>EnsFZ</v>
          </cell>
          <cell r="B49" t="str">
            <v>49</v>
          </cell>
        </row>
        <row r="50">
          <cell r="A50" t="str">
            <v>1FZ</v>
          </cell>
          <cell r="B50" t="str">
            <v>50</v>
          </cell>
        </row>
        <row r="51">
          <cell r="A51" t="str">
            <v>2FZ</v>
          </cell>
          <cell r="B51" t="str">
            <v>51</v>
          </cell>
        </row>
        <row r="52">
          <cell r="A52" t="str">
            <v>3FZ</v>
          </cell>
          <cell r="B52" t="str">
            <v>52</v>
          </cell>
        </row>
        <row r="53">
          <cell r="A53" t="str">
            <v>4FZ</v>
          </cell>
          <cell r="B53" t="str">
            <v>53</v>
          </cell>
        </row>
        <row r="54">
          <cell r="A54" t="str">
            <v>5FZ</v>
          </cell>
          <cell r="B54" t="str">
            <v>54</v>
          </cell>
        </row>
        <row r="55">
          <cell r="A55" t="str">
            <v>6FZ</v>
          </cell>
          <cell r="B55" t="str">
            <v>55</v>
          </cell>
        </row>
        <row r="56">
          <cell r="A56" t="str">
            <v>EnsGZ</v>
          </cell>
          <cell r="B56" t="str">
            <v>56</v>
          </cell>
        </row>
        <row r="57">
          <cell r="A57" t="str">
            <v>1GZ</v>
          </cell>
          <cell r="B57" t="str">
            <v>57</v>
          </cell>
        </row>
        <row r="58">
          <cell r="A58" t="str">
            <v>2GZ</v>
          </cell>
          <cell r="B58" t="str">
            <v>58</v>
          </cell>
        </row>
        <row r="59">
          <cell r="A59" t="str">
            <v>3GZ</v>
          </cell>
          <cell r="B59" t="str">
            <v>59</v>
          </cell>
        </row>
        <row r="60">
          <cell r="A60" t="str">
            <v>4GZ</v>
          </cell>
          <cell r="B60" t="str">
            <v>60</v>
          </cell>
        </row>
        <row r="61">
          <cell r="A61" t="str">
            <v>5GZ</v>
          </cell>
          <cell r="B61" t="str">
            <v>61</v>
          </cell>
        </row>
        <row r="62">
          <cell r="A62" t="str">
            <v>6GZ</v>
          </cell>
          <cell r="B62" t="str">
            <v>62</v>
          </cell>
        </row>
        <row r="63">
          <cell r="A63" t="str">
            <v>EnsHZ</v>
          </cell>
          <cell r="B63" t="str">
            <v>63</v>
          </cell>
        </row>
        <row r="64">
          <cell r="A64" t="str">
            <v>1HZ</v>
          </cell>
          <cell r="B64" t="str">
            <v>64</v>
          </cell>
        </row>
        <row r="65">
          <cell r="A65" t="str">
            <v>2HZ</v>
          </cell>
          <cell r="B65" t="str">
            <v>65</v>
          </cell>
        </row>
        <row r="66">
          <cell r="A66" t="str">
            <v>3HZ</v>
          </cell>
          <cell r="B66" t="str">
            <v>66</v>
          </cell>
        </row>
        <row r="67">
          <cell r="A67" t="str">
            <v>4HZ</v>
          </cell>
          <cell r="B67" t="str">
            <v>67</v>
          </cell>
        </row>
        <row r="68">
          <cell r="A68" t="str">
            <v>5HZ</v>
          </cell>
          <cell r="B68" t="str">
            <v>68</v>
          </cell>
        </row>
        <row r="69">
          <cell r="A69" t="str">
            <v>6HZ</v>
          </cell>
          <cell r="B69" t="str">
            <v>69</v>
          </cell>
        </row>
        <row r="70">
          <cell r="A70" t="str">
            <v>EnsIZ</v>
          </cell>
          <cell r="B70" t="str">
            <v>70</v>
          </cell>
        </row>
        <row r="71">
          <cell r="A71" t="str">
            <v>1IZ</v>
          </cell>
          <cell r="B71" t="str">
            <v>71</v>
          </cell>
        </row>
        <row r="72">
          <cell r="A72" t="str">
            <v>2IZ</v>
          </cell>
          <cell r="B72" t="str">
            <v>72</v>
          </cell>
        </row>
        <row r="73">
          <cell r="A73" t="str">
            <v>3IZ</v>
          </cell>
          <cell r="B73" t="str">
            <v>73</v>
          </cell>
        </row>
        <row r="74">
          <cell r="A74" t="str">
            <v>4IZ</v>
          </cell>
          <cell r="B74" t="str">
            <v>74</v>
          </cell>
        </row>
        <row r="75">
          <cell r="A75" t="str">
            <v>5IZ</v>
          </cell>
          <cell r="B75" t="str">
            <v>75</v>
          </cell>
        </row>
        <row r="76">
          <cell r="A76" t="str">
            <v>6IZ</v>
          </cell>
          <cell r="B76" t="str">
            <v>76</v>
          </cell>
        </row>
        <row r="77">
          <cell r="A77" t="str">
            <v>EnsJZ</v>
          </cell>
          <cell r="B77" t="str">
            <v>77</v>
          </cell>
        </row>
        <row r="78">
          <cell r="A78" t="str">
            <v>1JZ</v>
          </cell>
          <cell r="B78" t="str">
            <v>78</v>
          </cell>
        </row>
        <row r="79">
          <cell r="A79" t="str">
            <v>2JZ</v>
          </cell>
          <cell r="B79" t="str">
            <v>79</v>
          </cell>
        </row>
        <row r="80">
          <cell r="A80" t="str">
            <v>3JZ</v>
          </cell>
          <cell r="B80" t="str">
            <v>80</v>
          </cell>
        </row>
        <row r="81">
          <cell r="A81" t="str">
            <v>4JZ</v>
          </cell>
          <cell r="B81" t="str">
            <v>81</v>
          </cell>
        </row>
        <row r="82">
          <cell r="A82" t="str">
            <v>5JZ</v>
          </cell>
          <cell r="B82" t="str">
            <v>82</v>
          </cell>
        </row>
        <row r="83">
          <cell r="A83" t="str">
            <v>6JZ</v>
          </cell>
          <cell r="B83" t="str">
            <v>83</v>
          </cell>
        </row>
        <row r="84">
          <cell r="A84" t="str">
            <v>EnsKZ</v>
          </cell>
          <cell r="B84" t="str">
            <v>84</v>
          </cell>
        </row>
        <row r="85">
          <cell r="A85" t="str">
            <v>1KZ</v>
          </cell>
          <cell r="B85" t="str">
            <v>85</v>
          </cell>
        </row>
        <row r="86">
          <cell r="A86" t="str">
            <v>2KZ</v>
          </cell>
          <cell r="B86" t="str">
            <v>86</v>
          </cell>
        </row>
        <row r="87">
          <cell r="A87" t="str">
            <v>3KZ</v>
          </cell>
          <cell r="B87" t="str">
            <v>87</v>
          </cell>
        </row>
        <row r="88">
          <cell r="A88" t="str">
            <v>4KZ</v>
          </cell>
          <cell r="B88" t="str">
            <v>88</v>
          </cell>
        </row>
        <row r="89">
          <cell r="A89" t="str">
            <v>5KZ</v>
          </cell>
          <cell r="B89" t="str">
            <v>89</v>
          </cell>
        </row>
        <row r="90">
          <cell r="A90" t="str">
            <v>6KZ</v>
          </cell>
          <cell r="B90" t="str">
            <v>90</v>
          </cell>
        </row>
        <row r="91">
          <cell r="A91" t="str">
            <v>EnsLZ</v>
          </cell>
          <cell r="B91" t="str">
            <v>91</v>
          </cell>
        </row>
        <row r="92">
          <cell r="A92" t="str">
            <v>1LZ</v>
          </cell>
          <cell r="B92" t="str">
            <v>92</v>
          </cell>
        </row>
        <row r="93">
          <cell r="A93" t="str">
            <v>2LZ</v>
          </cell>
          <cell r="B93" t="str">
            <v>93</v>
          </cell>
        </row>
        <row r="94">
          <cell r="A94" t="str">
            <v>3LZ</v>
          </cell>
          <cell r="B94" t="str">
            <v>94</v>
          </cell>
        </row>
        <row r="95">
          <cell r="A95" t="str">
            <v>4LZ</v>
          </cell>
          <cell r="B95" t="str">
            <v>95</v>
          </cell>
        </row>
        <row r="96">
          <cell r="A96" t="str">
            <v>5LZ</v>
          </cell>
          <cell r="B96" t="str">
            <v>96</v>
          </cell>
        </row>
        <row r="97">
          <cell r="A97" t="str">
            <v>6LZ</v>
          </cell>
          <cell r="B97" t="str">
            <v>97</v>
          </cell>
        </row>
        <row r="98">
          <cell r="A98" t="str">
            <v>EnsMN</v>
          </cell>
          <cell r="B98" t="str">
            <v>98</v>
          </cell>
        </row>
        <row r="99">
          <cell r="A99" t="str">
            <v>1MN</v>
          </cell>
          <cell r="B99" t="str">
            <v>99</v>
          </cell>
        </row>
        <row r="100">
          <cell r="A100" t="str">
            <v>2MN</v>
          </cell>
          <cell r="B100" t="str">
            <v>100</v>
          </cell>
        </row>
        <row r="101">
          <cell r="A101" t="str">
            <v>3MN</v>
          </cell>
          <cell r="B101" t="str">
            <v>101</v>
          </cell>
        </row>
        <row r="102">
          <cell r="A102" t="str">
            <v>4MN</v>
          </cell>
          <cell r="B102" t="str">
            <v>102</v>
          </cell>
        </row>
        <row r="103">
          <cell r="A103" t="str">
            <v>5MN</v>
          </cell>
          <cell r="B103" t="str">
            <v>103</v>
          </cell>
        </row>
        <row r="104">
          <cell r="A104" t="str">
            <v>6MN</v>
          </cell>
          <cell r="B104" t="str">
            <v>104</v>
          </cell>
        </row>
        <row r="105">
          <cell r="A105" t="str">
            <v>EnsOQ</v>
          </cell>
          <cell r="B105" t="str">
            <v>105</v>
          </cell>
        </row>
        <row r="106">
          <cell r="A106" t="str">
            <v>1OQ</v>
          </cell>
          <cell r="B106" t="str">
            <v>106</v>
          </cell>
        </row>
        <row r="107">
          <cell r="A107" t="str">
            <v>2OQ</v>
          </cell>
          <cell r="B107" t="str">
            <v>107</v>
          </cell>
        </row>
        <row r="108">
          <cell r="A108" t="str">
            <v>3OQ</v>
          </cell>
          <cell r="B108" t="str">
            <v>108</v>
          </cell>
        </row>
        <row r="109">
          <cell r="A109" t="str">
            <v>4OQ</v>
          </cell>
          <cell r="B109" t="str">
            <v>109</v>
          </cell>
        </row>
        <row r="110">
          <cell r="A110" t="str">
            <v>5OQ</v>
          </cell>
          <cell r="B110" t="str">
            <v>110</v>
          </cell>
        </row>
        <row r="111">
          <cell r="A111" t="str">
            <v>6OQ</v>
          </cell>
          <cell r="B111" t="str">
            <v>111</v>
          </cell>
        </row>
        <row r="112">
          <cell r="A112" t="str">
            <v>EnsRU</v>
          </cell>
          <cell r="B112" t="str">
            <v>112</v>
          </cell>
        </row>
        <row r="113">
          <cell r="A113" t="str">
            <v>1RU</v>
          </cell>
          <cell r="B113" t="str">
            <v>113</v>
          </cell>
        </row>
        <row r="114">
          <cell r="A114" t="str">
            <v>2RU</v>
          </cell>
          <cell r="B114" t="str">
            <v>114</v>
          </cell>
        </row>
        <row r="115">
          <cell r="A115" t="str">
            <v>3RU</v>
          </cell>
          <cell r="B115" t="str">
            <v>115</v>
          </cell>
        </row>
        <row r="116">
          <cell r="A116" t="str">
            <v>4RU</v>
          </cell>
          <cell r="B116" t="str">
            <v>116</v>
          </cell>
        </row>
        <row r="117">
          <cell r="A117" t="str">
            <v>5RU</v>
          </cell>
          <cell r="B117" t="str">
            <v>117</v>
          </cell>
        </row>
        <row r="118">
          <cell r="A118" t="str">
            <v>6RU</v>
          </cell>
          <cell r="B118" t="str">
            <v>118</v>
          </cell>
        </row>
        <row r="119">
          <cell r="A119" t="str">
            <v>EnsBZ</v>
          </cell>
          <cell r="B119" t="str">
            <v>119</v>
          </cell>
        </row>
        <row r="120">
          <cell r="A120" t="str">
            <v>EnsCA</v>
          </cell>
          <cell r="B120" t="str">
            <v>120</v>
          </cell>
        </row>
        <row r="121">
          <cell r="A121" t="str">
            <v>EnsCB</v>
          </cell>
          <cell r="B121" t="str">
            <v>121</v>
          </cell>
        </row>
        <row r="122">
          <cell r="A122" t="str">
            <v>EnsCC</v>
          </cell>
          <cell r="B122" t="str">
            <v>122</v>
          </cell>
        </row>
        <row r="123">
          <cell r="A123" t="str">
            <v>EnsCD</v>
          </cell>
          <cell r="B123" t="str">
            <v>123</v>
          </cell>
        </row>
        <row r="124">
          <cell r="A124" t="str">
            <v>EnsCE</v>
          </cell>
          <cell r="B124" t="str">
            <v>124</v>
          </cell>
        </row>
        <row r="125">
          <cell r="A125" t="str">
            <v>EnsCF</v>
          </cell>
          <cell r="B125" t="str">
            <v>125</v>
          </cell>
        </row>
        <row r="126">
          <cell r="A126" t="str">
            <v>EnsCG</v>
          </cell>
          <cell r="B126" t="str">
            <v>126</v>
          </cell>
        </row>
        <row r="127">
          <cell r="A127" t="str">
            <v>EnsCH</v>
          </cell>
          <cell r="B127" t="str">
            <v>127</v>
          </cell>
        </row>
        <row r="128">
          <cell r="A128" t="str">
            <v>EnsCI</v>
          </cell>
          <cell r="B128" t="str">
            <v>128</v>
          </cell>
        </row>
        <row r="129">
          <cell r="A129" t="str">
            <v>EnsCJ</v>
          </cell>
          <cell r="B129" t="str">
            <v>129</v>
          </cell>
        </row>
        <row r="130">
          <cell r="A130" t="str">
            <v>EnsCK</v>
          </cell>
          <cell r="B130" t="str">
            <v>130</v>
          </cell>
        </row>
        <row r="131">
          <cell r="A131" t="str">
            <v>EnsCL</v>
          </cell>
          <cell r="B131" t="str">
            <v>131</v>
          </cell>
        </row>
        <row r="132">
          <cell r="A132" t="str">
            <v>EnsCM</v>
          </cell>
          <cell r="B132" t="str">
            <v>132</v>
          </cell>
        </row>
        <row r="133">
          <cell r="A133" t="str">
            <v>EnsDZ</v>
          </cell>
          <cell r="B133" t="str">
            <v>133</v>
          </cell>
        </row>
        <row r="134">
          <cell r="A134" t="str">
            <v>EnsEZ</v>
          </cell>
          <cell r="B134" t="str">
            <v>134</v>
          </cell>
        </row>
        <row r="135">
          <cell r="A135" t="str">
            <v>EnsFZ</v>
          </cell>
          <cell r="B135" t="str">
            <v>135</v>
          </cell>
        </row>
        <row r="136">
          <cell r="A136" t="str">
            <v>EnsGZ</v>
          </cell>
          <cell r="B136" t="str">
            <v>136</v>
          </cell>
        </row>
        <row r="137">
          <cell r="A137" t="str">
            <v>EnsHZ</v>
          </cell>
          <cell r="B137" t="str">
            <v>137</v>
          </cell>
        </row>
        <row r="138">
          <cell r="A138" t="str">
            <v>EnsIZ</v>
          </cell>
          <cell r="B138" t="str">
            <v>138</v>
          </cell>
        </row>
        <row r="139">
          <cell r="A139" t="str">
            <v>EnsJA</v>
          </cell>
          <cell r="B139" t="str">
            <v>139</v>
          </cell>
        </row>
        <row r="140">
          <cell r="A140" t="str">
            <v>EnsJB</v>
          </cell>
          <cell r="B140" t="str">
            <v>140</v>
          </cell>
        </row>
        <row r="141">
          <cell r="A141" t="str">
            <v>EnsJC</v>
          </cell>
          <cell r="B141" t="str">
            <v>141</v>
          </cell>
        </row>
        <row r="142">
          <cell r="A142" t="str">
            <v>EnsKZ</v>
          </cell>
          <cell r="B142" t="str">
            <v>142</v>
          </cell>
        </row>
        <row r="143">
          <cell r="A143" t="str">
            <v>EnsLZ</v>
          </cell>
          <cell r="B143" t="str">
            <v>143</v>
          </cell>
        </row>
        <row r="144">
          <cell r="A144" t="str">
            <v>EnsMA</v>
          </cell>
          <cell r="B144" t="str">
            <v>144</v>
          </cell>
        </row>
        <row r="145">
          <cell r="A145" t="str">
            <v>EnsMB</v>
          </cell>
          <cell r="B145" t="str">
            <v>145</v>
          </cell>
        </row>
        <row r="146">
          <cell r="A146" t="str">
            <v>EnsMC</v>
          </cell>
          <cell r="B146" t="str">
            <v>146</v>
          </cell>
        </row>
        <row r="147">
          <cell r="A147" t="str">
            <v>EnsNZ</v>
          </cell>
          <cell r="B147" t="str">
            <v>147</v>
          </cell>
        </row>
        <row r="148">
          <cell r="A148" t="str">
            <v>EnsPZ</v>
          </cell>
          <cell r="B148" t="str">
            <v>148</v>
          </cell>
        </row>
        <row r="149">
          <cell r="A149" t="str">
            <v>EnsQA</v>
          </cell>
          <cell r="B149" t="str">
            <v>149</v>
          </cell>
        </row>
        <row r="150">
          <cell r="A150" t="str">
            <v>EnsQB</v>
          </cell>
          <cell r="B150" t="str">
            <v>150</v>
          </cell>
        </row>
        <row r="151">
          <cell r="A151" t="str">
            <v>EnsRZ</v>
          </cell>
          <cell r="B151" t="str">
            <v>151</v>
          </cell>
        </row>
        <row r="152">
          <cell r="A152" t="str">
            <v>EnsSZ</v>
          </cell>
          <cell r="B152" t="str">
            <v>152</v>
          </cell>
        </row>
        <row r="153">
          <cell r="A153" t="str">
            <v>EnsET2</v>
          </cell>
          <cell r="B153" t="str">
            <v>153</v>
          </cell>
        </row>
        <row r="154">
          <cell r="A154" t="str">
            <v>1ET2</v>
          </cell>
          <cell r="B154" t="str">
            <v>154</v>
          </cell>
        </row>
        <row r="155">
          <cell r="A155" t="str">
            <v>2ET2</v>
          </cell>
          <cell r="B155" t="str">
            <v>155</v>
          </cell>
        </row>
        <row r="156">
          <cell r="A156" t="str">
            <v>3ET2</v>
          </cell>
          <cell r="B156" t="str">
            <v>156</v>
          </cell>
        </row>
        <row r="157">
          <cell r="A157" t="str">
            <v>4ET2</v>
          </cell>
          <cell r="B157" t="str">
            <v>157</v>
          </cell>
        </row>
        <row r="158">
          <cell r="A158" t="str">
            <v>5ET2</v>
          </cell>
          <cell r="B158" t="str">
            <v>158</v>
          </cell>
        </row>
        <row r="159">
          <cell r="A159" t="str">
            <v>6ET2</v>
          </cell>
          <cell r="B159" t="str">
            <v>159</v>
          </cell>
        </row>
        <row r="160">
          <cell r="A160" t="str">
            <v>AET2</v>
          </cell>
          <cell r="B160" t="str">
            <v>160</v>
          </cell>
        </row>
        <row r="161">
          <cell r="A161" t="str">
            <v>BET2</v>
          </cell>
          <cell r="B161" t="str">
            <v>161</v>
          </cell>
        </row>
        <row r="162">
          <cell r="A162" t="str">
            <v>CET2</v>
          </cell>
          <cell r="B162" t="str">
            <v>162</v>
          </cell>
        </row>
        <row r="163">
          <cell r="A163" t="str">
            <v>EnsEU2</v>
          </cell>
          <cell r="B163" t="str">
            <v>163</v>
          </cell>
        </row>
        <row r="164">
          <cell r="A164" t="str">
            <v>1EU2</v>
          </cell>
          <cell r="B164" t="str">
            <v>164</v>
          </cell>
        </row>
        <row r="165">
          <cell r="A165" t="str">
            <v>2EU2</v>
          </cell>
          <cell r="B165" t="str">
            <v>165</v>
          </cell>
        </row>
        <row r="166">
          <cell r="A166" t="str">
            <v>3EU2</v>
          </cell>
          <cell r="B166" t="str">
            <v>166</v>
          </cell>
        </row>
        <row r="167">
          <cell r="A167" t="str">
            <v>4EU2</v>
          </cell>
          <cell r="B167" t="str">
            <v>167</v>
          </cell>
        </row>
        <row r="168">
          <cell r="A168" t="str">
            <v>5EU2</v>
          </cell>
          <cell r="B168" t="str">
            <v>168</v>
          </cell>
        </row>
        <row r="169">
          <cell r="A169" t="str">
            <v>6EU2</v>
          </cell>
          <cell r="B169" t="str">
            <v>169</v>
          </cell>
        </row>
        <row r="170">
          <cell r="A170" t="str">
            <v>AEU2</v>
          </cell>
          <cell r="B170" t="str">
            <v>170</v>
          </cell>
        </row>
        <row r="171">
          <cell r="A171" t="str">
            <v>BEU2</v>
          </cell>
          <cell r="B171" t="str">
            <v>171</v>
          </cell>
        </row>
        <row r="172">
          <cell r="A172" t="str">
            <v>CEU2</v>
          </cell>
          <cell r="B172" t="str">
            <v>172</v>
          </cell>
        </row>
        <row r="173">
          <cell r="A173" t="str">
            <v>EnsEV2</v>
          </cell>
          <cell r="B173" t="str">
            <v>173</v>
          </cell>
        </row>
        <row r="174">
          <cell r="A174" t="str">
            <v>1EV2</v>
          </cell>
          <cell r="B174" t="str">
            <v>174</v>
          </cell>
        </row>
        <row r="175">
          <cell r="A175" t="str">
            <v>2EV2</v>
          </cell>
          <cell r="B175" t="str">
            <v>175</v>
          </cell>
        </row>
        <row r="176">
          <cell r="A176" t="str">
            <v>3EV2</v>
          </cell>
          <cell r="B176" t="str">
            <v>176</v>
          </cell>
        </row>
        <row r="177">
          <cell r="A177" t="str">
            <v>4EV2</v>
          </cell>
          <cell r="B177" t="str">
            <v>177</v>
          </cell>
        </row>
        <row r="178">
          <cell r="A178" t="str">
            <v>5EV2</v>
          </cell>
          <cell r="B178" t="str">
            <v>178</v>
          </cell>
        </row>
        <row r="179">
          <cell r="A179" t="str">
            <v>6EV2</v>
          </cell>
          <cell r="B179" t="str">
            <v>179</v>
          </cell>
        </row>
        <row r="180">
          <cell r="A180" t="str">
            <v>AEV2</v>
          </cell>
          <cell r="B180" t="str">
            <v>180</v>
          </cell>
        </row>
        <row r="181">
          <cell r="A181" t="str">
            <v>BEV2</v>
          </cell>
          <cell r="B181" t="str">
            <v>181</v>
          </cell>
        </row>
        <row r="182">
          <cell r="A182" t="str">
            <v>CEV2</v>
          </cell>
          <cell r="B182" t="str">
            <v>182</v>
          </cell>
        </row>
      </sheetData>
      <sheetData sheetId="1"/>
      <sheetData sheetId="2">
        <row r="1">
          <cell r="A1" t="str">
            <v>cle</v>
          </cell>
          <cell r="B1" t="str">
            <v>ligne</v>
          </cell>
          <cell r="C1" t="str">
            <v>nomemclature</v>
          </cell>
          <cell r="D1" t="str">
            <v>secteur</v>
          </cell>
          <cell r="E1" t="str">
            <v>taille</v>
          </cell>
          <cell r="F1" t="str">
            <v>q1mod1</v>
          </cell>
          <cell r="G1" t="str">
            <v>q1mod2</v>
          </cell>
          <cell r="H1" t="str">
            <v>q1mod3</v>
          </cell>
          <cell r="I1" t="str">
            <v>q1mod4</v>
          </cell>
          <cell r="J1" t="str">
            <v>q1mod5</v>
          </cell>
          <cell r="K1" t="str">
            <v>q2mod1</v>
          </cell>
          <cell r="L1" t="str">
            <v>q2mod2</v>
          </cell>
          <cell r="M1" t="str">
            <v>q2mod3</v>
          </cell>
          <cell r="N1" t="str">
            <v>q2mod4</v>
          </cell>
          <cell r="O1" t="str">
            <v>q3mod1</v>
          </cell>
          <cell r="P1" t="str">
            <v>q3mod2</v>
          </cell>
          <cell r="Q1" t="str">
            <v>q3mod3</v>
          </cell>
          <cell r="R1" t="str">
            <v>q3mod4</v>
          </cell>
          <cell r="S1" t="str">
            <v>q3mod5</v>
          </cell>
          <cell r="T1" t="str">
            <v>q3mod6</v>
          </cell>
          <cell r="U1" t="str">
            <v>q3mod7</v>
          </cell>
          <cell r="V1" t="str">
            <v>q3mod8</v>
          </cell>
          <cell r="W1" t="str">
            <v>q3mod9</v>
          </cell>
          <cell r="X1" t="str">
            <v>q4mod1</v>
          </cell>
          <cell r="Y1" t="str">
            <v>q4mod2</v>
          </cell>
          <cell r="Z1" t="str">
            <v>q4mod3</v>
          </cell>
          <cell r="AA1" t="str">
            <v>q5mod1</v>
          </cell>
          <cell r="AB1" t="str">
            <v>q5mod2</v>
          </cell>
          <cell r="AC1" t="str">
            <v>q5mod3</v>
          </cell>
          <cell r="AD1" t="str">
            <v>q5mod4</v>
          </cell>
          <cell r="AE1" t="str">
            <v>q5mod5</v>
          </cell>
          <cell r="AF1" t="str">
            <v>q6mod1</v>
          </cell>
          <cell r="AG1" t="str">
            <v>q6mod2</v>
          </cell>
          <cell r="AH1" t="str">
            <v>q7mod1</v>
          </cell>
          <cell r="AI1" t="str">
            <v>q7mod2</v>
          </cell>
          <cell r="AJ1" t="str">
            <v>SALARIES_ENFANTS</v>
          </cell>
          <cell r="AK1" t="str">
            <v>q9mod1</v>
          </cell>
          <cell r="AL1" t="str">
            <v>q9mod2</v>
          </cell>
          <cell r="AM1" t="str">
            <v>q9mod3</v>
          </cell>
          <cell r="AN1" t="str">
            <v>q9mod4</v>
          </cell>
          <cell r="AO1" t="str">
            <v>q9mod5</v>
          </cell>
          <cell r="AP1" t="str">
            <v>q10mod1</v>
          </cell>
          <cell r="AQ1" t="str">
            <v>q10mod2</v>
          </cell>
          <cell r="AR1" t="str">
            <v>q10mod3</v>
          </cell>
          <cell r="AS1" t="str">
            <v>q10mod4</v>
          </cell>
          <cell r="AT1" t="str">
            <v>q10mod5</v>
          </cell>
          <cell r="AU1" t="str">
            <v>NBCHOMPART</v>
          </cell>
          <cell r="AV1" t="str">
            <v>q12mod1</v>
          </cell>
          <cell r="AW1" t="str">
            <v>q12mod2</v>
          </cell>
          <cell r="AX1" t="str">
            <v>q12mod3</v>
          </cell>
          <cell r="AY1" t="str">
            <v>q12mod4</v>
          </cell>
          <cell r="AZ1" t="str">
            <v>q12mod5</v>
          </cell>
          <cell r="BA1" t="str">
            <v>TELTRAVAIL_PROP</v>
          </cell>
          <cell r="BB1" t="str">
            <v>q14mod1</v>
          </cell>
          <cell r="BC1" t="str">
            <v>q14mod2</v>
          </cell>
          <cell r="BD1" t="str">
            <v>q14mod3</v>
          </cell>
          <cell r="BE1" t="str">
            <v>q14mod4</v>
          </cell>
          <cell r="BF1" t="str">
            <v>q15amod1</v>
          </cell>
          <cell r="BG1" t="str">
            <v>q15amod2</v>
          </cell>
          <cell r="BH1" t="str">
            <v>q15amod3</v>
          </cell>
          <cell r="BI1" t="str">
            <v>q15amod4</v>
          </cell>
          <cell r="BJ1" t="str">
            <v>q15amod5</v>
          </cell>
          <cell r="BK1" t="str">
            <v>q15amod6</v>
          </cell>
          <cell r="BL1" t="str">
            <v>q15bmod1</v>
          </cell>
          <cell r="BM1" t="str">
            <v>q15bmod2</v>
          </cell>
          <cell r="BN1" t="str">
            <v>q15bmod3</v>
          </cell>
          <cell r="BO1" t="str">
            <v>q15bmod4</v>
          </cell>
          <cell r="BP1" t="str">
            <v>q15bmod5</v>
          </cell>
          <cell r="BQ1" t="str">
            <v>q15bmod6</v>
          </cell>
          <cell r="BR1" t="str">
            <v>q15cmod1</v>
          </cell>
          <cell r="BS1" t="str">
            <v>q15cmod2</v>
          </cell>
          <cell r="BT1" t="str">
            <v>q15cmod3</v>
          </cell>
          <cell r="BU1" t="str">
            <v>q15cmod4</v>
          </cell>
          <cell r="BV1" t="str">
            <v>q15cmod5</v>
          </cell>
          <cell r="BW1" t="str">
            <v>q15cmod6</v>
          </cell>
          <cell r="BX1" t="str">
            <v>q15dmod1</v>
          </cell>
          <cell r="BY1" t="str">
            <v>q15dmod2</v>
          </cell>
          <cell r="BZ1" t="str">
            <v>q15dmod3</v>
          </cell>
          <cell r="CA1" t="str">
            <v>q15dmod4</v>
          </cell>
          <cell r="CB1" t="str">
            <v>q15dmod5</v>
          </cell>
          <cell r="CC1" t="str">
            <v>q15dmod6</v>
          </cell>
          <cell r="CD1" t="str">
            <v>q15emod1</v>
          </cell>
          <cell r="CE1" t="str">
            <v>q15emod2</v>
          </cell>
          <cell r="CF1" t="str">
            <v>q15emod3</v>
          </cell>
          <cell r="CG1" t="str">
            <v>q15emod4</v>
          </cell>
          <cell r="CH1" t="str">
            <v>q15emod5</v>
          </cell>
          <cell r="CI1" t="str">
            <v>q15emod6</v>
          </cell>
          <cell r="CJ1" t="str">
            <v>q15fmod1</v>
          </cell>
          <cell r="CK1" t="str">
            <v>q15fmod2</v>
          </cell>
          <cell r="CL1" t="str">
            <v>q15fmod3</v>
          </cell>
          <cell r="CM1" t="str">
            <v>q15fmod4</v>
          </cell>
          <cell r="CN1" t="str">
            <v>q15fmod5</v>
          </cell>
          <cell r="CO1" t="str">
            <v>q15fmod6</v>
          </cell>
          <cell r="CP1" t="str">
            <v>q16amod1</v>
          </cell>
          <cell r="CQ1" t="str">
            <v>q16amod2</v>
          </cell>
          <cell r="CR1" t="str">
            <v>q16amod3</v>
          </cell>
          <cell r="CS1" t="str">
            <v>q16amod4</v>
          </cell>
          <cell r="CT1" t="str">
            <v>q16amod5</v>
          </cell>
          <cell r="CU1" t="str">
            <v>q16bmod1</v>
          </cell>
          <cell r="CV1" t="str">
            <v>q16bmod2</v>
          </cell>
          <cell r="CW1" t="str">
            <v>q16bmod3</v>
          </cell>
          <cell r="CX1" t="str">
            <v>q16bmod4</v>
          </cell>
          <cell r="CY1" t="str">
            <v>q16bmod5</v>
          </cell>
          <cell r="CZ1" t="str">
            <v>q16cmod1</v>
          </cell>
          <cell r="DA1" t="str">
            <v>q16cmod2</v>
          </cell>
          <cell r="DB1" t="str">
            <v>q16cmod3</v>
          </cell>
          <cell r="DC1" t="str">
            <v>q16cmod4</v>
          </cell>
          <cell r="DD1" t="str">
            <v>q16cmod5</v>
          </cell>
          <cell r="DE1" t="str">
            <v>q16dmod1</v>
          </cell>
          <cell r="DF1" t="str">
            <v>q16dmod2</v>
          </cell>
          <cell r="DG1" t="str">
            <v>q16dmod3</v>
          </cell>
          <cell r="DH1" t="str">
            <v>q16dmod4</v>
          </cell>
          <cell r="DI1" t="str">
            <v>q16dmod5</v>
          </cell>
          <cell r="DJ1" t="str">
            <v>q16emod1</v>
          </cell>
          <cell r="DK1" t="str">
            <v>q16emod2</v>
          </cell>
          <cell r="DL1" t="str">
            <v>q16emod3</v>
          </cell>
          <cell r="DM1" t="str">
            <v>q16emod4</v>
          </cell>
          <cell r="DN1" t="str">
            <v>q16emod5</v>
          </cell>
          <cell r="DO1" t="str">
            <v>q16fmod1</v>
          </cell>
          <cell r="DP1" t="str">
            <v>q16fmod2</v>
          </cell>
          <cell r="DQ1" t="str">
            <v>q16fmod3</v>
          </cell>
          <cell r="DR1" t="str">
            <v>q16fmod4</v>
          </cell>
          <cell r="DS1" t="str">
            <v>q16fmod5</v>
          </cell>
          <cell r="DT1" t="str">
            <v>q16gmod1</v>
          </cell>
          <cell r="DU1" t="str">
            <v>q16gmod2</v>
          </cell>
          <cell r="DV1" t="str">
            <v>q16gmod3</v>
          </cell>
          <cell r="DW1" t="str">
            <v>q16gmod4</v>
          </cell>
          <cell r="DX1" t="str">
            <v>q16gmod5</v>
          </cell>
          <cell r="DY1" t="str">
            <v>q17mod1</v>
          </cell>
          <cell r="DZ1" t="str">
            <v>q17mod2</v>
          </cell>
          <cell r="EA1" t="str">
            <v>q17mod3</v>
          </cell>
          <cell r="EB1" t="str">
            <v>q17mod4</v>
          </cell>
          <cell r="EC1" t="str">
            <v>q18mod1</v>
          </cell>
          <cell r="ED1" t="str">
            <v>q18mod2</v>
          </cell>
          <cell r="EE1" t="str">
            <v>q18mod3</v>
          </cell>
          <cell r="EF1" t="str">
            <v>q18mod4</v>
          </cell>
          <cell r="EG1" t="str">
            <v>q18mod5</v>
          </cell>
          <cell r="EH1" t="str">
            <v>q19mod1</v>
          </cell>
          <cell r="EI1" t="str">
            <v>q19mod2</v>
          </cell>
          <cell r="EJ1" t="str">
            <v>q19mod3</v>
          </cell>
          <cell r="EK1" t="str">
            <v>q19mod4</v>
          </cell>
          <cell r="EL1" t="str">
            <v>q20mod1</v>
          </cell>
          <cell r="EM1" t="str">
            <v>q20mod2</v>
          </cell>
          <cell r="EN1" t="str">
            <v>q20mod3</v>
          </cell>
          <cell r="EO1" t="str">
            <v>q20mod4</v>
          </cell>
          <cell r="EP1" t="str">
            <v>q20mod5</v>
          </cell>
          <cell r="EQ1" t="str">
            <v>q20mod6</v>
          </cell>
          <cell r="ER1" t="str">
            <v>q21mod1</v>
          </cell>
          <cell r="ES1" t="str">
            <v>q21mod2</v>
          </cell>
          <cell r="ET1" t="str">
            <v>q21mod3</v>
          </cell>
          <cell r="EU1" t="str">
            <v>q21mod4</v>
          </cell>
          <cell r="EV1" t="str">
            <v>q21mod5</v>
          </cell>
          <cell r="EW1" t="str">
            <v>q21mod6</v>
          </cell>
          <cell r="EX1" t="str">
            <v>q21mod7</v>
          </cell>
          <cell r="EY1" t="str">
            <v>q21mod8</v>
          </cell>
          <cell r="EZ1" t="str">
            <v>q21mod9</v>
          </cell>
          <cell r="FA1" t="str">
            <v>q22amod1</v>
          </cell>
          <cell r="FB1" t="str">
            <v>q22amod2</v>
          </cell>
          <cell r="FC1" t="str">
            <v>q22amod3</v>
          </cell>
          <cell r="FD1" t="str">
            <v>q22amod4</v>
          </cell>
          <cell r="FE1" t="str">
            <v>q22bmod1</v>
          </cell>
          <cell r="FF1" t="str">
            <v>q22bmod2</v>
          </cell>
          <cell r="FG1" t="str">
            <v>q22bmod3</v>
          </cell>
          <cell r="FH1" t="str">
            <v>q22bmod4</v>
          </cell>
          <cell r="FI1" t="str">
            <v>q22cmod1</v>
          </cell>
          <cell r="FJ1" t="str">
            <v>q22cmod2</v>
          </cell>
          <cell r="FK1" t="str">
            <v>q22cmod3</v>
          </cell>
          <cell r="FL1" t="str">
            <v>q22cmod4</v>
          </cell>
          <cell r="FM1" t="str">
            <v>q22dmod1</v>
          </cell>
          <cell r="FN1" t="str">
            <v>q22dmod2</v>
          </cell>
          <cell r="FO1" t="str">
            <v>q22dmod3</v>
          </cell>
          <cell r="FP1" t="str">
            <v>q22dmod4</v>
          </cell>
          <cell r="FQ1" t="str">
            <v>q15_sa</v>
          </cell>
          <cell r="FR1" t="str">
            <v>q15_sb</v>
          </cell>
          <cell r="FS1" t="str">
            <v>q15_sc</v>
          </cell>
          <cell r="FT1" t="str">
            <v>q15_sd</v>
          </cell>
          <cell r="FU1" t="str">
            <v>q15_se</v>
          </cell>
          <cell r="FV1" t="str">
            <v>q15_sf</v>
          </cell>
          <cell r="FW1" t="str">
            <v>q15_2_sa</v>
          </cell>
          <cell r="FX1" t="str">
            <v>q15_2_sb</v>
          </cell>
          <cell r="FY1" t="str">
            <v>q15_2_sc</v>
          </cell>
          <cell r="FZ1" t="str">
            <v>q15_2_sd</v>
          </cell>
          <cell r="GA1" t="str">
            <v>q15_2_se</v>
          </cell>
          <cell r="GB1" t="str">
            <v>q15_2_sf</v>
          </cell>
          <cell r="GC1" t="str">
            <v>q1q15amod11</v>
          </cell>
          <cell r="GD1" t="str">
            <v>q1q15amod12</v>
          </cell>
          <cell r="GE1" t="str">
            <v>q1q15amod13</v>
          </cell>
          <cell r="GF1" t="str">
            <v>q1q15amod14</v>
          </cell>
          <cell r="GG1" t="str">
            <v>q1q15amod15</v>
          </cell>
          <cell r="GH1" t="str">
            <v>q1q15amod16</v>
          </cell>
          <cell r="GI1" t="str">
            <v>q1q15amod21</v>
          </cell>
          <cell r="GJ1" t="str">
            <v>q1q15amod22</v>
          </cell>
          <cell r="GK1" t="str">
            <v>q1q15amod23</v>
          </cell>
          <cell r="GL1" t="str">
            <v>q1q15amod24</v>
          </cell>
          <cell r="GM1" t="str">
            <v>q1q15amod25</v>
          </cell>
          <cell r="GN1" t="str">
            <v>q1q15amod26</v>
          </cell>
          <cell r="GO1" t="str">
            <v>q1q15amod31</v>
          </cell>
          <cell r="GP1" t="str">
            <v>q1q15amod32</v>
          </cell>
          <cell r="GQ1" t="str">
            <v>q1q15amod33</v>
          </cell>
          <cell r="GR1" t="str">
            <v>q1q15amod34</v>
          </cell>
          <cell r="GS1" t="str">
            <v>q1q15amod35</v>
          </cell>
          <cell r="GT1" t="str">
            <v>q1q15amod36</v>
          </cell>
          <cell r="GU1" t="str">
            <v>q1q15amod41</v>
          </cell>
          <cell r="GV1" t="str">
            <v>q1q15amod42</v>
          </cell>
          <cell r="GW1" t="str">
            <v>q1q15amod43</v>
          </cell>
          <cell r="GX1" t="str">
            <v>q1q15amod44</v>
          </cell>
          <cell r="GY1" t="str">
            <v>q1q15amod45</v>
          </cell>
          <cell r="GZ1" t="str">
            <v>q1q15amod46</v>
          </cell>
          <cell r="HA1" t="str">
            <v>q1q15amod51</v>
          </cell>
          <cell r="HB1" t="str">
            <v>q1q15amod52</v>
          </cell>
          <cell r="HC1" t="str">
            <v>q1q15amod53</v>
          </cell>
          <cell r="HD1" t="str">
            <v>q1q15amod54</v>
          </cell>
          <cell r="HE1" t="str">
            <v>q1q15amod55</v>
          </cell>
          <cell r="HF1" t="str">
            <v>q1q15amod56</v>
          </cell>
          <cell r="HG1" t="str">
            <v>q1q15bmod11</v>
          </cell>
          <cell r="HH1" t="str">
            <v>q1q15bmod12</v>
          </cell>
          <cell r="HI1" t="str">
            <v>q1q15bmod13</v>
          </cell>
          <cell r="HJ1" t="str">
            <v>q1q15bmod14</v>
          </cell>
          <cell r="HK1" t="str">
            <v>q1q15bmod15</v>
          </cell>
          <cell r="HL1" t="str">
            <v>q1q15bmod16</v>
          </cell>
          <cell r="HM1" t="str">
            <v>q1q15bmod21</v>
          </cell>
          <cell r="HN1" t="str">
            <v>q1q15bmod22</v>
          </cell>
          <cell r="HO1" t="str">
            <v>q1q15bmod23</v>
          </cell>
          <cell r="HP1" t="str">
            <v>q1q15bmod24</v>
          </cell>
          <cell r="HQ1" t="str">
            <v>q1q15bmod25</v>
          </cell>
          <cell r="HR1" t="str">
            <v>q1q15bmod26</v>
          </cell>
          <cell r="HS1" t="str">
            <v>q1q15bmod31</v>
          </cell>
          <cell r="HT1" t="str">
            <v>q1q15bmod32</v>
          </cell>
          <cell r="HU1" t="str">
            <v>q1q15bmod33</v>
          </cell>
          <cell r="HV1" t="str">
            <v>q1q15bmod34</v>
          </cell>
          <cell r="HW1" t="str">
            <v>q1q15bmod35</v>
          </cell>
          <cell r="HX1" t="str">
            <v>q1q15bmod36</v>
          </cell>
          <cell r="HY1" t="str">
            <v>q1q15bmod41</v>
          </cell>
          <cell r="HZ1" t="str">
            <v>q1q15bmod42</v>
          </cell>
          <cell r="IA1" t="str">
            <v>q1q15bmod43</v>
          </cell>
          <cell r="IB1" t="str">
            <v>q1q15bmod44</v>
          </cell>
          <cell r="IC1" t="str">
            <v>q1q15bmod45</v>
          </cell>
          <cell r="ID1" t="str">
            <v>q1q15bmod46</v>
          </cell>
          <cell r="IE1" t="str">
            <v>q1q15bmod51</v>
          </cell>
          <cell r="IF1" t="str">
            <v>q1q15bmod52</v>
          </cell>
          <cell r="IG1" t="str">
            <v>q1q15bmod53</v>
          </cell>
          <cell r="IH1" t="str">
            <v>q1q15bmod54</v>
          </cell>
          <cell r="II1" t="str">
            <v>q1q15bmod55</v>
          </cell>
          <cell r="IJ1" t="str">
            <v>q1q15bmod56</v>
          </cell>
          <cell r="IK1" t="str">
            <v>q1q15cmod11</v>
          </cell>
          <cell r="IL1" t="str">
            <v>q1q15cmod12</v>
          </cell>
          <cell r="IM1" t="str">
            <v>q1q15cmod13</v>
          </cell>
          <cell r="IN1" t="str">
            <v>q1q15cmod14</v>
          </cell>
          <cell r="IO1" t="str">
            <v>q1q15cmod15</v>
          </cell>
          <cell r="IP1" t="str">
            <v>q1q15cmod16</v>
          </cell>
          <cell r="IQ1" t="str">
            <v>q1q15cmod21</v>
          </cell>
          <cell r="IR1" t="str">
            <v>q1q15cmod22</v>
          </cell>
          <cell r="IS1" t="str">
            <v>q1q15cmod23</v>
          </cell>
          <cell r="IT1" t="str">
            <v>q1q15cmod24</v>
          </cell>
          <cell r="IU1" t="str">
            <v>q1q15cmod25</v>
          </cell>
          <cell r="IV1" t="str">
            <v>q1q15cmod26</v>
          </cell>
          <cell r="IW1" t="str">
            <v>q1q15cmod31</v>
          </cell>
          <cell r="IX1" t="str">
            <v>q1q15cmod32</v>
          </cell>
          <cell r="IY1" t="str">
            <v>q1q15cmod33</v>
          </cell>
          <cell r="IZ1" t="str">
            <v>q1q15cmod34</v>
          </cell>
          <cell r="JA1" t="str">
            <v>q1q15cmod35</v>
          </cell>
          <cell r="JB1" t="str">
            <v>q1q15cmod36</v>
          </cell>
          <cell r="JC1" t="str">
            <v>q1q15cmod41</v>
          </cell>
          <cell r="JD1" t="str">
            <v>q1q15cmod42</v>
          </cell>
          <cell r="JE1" t="str">
            <v>q1q15cmod43</v>
          </cell>
          <cell r="JF1" t="str">
            <v>q1q15cmod44</v>
          </cell>
          <cell r="JG1" t="str">
            <v>q1q15cmod45</v>
          </cell>
          <cell r="JH1" t="str">
            <v>q1q15cmod46</v>
          </cell>
          <cell r="JI1" t="str">
            <v>q1q15cmod51</v>
          </cell>
          <cell r="JJ1" t="str">
            <v>q1q15cmod52</v>
          </cell>
          <cell r="JK1" t="str">
            <v>q1q15cmod53</v>
          </cell>
          <cell r="JL1" t="str">
            <v>q1q15cmod54</v>
          </cell>
          <cell r="JM1" t="str">
            <v>q1q15cmod55</v>
          </cell>
          <cell r="JN1" t="str">
            <v>q1q15cmod56</v>
          </cell>
          <cell r="JO1" t="str">
            <v>q1q15dmod11</v>
          </cell>
          <cell r="JP1" t="str">
            <v>q1q15dmod12</v>
          </cell>
          <cell r="JQ1" t="str">
            <v>q1q15dmod13</v>
          </cell>
          <cell r="JR1" t="str">
            <v>q1q15dmod14</v>
          </cell>
          <cell r="JS1" t="str">
            <v>q1q15dmod15</v>
          </cell>
          <cell r="JT1" t="str">
            <v>q1q15dmod16</v>
          </cell>
          <cell r="JU1" t="str">
            <v>q1q15dmod21</v>
          </cell>
          <cell r="JV1" t="str">
            <v>q1q15dmod22</v>
          </cell>
          <cell r="JW1" t="str">
            <v>q1q15dmod23</v>
          </cell>
          <cell r="JX1" t="str">
            <v>q1q15dmod24</v>
          </cell>
          <cell r="JY1" t="str">
            <v>q1q15dmod25</v>
          </cell>
          <cell r="JZ1" t="str">
            <v>q1q15dmod26</v>
          </cell>
          <cell r="KA1" t="str">
            <v>q1q15dmod31</v>
          </cell>
          <cell r="KB1" t="str">
            <v>q1q15dmod32</v>
          </cell>
          <cell r="KC1" t="str">
            <v>q1q15dmod33</v>
          </cell>
          <cell r="KD1" t="str">
            <v>q1q15dmod34</v>
          </cell>
          <cell r="KE1" t="str">
            <v>q1q15dmod35</v>
          </cell>
          <cell r="KF1" t="str">
            <v>q1q15dmod36</v>
          </cell>
          <cell r="KG1" t="str">
            <v>q1q15dmod41</v>
          </cell>
          <cell r="KH1" t="str">
            <v>q1q15dmod42</v>
          </cell>
          <cell r="KI1" t="str">
            <v>q1q15dmod43</v>
          </cell>
          <cell r="KJ1" t="str">
            <v>q1q15dmod44</v>
          </cell>
          <cell r="KK1" t="str">
            <v>q1q15dmod45</v>
          </cell>
          <cell r="KL1" t="str">
            <v>q1q15dmod46</v>
          </cell>
          <cell r="KM1" t="str">
            <v>q1q15dmod51</v>
          </cell>
          <cell r="KN1" t="str">
            <v>q1q15dmod52</v>
          </cell>
          <cell r="KO1" t="str">
            <v>q1q15dmod53</v>
          </cell>
          <cell r="KP1" t="str">
            <v>q1q15dmod54</v>
          </cell>
          <cell r="KQ1" t="str">
            <v>q1q15dmod55</v>
          </cell>
          <cell r="KR1" t="str">
            <v>q1q15dmod56</v>
          </cell>
          <cell r="KS1" t="str">
            <v>q1q15emod11</v>
          </cell>
          <cell r="KT1" t="str">
            <v>q1q15emod12</v>
          </cell>
          <cell r="KU1" t="str">
            <v>q1q15emod13</v>
          </cell>
          <cell r="KV1" t="str">
            <v>q1q15emod14</v>
          </cell>
          <cell r="KW1" t="str">
            <v>q1q15emod15</v>
          </cell>
          <cell r="KX1" t="str">
            <v>q1q15emod16</v>
          </cell>
          <cell r="KY1" t="str">
            <v>q1q15emod21</v>
          </cell>
          <cell r="KZ1" t="str">
            <v>q1q15emod22</v>
          </cell>
          <cell r="LA1" t="str">
            <v>q1q15emod23</v>
          </cell>
          <cell r="LB1" t="str">
            <v>q1q15emod24</v>
          </cell>
          <cell r="LC1" t="str">
            <v>q1q15emod25</v>
          </cell>
          <cell r="LD1" t="str">
            <v>q1q15emod26</v>
          </cell>
          <cell r="LE1" t="str">
            <v>q1q15emod31</v>
          </cell>
          <cell r="LF1" t="str">
            <v>q1q15emod32</v>
          </cell>
          <cell r="LG1" t="str">
            <v>q1q15emod33</v>
          </cell>
          <cell r="LH1" t="str">
            <v>q1q15emod34</v>
          </cell>
          <cell r="LI1" t="str">
            <v>q1q15emod35</v>
          </cell>
          <cell r="LJ1" t="str">
            <v>q1q15emod36</v>
          </cell>
          <cell r="LK1" t="str">
            <v>q1q15emod41</v>
          </cell>
          <cell r="LL1" t="str">
            <v>q1q15emod42</v>
          </cell>
          <cell r="LM1" t="str">
            <v>q1q15emod43</v>
          </cell>
          <cell r="LN1" t="str">
            <v>q1q15emod44</v>
          </cell>
          <cell r="LO1" t="str">
            <v>q1q15emod45</v>
          </cell>
          <cell r="LP1" t="str">
            <v>q1q15emod46</v>
          </cell>
          <cell r="LQ1" t="str">
            <v>q1q15emod51</v>
          </cell>
          <cell r="LR1" t="str">
            <v>q1q15emod52</v>
          </cell>
          <cell r="LS1" t="str">
            <v>q1q15emod53</v>
          </cell>
          <cell r="LT1" t="str">
            <v>q1q15emod54</v>
          </cell>
          <cell r="LU1" t="str">
            <v>q1q15emod55</v>
          </cell>
          <cell r="LV1" t="str">
            <v>q1q15emod56</v>
          </cell>
          <cell r="LW1" t="str">
            <v>q1q15fmod11</v>
          </cell>
          <cell r="LX1" t="str">
            <v>q1q15fmod12</v>
          </cell>
          <cell r="LY1" t="str">
            <v>q1q15fmod13</v>
          </cell>
          <cell r="LZ1" t="str">
            <v>q1q15fmod14</v>
          </cell>
          <cell r="MA1" t="str">
            <v>q1q15fmod15</v>
          </cell>
          <cell r="MB1" t="str">
            <v>q1q15fmod16</v>
          </cell>
          <cell r="MC1" t="str">
            <v>q1q15fmod21</v>
          </cell>
          <cell r="MD1" t="str">
            <v>q1q15fmod22</v>
          </cell>
          <cell r="ME1" t="str">
            <v>q1q15fmod23</v>
          </cell>
          <cell r="MF1" t="str">
            <v>q1q15fmod24</v>
          </cell>
          <cell r="MG1" t="str">
            <v>q1q15fmod25</v>
          </cell>
          <cell r="MH1" t="str">
            <v>q1q15fmod26</v>
          </cell>
          <cell r="MI1" t="str">
            <v>q1q15fmod31</v>
          </cell>
          <cell r="MJ1" t="str">
            <v>q1q15fmod32</v>
          </cell>
          <cell r="MK1" t="str">
            <v>q1q15fmod33</v>
          </cell>
          <cell r="ML1" t="str">
            <v>q1q15fmod34</v>
          </cell>
          <cell r="MM1" t="str">
            <v>q1q15fmod35</v>
          </cell>
          <cell r="MN1" t="str">
            <v>q1q15fmod36</v>
          </cell>
          <cell r="MO1" t="str">
            <v>q1q15fmod41</v>
          </cell>
          <cell r="MP1" t="str">
            <v>q1q15fmod42</v>
          </cell>
          <cell r="MQ1" t="str">
            <v>q1q15fmod43</v>
          </cell>
          <cell r="MR1" t="str">
            <v>q1q15fmod44</v>
          </cell>
          <cell r="MS1" t="str">
            <v>q1q15fmod45</v>
          </cell>
          <cell r="MT1" t="str">
            <v>q1q15fmod46</v>
          </cell>
          <cell r="MU1" t="str">
            <v>q1q15fmod51</v>
          </cell>
          <cell r="MV1" t="str">
            <v>q1q15fmod52</v>
          </cell>
          <cell r="MW1" t="str">
            <v>q1q15fmod53</v>
          </cell>
          <cell r="MX1" t="str">
            <v>q1q15fmod54</v>
          </cell>
          <cell r="MY1" t="str">
            <v>q1q15fmod55</v>
          </cell>
          <cell r="MZ1" t="str">
            <v>q1q15fmod56</v>
          </cell>
          <cell r="NA1" t="str">
            <v>q17q18mod11</v>
          </cell>
          <cell r="NB1" t="str">
            <v>q17q18mod12</v>
          </cell>
          <cell r="NC1" t="str">
            <v>q17q18mod13</v>
          </cell>
          <cell r="ND1" t="str">
            <v>q17q18mod14</v>
          </cell>
          <cell r="NE1" t="str">
            <v>q17q18mod15</v>
          </cell>
          <cell r="NF1" t="str">
            <v>q17q18mod21</v>
          </cell>
          <cell r="NG1" t="str">
            <v>q17q18mod22</v>
          </cell>
          <cell r="NH1" t="str">
            <v>q17q18mod23</v>
          </cell>
          <cell r="NI1" t="str">
            <v>q17q18mod24</v>
          </cell>
          <cell r="NJ1" t="str">
            <v>q17q18mod25</v>
          </cell>
          <cell r="NK1" t="str">
            <v>q17q18mod31</v>
          </cell>
          <cell r="NL1" t="str">
            <v>q17q18mod32</v>
          </cell>
          <cell r="NM1" t="str">
            <v>q17q18mod33</v>
          </cell>
          <cell r="NN1" t="str">
            <v>q17q18mod34</v>
          </cell>
          <cell r="NO1" t="str">
            <v>q17q18mod35</v>
          </cell>
          <cell r="NP1" t="str">
            <v>q17q18mod41</v>
          </cell>
          <cell r="NQ1" t="str">
            <v>q17q18mod42</v>
          </cell>
          <cell r="NR1" t="str">
            <v>q17q18mod43</v>
          </cell>
          <cell r="NS1" t="str">
            <v>q17q18mod44</v>
          </cell>
          <cell r="NT1" t="str">
            <v>q17q18mod45</v>
          </cell>
          <cell r="NU1" t="str">
            <v>q17q19mod11</v>
          </cell>
          <cell r="NV1" t="str">
            <v>q17q19mod12</v>
          </cell>
          <cell r="NW1" t="str">
            <v>q17q19mod13</v>
          </cell>
          <cell r="NX1" t="str">
            <v>q17q19mod14</v>
          </cell>
          <cell r="NY1" t="str">
            <v>q17q19mod21</v>
          </cell>
          <cell r="NZ1" t="str">
            <v>q17q19mod22</v>
          </cell>
          <cell r="OA1" t="str">
            <v>q17q19mod23</v>
          </cell>
          <cell r="OB1" t="str">
            <v>q17q19mod24</v>
          </cell>
          <cell r="OC1" t="str">
            <v>q17q19mod31</v>
          </cell>
          <cell r="OD1" t="str">
            <v>q17q19mod32</v>
          </cell>
          <cell r="OE1" t="str">
            <v>q17q19mod33</v>
          </cell>
          <cell r="OF1" t="str">
            <v>q17q19mod34</v>
          </cell>
          <cell r="OG1" t="str">
            <v>q17q19mod41</v>
          </cell>
          <cell r="OH1" t="str">
            <v>q17q19mod42</v>
          </cell>
          <cell r="OI1" t="str">
            <v>q17q19mod43</v>
          </cell>
          <cell r="OJ1" t="str">
            <v>q17q19mod44</v>
          </cell>
          <cell r="OK1" t="str">
            <v>q18q19mod11</v>
          </cell>
          <cell r="OL1" t="str">
            <v>q18q19mod12</v>
          </cell>
          <cell r="OM1" t="str">
            <v>q18q19mod13</v>
          </cell>
          <cell r="ON1" t="str">
            <v>q18q19mod14</v>
          </cell>
          <cell r="OO1" t="str">
            <v>q18q19mod21</v>
          </cell>
          <cell r="OP1" t="str">
            <v>q18q19mod22</v>
          </cell>
          <cell r="OQ1" t="str">
            <v>q18q19mod23</v>
          </cell>
          <cell r="OR1" t="str">
            <v>q18q19mod24</v>
          </cell>
          <cell r="OS1" t="str">
            <v>q18q19mod31</v>
          </cell>
          <cell r="OT1" t="str">
            <v>q18q19mod32</v>
          </cell>
          <cell r="OU1" t="str">
            <v>q18q19mod33</v>
          </cell>
          <cell r="OV1" t="str">
            <v>q18q19mod34</v>
          </cell>
          <cell r="OW1" t="str">
            <v>q18q19mod41</v>
          </cell>
          <cell r="OX1" t="str">
            <v>q18q19mod42</v>
          </cell>
          <cell r="OY1" t="str">
            <v>q18q19mod43</v>
          </cell>
          <cell r="OZ1" t="str">
            <v>q18q19mod44</v>
          </cell>
          <cell r="PA1" t="str">
            <v>q18q19mod51</v>
          </cell>
          <cell r="PB1" t="str">
            <v>q18q19mod52</v>
          </cell>
          <cell r="PC1" t="str">
            <v>q18q19mod53</v>
          </cell>
          <cell r="PD1" t="str">
            <v>q18q19mod54</v>
          </cell>
        </row>
        <row r="2">
          <cell r="A2" t="str">
            <v>EnsEns</v>
          </cell>
          <cell r="B2" t="str">
            <v>2</v>
          </cell>
          <cell r="C2" t="str">
            <v>Ensemble</v>
          </cell>
          <cell r="D2" t="str">
            <v/>
          </cell>
          <cell r="E2" t="str">
            <v/>
          </cell>
          <cell r="F2">
            <v>8.9999999999999993E-3</v>
          </cell>
          <cell r="G2">
            <v>5.3999999999999999E-2</v>
          </cell>
          <cell r="H2">
            <v>0.26100000000000001</v>
          </cell>
          <cell r="I2">
            <v>0.61399999999999999</v>
          </cell>
          <cell r="J2">
            <v>6.3E-2</v>
          </cell>
          <cell r="K2">
            <v>0.66900000000000004</v>
          </cell>
          <cell r="L2">
            <v>0.23300000000000001</v>
          </cell>
          <cell r="M2">
            <v>2.8000000000000001E-2</v>
          </cell>
          <cell r="N2">
            <v>6.9000000000000006E-2</v>
          </cell>
          <cell r="O2">
            <v>0.21199999999999999</v>
          </cell>
          <cell r="P2">
            <v>0.25</v>
          </cell>
          <cell r="Q2">
            <v>6.9000000000000006E-2</v>
          </cell>
          <cell r="R2">
            <v>2.5999999999999999E-2</v>
          </cell>
          <cell r="S2">
            <v>0.14899999999999999</v>
          </cell>
          <cell r="T2">
            <v>0.26400000000000001</v>
          </cell>
          <cell r="U2">
            <v>0.129</v>
          </cell>
          <cell r="V2">
            <v>0.13400000000000001</v>
          </cell>
          <cell r="W2">
            <v>0.23799999999999999</v>
          </cell>
          <cell r="X2">
            <v>0.156</v>
          </cell>
          <cell r="Y2">
            <v>0.78300000000000003</v>
          </cell>
          <cell r="Z2">
            <v>6.0999999999999999E-2</v>
          </cell>
          <cell r="AA2">
            <v>0.112</v>
          </cell>
          <cell r="AB2">
            <v>0.5</v>
          </cell>
          <cell r="AC2">
            <v>0.24299999999999999</v>
          </cell>
          <cell r="AD2">
            <v>0.56599999999999995</v>
          </cell>
          <cell r="AE2">
            <v>0.24299999999999999</v>
          </cell>
          <cell r="AF2">
            <v>0.25700000000000001</v>
          </cell>
          <cell r="AG2">
            <v>0.74299999999999999</v>
          </cell>
          <cell r="AH2">
            <v>0.43</v>
          </cell>
          <cell r="AI2">
            <v>0.56999999999999995</v>
          </cell>
          <cell r="AJ2">
            <v>13940</v>
          </cell>
          <cell r="AK2">
            <v>0.45800000000000002</v>
          </cell>
          <cell r="AL2">
            <v>0.20399999999999999</v>
          </cell>
          <cell r="AM2">
            <v>8.0000000000000002E-3</v>
          </cell>
          <cell r="AN2">
            <v>0.27700000000000002</v>
          </cell>
          <cell r="AO2">
            <v>5.3999999999999999E-2</v>
          </cell>
          <cell r="AP2">
            <v>6.5000000000000002E-2</v>
          </cell>
          <cell r="AQ2">
            <v>3.5000000000000003E-2</v>
          </cell>
          <cell r="AR2">
            <v>4.5999999999999999E-2</v>
          </cell>
          <cell r="AS2">
            <v>0.63100000000000001</v>
          </cell>
          <cell r="AT2">
            <v>0.223</v>
          </cell>
          <cell r="AU2">
            <v>1225788</v>
          </cell>
          <cell r="AV2">
            <v>3.6999999999999998E-2</v>
          </cell>
          <cell r="AW2">
            <v>6.0999999999999999E-2</v>
          </cell>
          <cell r="AX2">
            <v>1.7999999999999999E-2</v>
          </cell>
          <cell r="AY2">
            <v>0.70099999999999996</v>
          </cell>
          <cell r="AZ2">
            <v>0.183</v>
          </cell>
          <cell r="BA2">
            <v>18.812000000000001</v>
          </cell>
          <cell r="BB2">
            <v>0.09</v>
          </cell>
          <cell r="BC2">
            <v>0.17299999999999999</v>
          </cell>
          <cell r="BD2">
            <v>0.32600000000000001</v>
          </cell>
          <cell r="BE2">
            <v>0.41199999999999998</v>
          </cell>
          <cell r="BF2">
            <v>0.60299999999999998</v>
          </cell>
          <cell r="BG2">
            <v>0.158</v>
          </cell>
          <cell r="BH2">
            <v>9.5000000000000001E-2</v>
          </cell>
          <cell r="BI2">
            <v>5.0999999999999997E-2</v>
          </cell>
          <cell r="BJ2">
            <v>4.7E-2</v>
          </cell>
          <cell r="BK2">
            <v>4.5999999999999999E-2</v>
          </cell>
          <cell r="BL2">
            <v>5.7000000000000002E-2</v>
          </cell>
          <cell r="BM2">
            <v>7.0999999999999994E-2</v>
          </cell>
          <cell r="BN2">
            <v>9.0999999999999998E-2</v>
          </cell>
          <cell r="BO2">
            <v>0.115</v>
          </cell>
          <cell r="BP2">
            <v>0.23400000000000001</v>
          </cell>
          <cell r="BQ2">
            <v>0.432</v>
          </cell>
          <cell r="BR2">
            <v>1.2E-2</v>
          </cell>
          <cell r="BS2">
            <v>8.9999999999999993E-3</v>
          </cell>
          <cell r="BT2">
            <v>1.2E-2</v>
          </cell>
          <cell r="BU2">
            <v>2.4E-2</v>
          </cell>
          <cell r="BV2">
            <v>0.16</v>
          </cell>
          <cell r="BW2">
            <v>0.78200000000000003</v>
          </cell>
          <cell r="BX2">
            <v>0</v>
          </cell>
          <cell r="BY2">
            <v>0</v>
          </cell>
          <cell r="BZ2">
            <v>7.0000000000000001E-3</v>
          </cell>
          <cell r="CA2">
            <v>0.14199999999999999</v>
          </cell>
          <cell r="CB2">
            <v>0.71899999999999997</v>
          </cell>
          <cell r="CC2">
            <v>0.13200000000000001</v>
          </cell>
          <cell r="CD2">
            <v>1.2E-2</v>
          </cell>
          <cell r="CE2">
            <v>6.0000000000000001E-3</v>
          </cell>
          <cell r="CF2">
            <v>2.5999999999999999E-2</v>
          </cell>
          <cell r="CG2">
            <v>0.19600000000000001</v>
          </cell>
          <cell r="CH2">
            <v>0.60899999999999999</v>
          </cell>
          <cell r="CI2">
            <v>0.151</v>
          </cell>
          <cell r="CJ2">
            <v>0</v>
          </cell>
          <cell r="CK2">
            <v>0</v>
          </cell>
          <cell r="CL2">
            <v>0</v>
          </cell>
          <cell r="CM2">
            <v>1E-3</v>
          </cell>
          <cell r="CN2">
            <v>0.02</v>
          </cell>
          <cell r="CO2">
            <v>0.97799999999999998</v>
          </cell>
          <cell r="CP2">
            <v>0.52300000000000002</v>
          </cell>
          <cell r="CQ2">
            <v>0.34</v>
          </cell>
          <cell r="CR2">
            <v>8.5999999999999993E-2</v>
          </cell>
          <cell r="CS2">
            <v>1.4E-2</v>
          </cell>
          <cell r="CT2">
            <v>3.6999999999999998E-2</v>
          </cell>
          <cell r="CU2">
            <v>0.51600000000000001</v>
          </cell>
          <cell r="CV2">
            <v>0.26300000000000001</v>
          </cell>
          <cell r="CW2">
            <v>5.7000000000000002E-2</v>
          </cell>
          <cell r="CX2">
            <v>9.4E-2</v>
          </cell>
          <cell r="CY2">
            <v>7.0000000000000007E-2</v>
          </cell>
          <cell r="CZ2">
            <v>0.67</v>
          </cell>
          <cell r="DA2">
            <v>0.21</v>
          </cell>
          <cell r="DB2">
            <v>0.111</v>
          </cell>
          <cell r="DC2">
            <v>2E-3</v>
          </cell>
          <cell r="DD2">
            <v>7.0000000000000001E-3</v>
          </cell>
          <cell r="DE2">
            <v>0.53200000000000003</v>
          </cell>
          <cell r="DF2">
            <v>0.223</v>
          </cell>
          <cell r="DG2">
            <v>6.9000000000000006E-2</v>
          </cell>
          <cell r="DH2">
            <v>2.4E-2</v>
          </cell>
          <cell r="DI2">
            <v>0.152</v>
          </cell>
          <cell r="DJ2">
            <v>0.45100000000000001</v>
          </cell>
          <cell r="DK2">
            <v>0.105</v>
          </cell>
          <cell r="DL2">
            <v>1.9E-2</v>
          </cell>
          <cell r="DM2">
            <v>1.2999999999999999E-2</v>
          </cell>
          <cell r="DN2">
            <v>0.41199999999999998</v>
          </cell>
          <cell r="DO2">
            <v>0.53500000000000003</v>
          </cell>
          <cell r="DP2">
            <v>0.184</v>
          </cell>
          <cell r="DQ2">
            <v>3.6999999999999998E-2</v>
          </cell>
          <cell r="DR2">
            <v>4.2999999999999997E-2</v>
          </cell>
          <cell r="DS2">
            <v>0.20100000000000001</v>
          </cell>
          <cell r="DT2">
            <v>0.47799999999999998</v>
          </cell>
          <cell r="DU2">
            <v>0.32800000000000001</v>
          </cell>
          <cell r="DV2">
            <v>0.16300000000000001</v>
          </cell>
          <cell r="DW2">
            <v>3.0000000000000001E-3</v>
          </cell>
          <cell r="DX2">
            <v>2.7E-2</v>
          </cell>
          <cell r="DY2">
            <v>0.26700000000000002</v>
          </cell>
          <cell r="DZ2">
            <v>0.35499999999999998</v>
          </cell>
          <cell r="EA2">
            <v>0.108</v>
          </cell>
          <cell r="EB2">
            <v>0.27</v>
          </cell>
          <cell r="EC2">
            <v>9.7000000000000003E-2</v>
          </cell>
          <cell r="ED2">
            <v>0.29699999999999999</v>
          </cell>
          <cell r="EE2">
            <v>5.2999999999999999E-2</v>
          </cell>
          <cell r="EF2">
            <v>0.315</v>
          </cell>
          <cell r="EG2">
            <v>0.23699999999999999</v>
          </cell>
          <cell r="EH2">
            <v>0.29099999999999998</v>
          </cell>
          <cell r="EI2">
            <v>0.33400000000000002</v>
          </cell>
          <cell r="EJ2">
            <v>0.114</v>
          </cell>
          <cell r="EK2">
            <v>0.26100000000000001</v>
          </cell>
          <cell r="EL2">
            <v>0.25900000000000001</v>
          </cell>
          <cell r="EM2">
            <v>5.8999999999999997E-2</v>
          </cell>
          <cell r="EN2">
            <v>8.4000000000000005E-2</v>
          </cell>
          <cell r="EO2">
            <v>0.11700000000000001</v>
          </cell>
          <cell r="EP2">
            <v>0.13100000000000001</v>
          </cell>
          <cell r="EQ2">
            <v>0.35</v>
          </cell>
          <cell r="ER2">
            <v>0.23300000000000001</v>
          </cell>
          <cell r="ES2">
            <v>0.379</v>
          </cell>
          <cell r="ET2">
            <v>8.8999999999999996E-2</v>
          </cell>
          <cell r="EU2">
            <v>0.183</v>
          </cell>
          <cell r="EV2">
            <v>0.114</v>
          </cell>
          <cell r="EW2">
            <v>4.5999999999999999E-2</v>
          </cell>
          <cell r="EX2">
            <v>0.1</v>
          </cell>
          <cell r="EY2">
            <v>0.17399999999999999</v>
          </cell>
          <cell r="EZ2">
            <v>0.183</v>
          </cell>
          <cell r="FA2">
            <v>0.42499999999999999</v>
          </cell>
          <cell r="FB2">
            <v>0.20499999999999999</v>
          </cell>
          <cell r="FC2">
            <v>0.33700000000000002</v>
          </cell>
          <cell r="FD2">
            <v>3.3000000000000002E-2</v>
          </cell>
          <cell r="FE2">
            <v>0.48199999999999998</v>
          </cell>
          <cell r="FF2">
            <v>0.27200000000000002</v>
          </cell>
          <cell r="FG2">
            <v>0.22800000000000001</v>
          </cell>
          <cell r="FH2">
            <v>1.9E-2</v>
          </cell>
          <cell r="FI2">
            <v>0.34300000000000003</v>
          </cell>
          <cell r="FJ2">
            <v>0.34899999999999998</v>
          </cell>
          <cell r="FK2">
            <v>0.28199999999999997</v>
          </cell>
          <cell r="FL2">
            <v>2.5999999999999999E-2</v>
          </cell>
          <cell r="FM2">
            <v>0.11600000000000001</v>
          </cell>
          <cell r="FN2">
            <v>0.51500000000000001</v>
          </cell>
          <cell r="FO2">
            <v>0.32500000000000001</v>
          </cell>
          <cell r="FP2">
            <v>4.3999999999999997E-2</v>
          </cell>
          <cell r="FQ2">
            <v>0.65300000000000002</v>
          </cell>
          <cell r="FR2">
            <v>0.153</v>
          </cell>
          <cell r="FS2">
            <v>3.3000000000000002E-2</v>
          </cell>
          <cell r="FT2">
            <v>7.0000000000000007E-2</v>
          </cell>
          <cell r="FU2">
            <v>9.0999999999999998E-2</v>
          </cell>
          <cell r="FV2">
            <v>1E-3</v>
          </cell>
          <cell r="FW2">
            <v>0.63500000000000001</v>
          </cell>
          <cell r="FX2">
            <v>0.153</v>
          </cell>
          <cell r="FY2">
            <v>3.3000000000000002E-2</v>
          </cell>
          <cell r="FZ2">
            <v>7.6999999999999999E-2</v>
          </cell>
          <cell r="GA2">
            <v>0.10100000000000001</v>
          </cell>
          <cell r="GB2">
            <v>1E-3</v>
          </cell>
          <cell r="GC2">
            <v>2E-3</v>
          </cell>
          <cell r="GD2">
            <v>0</v>
          </cell>
          <cell r="GE2">
            <v>0</v>
          </cell>
          <cell r="GF2">
            <v>1E-3</v>
          </cell>
          <cell r="GG2">
            <v>3.0000000000000001E-3</v>
          </cell>
          <cell r="GH2">
            <v>3.0000000000000001E-3</v>
          </cell>
          <cell r="GI2">
            <v>2.3E-2</v>
          </cell>
          <cell r="GJ2">
            <v>1.2999999999999999E-2</v>
          </cell>
          <cell r="GK2">
            <v>5.0000000000000001E-3</v>
          </cell>
          <cell r="GL2">
            <v>6.0000000000000001E-3</v>
          </cell>
          <cell r="GM2">
            <v>5.0000000000000001E-3</v>
          </cell>
          <cell r="GN2">
            <v>2E-3</v>
          </cell>
          <cell r="GO2">
            <v>0.13</v>
          </cell>
          <cell r="GP2">
            <v>5.6000000000000001E-2</v>
          </cell>
          <cell r="GQ2">
            <v>3.5000000000000003E-2</v>
          </cell>
          <cell r="GR2">
            <v>1.4999999999999999E-2</v>
          </cell>
          <cell r="GS2">
            <v>1.4999999999999999E-2</v>
          </cell>
          <cell r="GT2">
            <v>8.0000000000000002E-3</v>
          </cell>
          <cell r="GU2">
            <v>0.39800000000000002</v>
          </cell>
          <cell r="GV2">
            <v>8.3000000000000004E-2</v>
          </cell>
          <cell r="GW2">
            <v>5.2999999999999999E-2</v>
          </cell>
          <cell r="GX2">
            <v>2.8000000000000001E-2</v>
          </cell>
          <cell r="GY2">
            <v>2.3E-2</v>
          </cell>
          <cell r="GZ2">
            <v>0.03</v>
          </cell>
          <cell r="HA2">
            <v>0.05</v>
          </cell>
          <cell r="HB2">
            <v>5.0000000000000001E-3</v>
          </cell>
          <cell r="HC2">
            <v>2E-3</v>
          </cell>
          <cell r="HD2">
            <v>2E-3</v>
          </cell>
          <cell r="HE2">
            <v>1E-3</v>
          </cell>
          <cell r="HF2">
            <v>3.0000000000000001E-3</v>
          </cell>
          <cell r="HG2">
            <v>0</v>
          </cell>
          <cell r="HH2">
            <v>0</v>
          </cell>
          <cell r="HI2">
            <v>0</v>
          </cell>
          <cell r="HJ2">
            <v>0</v>
          </cell>
          <cell r="HK2">
            <v>2E-3</v>
          </cell>
          <cell r="HL2">
            <v>6.0000000000000001E-3</v>
          </cell>
          <cell r="HM2">
            <v>2E-3</v>
          </cell>
          <cell r="HN2">
            <v>7.0000000000000001E-3</v>
          </cell>
          <cell r="HO2">
            <v>3.0000000000000001E-3</v>
          </cell>
          <cell r="HP2">
            <v>8.9999999999999993E-3</v>
          </cell>
          <cell r="HQ2">
            <v>1.0999999999999999E-2</v>
          </cell>
          <cell r="HR2">
            <v>2.1000000000000001E-2</v>
          </cell>
          <cell r="HS2">
            <v>1.7000000000000001E-2</v>
          </cell>
          <cell r="HT2">
            <v>2.1999999999999999E-2</v>
          </cell>
          <cell r="HU2">
            <v>3.1E-2</v>
          </cell>
          <cell r="HV2">
            <v>2.5999999999999999E-2</v>
          </cell>
          <cell r="HW2">
            <v>7.3999999999999996E-2</v>
          </cell>
          <cell r="HX2">
            <v>8.7999999999999995E-2</v>
          </cell>
          <cell r="HY2">
            <v>3.5999999999999997E-2</v>
          </cell>
          <cell r="HZ2">
            <v>3.9E-2</v>
          </cell>
          <cell r="IA2">
            <v>5.6000000000000001E-2</v>
          </cell>
          <cell r="IB2">
            <v>7.2999999999999995E-2</v>
          </cell>
          <cell r="IC2">
            <v>0.13</v>
          </cell>
          <cell r="ID2">
            <v>0.28299999999999997</v>
          </cell>
          <cell r="IE2">
            <v>1E-3</v>
          </cell>
          <cell r="IF2">
            <v>2E-3</v>
          </cell>
          <cell r="IG2">
            <v>2E-3</v>
          </cell>
          <cell r="IH2">
            <v>7.0000000000000001E-3</v>
          </cell>
          <cell r="II2">
            <v>1.7000000000000001E-2</v>
          </cell>
          <cell r="IJ2">
            <v>3.3000000000000002E-2</v>
          </cell>
          <cell r="IK2">
            <v>4.0000000000000001E-3</v>
          </cell>
          <cell r="IL2">
            <v>1E-3</v>
          </cell>
          <cell r="IM2">
            <v>0</v>
          </cell>
          <cell r="IN2">
            <v>0</v>
          </cell>
          <cell r="IO2">
            <v>1E-3</v>
          </cell>
          <cell r="IP2">
            <v>3.0000000000000001E-3</v>
          </cell>
          <cell r="IQ2">
            <v>5.0000000000000001E-3</v>
          </cell>
          <cell r="IR2">
            <v>4.0000000000000001E-3</v>
          </cell>
          <cell r="IS2">
            <v>4.0000000000000001E-3</v>
          </cell>
          <cell r="IT2">
            <v>6.0000000000000001E-3</v>
          </cell>
          <cell r="IU2">
            <v>1.4999999999999999E-2</v>
          </cell>
          <cell r="IV2">
            <v>2.1000000000000001E-2</v>
          </cell>
          <cell r="IW2">
            <v>3.0000000000000001E-3</v>
          </cell>
          <cell r="IX2">
            <v>4.0000000000000001E-3</v>
          </cell>
          <cell r="IY2">
            <v>6.0000000000000001E-3</v>
          </cell>
          <cell r="IZ2">
            <v>1.2999999999999999E-2</v>
          </cell>
          <cell r="JA2">
            <v>6.7000000000000004E-2</v>
          </cell>
          <cell r="JB2">
            <v>0.17</v>
          </cell>
          <cell r="JC2">
            <v>1E-3</v>
          </cell>
          <cell r="JD2">
            <v>1E-3</v>
          </cell>
          <cell r="JE2">
            <v>2E-3</v>
          </cell>
          <cell r="JF2">
            <v>4.0000000000000001E-3</v>
          </cell>
          <cell r="JG2">
            <v>6.6000000000000003E-2</v>
          </cell>
          <cell r="JH2">
            <v>0.53800000000000003</v>
          </cell>
          <cell r="JI2">
            <v>0</v>
          </cell>
          <cell r="JJ2">
            <v>0</v>
          </cell>
          <cell r="JK2">
            <v>0</v>
          </cell>
          <cell r="JL2">
            <v>0</v>
          </cell>
          <cell r="JM2">
            <v>1.2E-2</v>
          </cell>
          <cell r="JN2">
            <v>0.05</v>
          </cell>
          <cell r="JO2">
            <v>0</v>
          </cell>
          <cell r="JP2">
            <v>0</v>
          </cell>
          <cell r="JQ2">
            <v>0</v>
          </cell>
          <cell r="JR2">
            <v>0</v>
          </cell>
          <cell r="JS2">
            <v>5.0000000000000001E-3</v>
          </cell>
          <cell r="JT2">
            <v>3.0000000000000001E-3</v>
          </cell>
          <cell r="JU2">
            <v>0</v>
          </cell>
          <cell r="JV2">
            <v>0</v>
          </cell>
          <cell r="JW2">
            <v>1E-3</v>
          </cell>
          <cell r="JX2">
            <v>6.0000000000000001E-3</v>
          </cell>
          <cell r="JY2">
            <v>3.7999999999999999E-2</v>
          </cell>
          <cell r="JZ2">
            <v>8.9999999999999993E-3</v>
          </cell>
          <cell r="KA2">
            <v>0</v>
          </cell>
          <cell r="KB2">
            <v>0</v>
          </cell>
          <cell r="KC2">
            <v>2E-3</v>
          </cell>
          <cell r="KD2">
            <v>4.2000000000000003E-2</v>
          </cell>
          <cell r="KE2">
            <v>0.189</v>
          </cell>
          <cell r="KF2">
            <v>2.5000000000000001E-2</v>
          </cell>
          <cell r="KG2">
            <v>0</v>
          </cell>
          <cell r="KH2">
            <v>0</v>
          </cell>
          <cell r="KI2">
            <v>4.0000000000000001E-3</v>
          </cell>
          <cell r="KJ2">
            <v>8.3000000000000004E-2</v>
          </cell>
          <cell r="KK2">
            <v>0.44</v>
          </cell>
          <cell r="KL2">
            <v>8.8999999999999996E-2</v>
          </cell>
          <cell r="KM2">
            <v>0</v>
          </cell>
          <cell r="KN2">
            <v>0</v>
          </cell>
          <cell r="KO2">
            <v>0</v>
          </cell>
          <cell r="KP2">
            <v>0.01</v>
          </cell>
          <cell r="KQ2">
            <v>4.7E-2</v>
          </cell>
          <cell r="KR2">
            <v>5.0000000000000001E-3</v>
          </cell>
          <cell r="KS2">
            <v>0</v>
          </cell>
          <cell r="KT2">
            <v>0</v>
          </cell>
          <cell r="KU2">
            <v>0</v>
          </cell>
          <cell r="KV2">
            <v>1E-3</v>
          </cell>
          <cell r="KW2">
            <v>4.0000000000000001E-3</v>
          </cell>
          <cell r="KX2">
            <v>3.0000000000000001E-3</v>
          </cell>
          <cell r="KY2">
            <v>0</v>
          </cell>
          <cell r="KZ2">
            <v>1E-3</v>
          </cell>
          <cell r="LA2">
            <v>0</v>
          </cell>
          <cell r="LB2">
            <v>1.7999999999999999E-2</v>
          </cell>
          <cell r="LC2">
            <v>2.5999999999999999E-2</v>
          </cell>
          <cell r="LD2">
            <v>8.0000000000000002E-3</v>
          </cell>
          <cell r="LE2">
            <v>0</v>
          </cell>
          <cell r="LF2">
            <v>1E-3</v>
          </cell>
          <cell r="LG2">
            <v>6.0000000000000001E-3</v>
          </cell>
          <cell r="LH2">
            <v>5.7000000000000002E-2</v>
          </cell>
          <cell r="LI2">
            <v>0.159</v>
          </cell>
          <cell r="LJ2">
            <v>3.2000000000000001E-2</v>
          </cell>
          <cell r="LK2">
            <v>1.0999999999999999E-2</v>
          </cell>
          <cell r="LL2">
            <v>4.0000000000000001E-3</v>
          </cell>
          <cell r="LM2">
            <v>1.9E-2</v>
          </cell>
          <cell r="LN2">
            <v>0.11</v>
          </cell>
          <cell r="LO2">
            <v>0.375</v>
          </cell>
          <cell r="LP2">
            <v>0.10100000000000001</v>
          </cell>
          <cell r="LQ2">
            <v>0</v>
          </cell>
          <cell r="LR2">
            <v>0</v>
          </cell>
          <cell r="LS2">
            <v>1E-3</v>
          </cell>
          <cell r="LT2">
            <v>0.01</v>
          </cell>
          <cell r="LU2">
            <v>4.4999999999999998E-2</v>
          </cell>
          <cell r="LV2">
            <v>7.0000000000000001E-3</v>
          </cell>
          <cell r="LW2">
            <v>0</v>
          </cell>
          <cell r="LX2">
            <v>0</v>
          </cell>
          <cell r="LY2">
            <v>0</v>
          </cell>
          <cell r="LZ2">
            <v>0</v>
          </cell>
          <cell r="MA2">
            <v>0</v>
          </cell>
          <cell r="MB2">
            <v>8.9999999999999993E-3</v>
          </cell>
          <cell r="MC2">
            <v>0</v>
          </cell>
          <cell r="MD2">
            <v>0</v>
          </cell>
          <cell r="ME2">
            <v>0</v>
          </cell>
          <cell r="MF2">
            <v>0</v>
          </cell>
          <cell r="MG2">
            <v>6.0000000000000001E-3</v>
          </cell>
          <cell r="MH2">
            <v>4.8000000000000001E-2</v>
          </cell>
          <cell r="MI2">
            <v>0</v>
          </cell>
          <cell r="MJ2">
            <v>0</v>
          </cell>
          <cell r="MK2">
            <v>0</v>
          </cell>
          <cell r="ML2">
            <v>0</v>
          </cell>
          <cell r="MM2">
            <v>1.2E-2</v>
          </cell>
          <cell r="MN2">
            <v>0.248</v>
          </cell>
          <cell r="MO2">
            <v>0</v>
          </cell>
          <cell r="MP2">
            <v>0</v>
          </cell>
          <cell r="MQ2">
            <v>0</v>
          </cell>
          <cell r="MR2">
            <v>1E-3</v>
          </cell>
          <cell r="MS2">
            <v>2E-3</v>
          </cell>
          <cell r="MT2">
            <v>0.61</v>
          </cell>
          <cell r="MU2">
            <v>0</v>
          </cell>
          <cell r="MV2">
            <v>0</v>
          </cell>
          <cell r="MW2">
            <v>0</v>
          </cell>
          <cell r="MX2">
            <v>0</v>
          </cell>
          <cell r="MY2">
            <v>0</v>
          </cell>
          <cell r="MZ2">
            <v>6.3E-2</v>
          </cell>
          <cell r="NA2">
            <v>8.8999999999999996E-2</v>
          </cell>
          <cell r="NB2">
            <v>0.112</v>
          </cell>
          <cell r="NC2">
            <v>1.2E-2</v>
          </cell>
          <cell r="ND2">
            <v>2.9000000000000001E-2</v>
          </cell>
          <cell r="NE2">
            <v>2.5000000000000001E-2</v>
          </cell>
          <cell r="NF2">
            <v>5.0000000000000001E-3</v>
          </cell>
          <cell r="NG2">
            <v>0.13100000000000001</v>
          </cell>
          <cell r="NH2">
            <v>2.9000000000000001E-2</v>
          </cell>
          <cell r="NI2">
            <v>0.17499999999999999</v>
          </cell>
          <cell r="NJ2">
            <v>1.6E-2</v>
          </cell>
          <cell r="NK2">
            <v>0</v>
          </cell>
          <cell r="NL2">
            <v>1.6E-2</v>
          </cell>
          <cell r="NM2">
            <v>8.0000000000000002E-3</v>
          </cell>
          <cell r="NN2">
            <v>7.9000000000000001E-2</v>
          </cell>
          <cell r="NO2">
            <v>5.0000000000000001E-3</v>
          </cell>
          <cell r="NP2">
            <v>3.0000000000000001E-3</v>
          </cell>
          <cell r="NQ2">
            <v>3.6999999999999998E-2</v>
          </cell>
          <cell r="NR2">
            <v>5.0000000000000001E-3</v>
          </cell>
          <cell r="NS2">
            <v>3.3000000000000002E-2</v>
          </cell>
          <cell r="NT2">
            <v>0.191</v>
          </cell>
          <cell r="NU2">
            <v>0.223</v>
          </cell>
          <cell r="NV2">
            <v>2.4E-2</v>
          </cell>
          <cell r="NW2">
            <v>2E-3</v>
          </cell>
          <cell r="NX2">
            <v>1.9E-2</v>
          </cell>
          <cell r="NY2">
            <v>3.5000000000000003E-2</v>
          </cell>
          <cell r="NZ2">
            <v>0.27400000000000002</v>
          </cell>
          <cell r="OA2">
            <v>2.5999999999999999E-2</v>
          </cell>
          <cell r="OB2">
            <v>0.02</v>
          </cell>
          <cell r="OC2">
            <v>4.0000000000000001E-3</v>
          </cell>
          <cell r="OD2">
            <v>1.7999999999999999E-2</v>
          </cell>
          <cell r="OE2">
            <v>8.1000000000000003E-2</v>
          </cell>
          <cell r="OF2">
            <v>5.0000000000000001E-3</v>
          </cell>
          <cell r="OG2">
            <v>2.8000000000000001E-2</v>
          </cell>
          <cell r="OH2">
            <v>1.7999999999999999E-2</v>
          </cell>
          <cell r="OI2">
            <v>5.0000000000000001E-3</v>
          </cell>
          <cell r="OJ2">
            <v>0.218</v>
          </cell>
          <cell r="OK2">
            <v>8.6999999999999994E-2</v>
          </cell>
          <cell r="OL2">
            <v>6.0000000000000001E-3</v>
          </cell>
          <cell r="OM2">
            <v>1E-3</v>
          </cell>
          <cell r="ON2">
            <v>3.0000000000000001E-3</v>
          </cell>
          <cell r="OO2">
            <v>0.129</v>
          </cell>
          <cell r="OP2">
            <v>0.125</v>
          </cell>
          <cell r="OQ2">
            <v>1.2999999999999999E-2</v>
          </cell>
          <cell r="OR2">
            <v>0.03</v>
          </cell>
          <cell r="OS2">
            <v>1.2999999999999999E-2</v>
          </cell>
          <cell r="OT2">
            <v>2.8000000000000001E-2</v>
          </cell>
          <cell r="OU2">
            <v>8.9999999999999993E-3</v>
          </cell>
          <cell r="OV2">
            <v>4.0000000000000001E-3</v>
          </cell>
          <cell r="OW2">
            <v>3.4000000000000002E-2</v>
          </cell>
          <cell r="OX2">
            <v>0.16300000000000001</v>
          </cell>
          <cell r="OY2">
            <v>8.5999999999999993E-2</v>
          </cell>
          <cell r="OZ2">
            <v>3.2000000000000001E-2</v>
          </cell>
          <cell r="PA2">
            <v>2.7E-2</v>
          </cell>
          <cell r="PB2">
            <v>1.2E-2</v>
          </cell>
          <cell r="PC2">
            <v>5.0000000000000001E-3</v>
          </cell>
          <cell r="PD2">
            <v>0.192</v>
          </cell>
        </row>
        <row r="3">
          <cell r="A3" t="str">
            <v>1Ens</v>
          </cell>
          <cell r="B3" t="str">
            <v>3</v>
          </cell>
          <cell r="C3" t="str">
            <v>Ensemble</v>
          </cell>
          <cell r="D3" t="str">
            <v/>
          </cell>
          <cell r="E3" t="str">
            <v>1</v>
          </cell>
          <cell r="F3">
            <v>1.9E-2</v>
          </cell>
          <cell r="G3">
            <v>7.1999999999999995E-2</v>
          </cell>
          <cell r="H3">
            <v>0.24399999999999999</v>
          </cell>
          <cell r="I3">
            <v>0.61799999999999999</v>
          </cell>
          <cell r="J3">
            <v>4.5999999999999999E-2</v>
          </cell>
          <cell r="K3">
            <v>0.57499999999999996</v>
          </cell>
          <cell r="L3">
            <v>0.36499999999999999</v>
          </cell>
          <cell r="M3">
            <v>0.03</v>
          </cell>
          <cell r="N3">
            <v>0.03</v>
          </cell>
          <cell r="O3">
            <v>0.19400000000000001</v>
          </cell>
          <cell r="P3">
            <v>0.154</v>
          </cell>
          <cell r="Q3">
            <v>7.3999999999999996E-2</v>
          </cell>
          <cell r="R3">
            <v>2.8000000000000001E-2</v>
          </cell>
          <cell r="S3">
            <v>0.1</v>
          </cell>
          <cell r="T3">
            <v>0.25900000000000001</v>
          </cell>
          <cell r="U3">
            <v>0.193</v>
          </cell>
          <cell r="V3">
            <v>0.108</v>
          </cell>
          <cell r="W3">
            <v>0.28899999999999998</v>
          </cell>
          <cell r="X3">
            <v>0.13200000000000001</v>
          </cell>
          <cell r="Y3">
            <v>0.82299999999999995</v>
          </cell>
          <cell r="Z3">
            <v>4.4999999999999998E-2</v>
          </cell>
          <cell r="AA3">
            <v>5.5E-2</v>
          </cell>
          <cell r="AB3">
            <v>0.32</v>
          </cell>
          <cell r="AC3">
            <v>0.16400000000000001</v>
          </cell>
          <cell r="AD3">
            <v>0.47699999999999998</v>
          </cell>
          <cell r="AE3">
            <v>0.26600000000000001</v>
          </cell>
          <cell r="AF3">
            <v>0.192</v>
          </cell>
          <cell r="AG3">
            <v>0.80800000000000005</v>
          </cell>
          <cell r="AH3">
            <v>6.3E-2</v>
          </cell>
          <cell r="AI3">
            <v>0.93799999999999994</v>
          </cell>
          <cell r="AJ3">
            <v>544</v>
          </cell>
          <cell r="AK3">
            <v>0.49199999999999999</v>
          </cell>
          <cell r="AL3">
            <v>0.39800000000000002</v>
          </cell>
          <cell r="AM3">
            <v>5.0000000000000001E-3</v>
          </cell>
          <cell r="AN3">
            <v>2.5999999999999999E-2</v>
          </cell>
          <cell r="AO3">
            <v>7.9000000000000001E-2</v>
          </cell>
          <cell r="AP3">
            <v>2.5999999999999999E-2</v>
          </cell>
          <cell r="AQ3">
            <v>2.1000000000000001E-2</v>
          </cell>
          <cell r="AR3">
            <v>0.01</v>
          </cell>
          <cell r="AS3">
            <v>0.86499999999999999</v>
          </cell>
          <cell r="AT3">
            <v>7.8E-2</v>
          </cell>
          <cell r="AU3">
            <v>179612</v>
          </cell>
          <cell r="AV3">
            <v>3.2000000000000001E-2</v>
          </cell>
          <cell r="AW3">
            <v>0.05</v>
          </cell>
          <cell r="AX3">
            <v>1.7000000000000001E-2</v>
          </cell>
          <cell r="AY3">
            <v>0.73599999999999999</v>
          </cell>
          <cell r="AZ3">
            <v>0.16600000000000001</v>
          </cell>
          <cell r="BA3">
            <v>8.875</v>
          </cell>
          <cell r="BB3">
            <v>0.112</v>
          </cell>
          <cell r="BC3">
            <v>0.157</v>
          </cell>
          <cell r="BD3">
            <v>0.23300000000000001</v>
          </cell>
          <cell r="BE3">
            <v>0.498</v>
          </cell>
          <cell r="BF3">
            <v>0.71899999999999997</v>
          </cell>
          <cell r="BG3">
            <v>8.5999999999999993E-2</v>
          </cell>
          <cell r="BH3">
            <v>4.2000000000000003E-2</v>
          </cell>
          <cell r="BI3">
            <v>4.7E-2</v>
          </cell>
          <cell r="BJ3">
            <v>3.3000000000000002E-2</v>
          </cell>
          <cell r="BK3">
            <v>7.1999999999999995E-2</v>
          </cell>
          <cell r="BL3">
            <v>4.2000000000000003E-2</v>
          </cell>
          <cell r="BM3">
            <v>3.1E-2</v>
          </cell>
          <cell r="BN3">
            <v>2.1000000000000001E-2</v>
          </cell>
          <cell r="BO3">
            <v>4.5999999999999999E-2</v>
          </cell>
          <cell r="BP3">
            <v>8.7999999999999995E-2</v>
          </cell>
          <cell r="BQ3">
            <v>0.77200000000000002</v>
          </cell>
          <cell r="BR3">
            <v>0.03</v>
          </cell>
          <cell r="BS3">
            <v>1.6E-2</v>
          </cell>
          <cell r="BT3">
            <v>1.0999999999999999E-2</v>
          </cell>
          <cell r="BU3">
            <v>3.3000000000000002E-2</v>
          </cell>
          <cell r="BV3">
            <v>3.6999999999999998E-2</v>
          </cell>
          <cell r="BW3">
            <v>0.872</v>
          </cell>
          <cell r="BX3">
            <v>1E-3</v>
          </cell>
          <cell r="BY3">
            <v>0</v>
          </cell>
          <cell r="BZ3">
            <v>7.0000000000000001E-3</v>
          </cell>
          <cell r="CA3">
            <v>0.08</v>
          </cell>
          <cell r="CB3">
            <v>0.44800000000000001</v>
          </cell>
          <cell r="CC3">
            <v>0.46400000000000002</v>
          </cell>
          <cell r="CD3">
            <v>1.2999999999999999E-2</v>
          </cell>
          <cell r="CE3">
            <v>6.0000000000000001E-3</v>
          </cell>
          <cell r="CF3">
            <v>0.01</v>
          </cell>
          <cell r="CG3">
            <v>0.106</v>
          </cell>
          <cell r="CH3">
            <v>0.40200000000000002</v>
          </cell>
          <cell r="CI3">
            <v>0.46400000000000002</v>
          </cell>
          <cell r="CJ3">
            <v>0</v>
          </cell>
          <cell r="CK3">
            <v>0</v>
          </cell>
          <cell r="CL3">
            <v>0</v>
          </cell>
          <cell r="CM3">
            <v>1E-3</v>
          </cell>
          <cell r="CN3">
            <v>4.0000000000000001E-3</v>
          </cell>
          <cell r="CO3">
            <v>0.995</v>
          </cell>
          <cell r="CP3">
            <v>0.55400000000000005</v>
          </cell>
          <cell r="CQ3">
            <v>0.28299999999999997</v>
          </cell>
          <cell r="CR3">
            <v>5.2999999999999999E-2</v>
          </cell>
          <cell r="CS3">
            <v>1.4E-2</v>
          </cell>
          <cell r="CT3">
            <v>9.5000000000000001E-2</v>
          </cell>
          <cell r="CU3">
            <v>0.54400000000000004</v>
          </cell>
          <cell r="CV3">
            <v>0.22</v>
          </cell>
          <cell r="CW3">
            <v>4.2000000000000003E-2</v>
          </cell>
          <cell r="CX3">
            <v>7.3999999999999996E-2</v>
          </cell>
          <cell r="CY3">
            <v>0.12</v>
          </cell>
          <cell r="CZ3">
            <v>0.71499999999999997</v>
          </cell>
          <cell r="DA3">
            <v>0.21</v>
          </cell>
          <cell r="DB3">
            <v>5.2999999999999999E-2</v>
          </cell>
          <cell r="DC3">
            <v>4.0000000000000001E-3</v>
          </cell>
          <cell r="DD3">
            <v>1.7999999999999999E-2</v>
          </cell>
          <cell r="DE3">
            <v>0.53</v>
          </cell>
          <cell r="DF3">
            <v>0.17399999999999999</v>
          </cell>
          <cell r="DG3">
            <v>6.7000000000000004E-2</v>
          </cell>
          <cell r="DH3">
            <v>2.3E-2</v>
          </cell>
          <cell r="DI3">
            <v>0.20599999999999999</v>
          </cell>
          <cell r="DJ3">
            <v>0.49299999999999999</v>
          </cell>
          <cell r="DK3">
            <v>9.2999999999999999E-2</v>
          </cell>
          <cell r="DL3">
            <v>2.3E-2</v>
          </cell>
          <cell r="DM3">
            <v>1.0999999999999999E-2</v>
          </cell>
          <cell r="DN3">
            <v>0.38</v>
          </cell>
          <cell r="DO3">
            <v>0.54100000000000004</v>
          </cell>
          <cell r="DP3">
            <v>0.128</v>
          </cell>
          <cell r="DQ3">
            <v>0.02</v>
          </cell>
          <cell r="DR3">
            <v>3.9E-2</v>
          </cell>
          <cell r="DS3">
            <v>0.27200000000000002</v>
          </cell>
          <cell r="DT3">
            <v>0.54500000000000004</v>
          </cell>
          <cell r="DU3">
            <v>0.27700000000000002</v>
          </cell>
          <cell r="DV3">
            <v>0.11600000000000001</v>
          </cell>
          <cell r="DW3">
            <v>5.0000000000000001E-3</v>
          </cell>
          <cell r="DX3">
            <v>5.8000000000000003E-2</v>
          </cell>
          <cell r="DY3">
            <v>0.315</v>
          </cell>
          <cell r="DZ3">
            <v>0.33200000000000002</v>
          </cell>
          <cell r="EA3">
            <v>0.12</v>
          </cell>
          <cell r="EB3">
            <v>0.23300000000000001</v>
          </cell>
          <cell r="EC3">
            <v>0.155</v>
          </cell>
          <cell r="ED3">
            <v>0.32400000000000001</v>
          </cell>
          <cell r="EE3">
            <v>6.8000000000000005E-2</v>
          </cell>
          <cell r="EF3">
            <v>0.23100000000000001</v>
          </cell>
          <cell r="EG3">
            <v>0.223</v>
          </cell>
          <cell r="EH3">
            <v>0.318</v>
          </cell>
          <cell r="EI3">
            <v>0.33</v>
          </cell>
          <cell r="EJ3">
            <v>0.127</v>
          </cell>
          <cell r="EK3">
            <v>0.224</v>
          </cell>
          <cell r="EL3">
            <v>0.26800000000000002</v>
          </cell>
          <cell r="EM3">
            <v>5.5E-2</v>
          </cell>
          <cell r="EN3">
            <v>7.9000000000000001E-2</v>
          </cell>
          <cell r="EO3">
            <v>0.111</v>
          </cell>
          <cell r="EP3">
            <v>0.13100000000000001</v>
          </cell>
          <cell r="EQ3">
            <v>0.35599999999999998</v>
          </cell>
          <cell r="ER3">
            <v>0.29299999999999998</v>
          </cell>
          <cell r="ES3">
            <v>0.377</v>
          </cell>
          <cell r="ET3">
            <v>6.2E-2</v>
          </cell>
          <cell r="EU3">
            <v>0.16400000000000001</v>
          </cell>
          <cell r="EV3">
            <v>6.7000000000000004E-2</v>
          </cell>
          <cell r="EW3">
            <v>3.0000000000000001E-3</v>
          </cell>
          <cell r="EX3">
            <v>0.107</v>
          </cell>
          <cell r="EY3">
            <v>9.6000000000000002E-2</v>
          </cell>
          <cell r="EZ3">
            <v>0.185</v>
          </cell>
          <cell r="FA3">
            <v>0.23</v>
          </cell>
          <cell r="FB3">
            <v>0.43</v>
          </cell>
          <cell r="FC3">
            <v>0.30399999999999999</v>
          </cell>
          <cell r="FD3">
            <v>3.6999999999999998E-2</v>
          </cell>
          <cell r="FE3">
            <v>0.29599999999999999</v>
          </cell>
          <cell r="FF3">
            <v>0.49199999999999999</v>
          </cell>
          <cell r="FG3">
            <v>0.191</v>
          </cell>
          <cell r="FH3">
            <v>2.1000000000000001E-2</v>
          </cell>
          <cell r="FI3">
            <v>0.114</v>
          </cell>
          <cell r="FJ3">
            <v>0.61</v>
          </cell>
          <cell r="FK3">
            <v>0.23599999999999999</v>
          </cell>
          <cell r="FL3">
            <v>0.04</v>
          </cell>
          <cell r="FM3">
            <v>8.7999999999999995E-2</v>
          </cell>
          <cell r="FN3">
            <v>0.52600000000000002</v>
          </cell>
          <cell r="FO3">
            <v>0.33800000000000002</v>
          </cell>
          <cell r="FP3">
            <v>4.8000000000000001E-2</v>
          </cell>
          <cell r="FQ3">
            <v>0.75</v>
          </cell>
          <cell r="FR3">
            <v>7.5999999999999998E-2</v>
          </cell>
          <cell r="FS3">
            <v>5.0999999999999997E-2</v>
          </cell>
          <cell r="FT3">
            <v>5.2999999999999999E-2</v>
          </cell>
          <cell r="FU3">
            <v>6.9000000000000006E-2</v>
          </cell>
          <cell r="FV3">
            <v>0</v>
          </cell>
          <cell r="FW3">
            <v>0.74</v>
          </cell>
          <cell r="FX3">
            <v>7.6999999999999999E-2</v>
          </cell>
          <cell r="FY3">
            <v>5.0999999999999997E-2</v>
          </cell>
          <cell r="FZ3">
            <v>5.7000000000000002E-2</v>
          </cell>
          <cell r="GA3">
            <v>7.3999999999999996E-2</v>
          </cell>
          <cell r="GB3">
            <v>0</v>
          </cell>
          <cell r="GC3">
            <v>5.0000000000000001E-3</v>
          </cell>
          <cell r="GD3">
            <v>1E-3</v>
          </cell>
          <cell r="GE3">
            <v>2E-3</v>
          </cell>
          <cell r="GF3">
            <v>1E-3</v>
          </cell>
          <cell r="GG3">
            <v>2E-3</v>
          </cell>
          <cell r="GH3">
            <v>7.0000000000000001E-3</v>
          </cell>
          <cell r="GI3">
            <v>2.7E-2</v>
          </cell>
          <cell r="GJ3">
            <v>1.4999999999999999E-2</v>
          </cell>
          <cell r="GK3">
            <v>4.0000000000000001E-3</v>
          </cell>
          <cell r="GL3">
            <v>1.4999999999999999E-2</v>
          </cell>
          <cell r="GM3">
            <v>6.0000000000000001E-3</v>
          </cell>
          <cell r="GN3">
            <v>5.0000000000000001E-3</v>
          </cell>
          <cell r="GO3">
            <v>0.161</v>
          </cell>
          <cell r="GP3">
            <v>3.1E-2</v>
          </cell>
          <cell r="GQ3">
            <v>1.9E-2</v>
          </cell>
          <cell r="GR3">
            <v>1.2999999999999999E-2</v>
          </cell>
          <cell r="GS3">
            <v>5.0000000000000001E-3</v>
          </cell>
          <cell r="GT3">
            <v>1.7000000000000001E-2</v>
          </cell>
          <cell r="GU3">
            <v>0.48899999999999999</v>
          </cell>
          <cell r="GV3">
            <v>3.6999999999999998E-2</v>
          </cell>
          <cell r="GW3">
            <v>1.4999999999999999E-2</v>
          </cell>
          <cell r="GX3">
            <v>1.7999999999999999E-2</v>
          </cell>
          <cell r="GY3">
            <v>1.9E-2</v>
          </cell>
          <cell r="GZ3">
            <v>4.1000000000000002E-2</v>
          </cell>
          <cell r="HA3">
            <v>3.7999999999999999E-2</v>
          </cell>
          <cell r="HB3">
            <v>2E-3</v>
          </cell>
          <cell r="HC3">
            <v>1E-3</v>
          </cell>
          <cell r="HD3">
            <v>1E-3</v>
          </cell>
          <cell r="HE3">
            <v>1E-3</v>
          </cell>
          <cell r="HF3">
            <v>3.0000000000000001E-3</v>
          </cell>
          <cell r="HG3">
            <v>0</v>
          </cell>
          <cell r="HH3">
            <v>0</v>
          </cell>
          <cell r="HI3">
            <v>0</v>
          </cell>
          <cell r="HJ3">
            <v>0</v>
          </cell>
          <cell r="HK3">
            <v>2E-3</v>
          </cell>
          <cell r="HL3">
            <v>1.6E-2</v>
          </cell>
          <cell r="HM3">
            <v>3.0000000000000001E-3</v>
          </cell>
          <cell r="HN3">
            <v>2E-3</v>
          </cell>
          <cell r="HO3">
            <v>4.0000000000000001E-3</v>
          </cell>
          <cell r="HP3">
            <v>5.0000000000000001E-3</v>
          </cell>
          <cell r="HQ3">
            <v>7.0000000000000001E-3</v>
          </cell>
          <cell r="HR3">
            <v>5.2999999999999999E-2</v>
          </cell>
          <cell r="HS3">
            <v>0.01</v>
          </cell>
          <cell r="HT3">
            <v>8.9999999999999993E-3</v>
          </cell>
          <cell r="HU3">
            <v>5.0000000000000001E-3</v>
          </cell>
          <cell r="HV3">
            <v>1.0999999999999999E-2</v>
          </cell>
          <cell r="HW3">
            <v>2.1000000000000001E-2</v>
          </cell>
          <cell r="HX3">
            <v>0.17899999999999999</v>
          </cell>
          <cell r="HY3">
            <v>2.8000000000000001E-2</v>
          </cell>
          <cell r="HZ3">
            <v>0.02</v>
          </cell>
          <cell r="IA3">
            <v>1.0999999999999999E-2</v>
          </cell>
          <cell r="IB3">
            <v>2.9000000000000001E-2</v>
          </cell>
          <cell r="IC3">
            <v>5.5E-2</v>
          </cell>
          <cell r="ID3">
            <v>0.48399999999999999</v>
          </cell>
          <cell r="IE3">
            <v>1E-3</v>
          </cell>
          <cell r="IF3">
            <v>0</v>
          </cell>
          <cell r="IG3">
            <v>1E-3</v>
          </cell>
          <cell r="IH3">
            <v>2E-3</v>
          </cell>
          <cell r="II3">
            <v>3.0000000000000001E-3</v>
          </cell>
          <cell r="IJ3">
            <v>4.1000000000000002E-2</v>
          </cell>
          <cell r="IK3">
            <v>7.0000000000000001E-3</v>
          </cell>
          <cell r="IL3">
            <v>2E-3</v>
          </cell>
          <cell r="IM3">
            <v>1E-3</v>
          </cell>
          <cell r="IN3">
            <v>0</v>
          </cell>
          <cell r="IO3">
            <v>0</v>
          </cell>
          <cell r="IP3">
            <v>0.01</v>
          </cell>
          <cell r="IQ3">
            <v>8.9999999999999993E-3</v>
          </cell>
          <cell r="IR3">
            <v>6.0000000000000001E-3</v>
          </cell>
          <cell r="IS3">
            <v>6.0000000000000001E-3</v>
          </cell>
          <cell r="IT3">
            <v>1.0999999999999999E-2</v>
          </cell>
          <cell r="IU3">
            <v>4.0000000000000001E-3</v>
          </cell>
          <cell r="IV3">
            <v>3.6999999999999998E-2</v>
          </cell>
          <cell r="IW3">
            <v>8.0000000000000002E-3</v>
          </cell>
          <cell r="IX3">
            <v>8.0000000000000002E-3</v>
          </cell>
          <cell r="IY3">
            <v>2E-3</v>
          </cell>
          <cell r="IZ3">
            <v>1.4999999999999999E-2</v>
          </cell>
          <cell r="JA3">
            <v>2.1999999999999999E-2</v>
          </cell>
          <cell r="JB3">
            <v>0.186</v>
          </cell>
          <cell r="JC3">
            <v>6.0000000000000001E-3</v>
          </cell>
          <cell r="JD3">
            <v>1E-3</v>
          </cell>
          <cell r="JE3">
            <v>1E-3</v>
          </cell>
          <cell r="JF3">
            <v>6.0000000000000001E-3</v>
          </cell>
          <cell r="JG3">
            <v>1.0999999999999999E-2</v>
          </cell>
          <cell r="JH3">
            <v>0.59399999999999997</v>
          </cell>
          <cell r="JI3">
            <v>0</v>
          </cell>
          <cell r="JJ3">
            <v>0</v>
          </cell>
          <cell r="JK3">
            <v>2E-3</v>
          </cell>
          <cell r="JL3">
            <v>0</v>
          </cell>
          <cell r="JM3">
            <v>0</v>
          </cell>
          <cell r="JN3">
            <v>4.5999999999999999E-2</v>
          </cell>
          <cell r="JO3">
            <v>0</v>
          </cell>
          <cell r="JP3">
            <v>0</v>
          </cell>
          <cell r="JQ3">
            <v>1E-3</v>
          </cell>
          <cell r="JR3">
            <v>2E-3</v>
          </cell>
          <cell r="JS3">
            <v>4.0000000000000001E-3</v>
          </cell>
          <cell r="JT3">
            <v>1.2E-2</v>
          </cell>
          <cell r="JU3">
            <v>0</v>
          </cell>
          <cell r="JV3">
            <v>0</v>
          </cell>
          <cell r="JW3">
            <v>0</v>
          </cell>
          <cell r="JX3">
            <v>5.0000000000000001E-3</v>
          </cell>
          <cell r="JY3">
            <v>3.5000000000000003E-2</v>
          </cell>
          <cell r="JZ3">
            <v>3.2000000000000001E-2</v>
          </cell>
          <cell r="KA3">
            <v>0</v>
          </cell>
          <cell r="KB3">
            <v>0</v>
          </cell>
          <cell r="KC3">
            <v>2E-3</v>
          </cell>
          <cell r="KD3">
            <v>2.3E-2</v>
          </cell>
          <cell r="KE3">
            <v>0.11600000000000001</v>
          </cell>
          <cell r="KF3">
            <v>9.7000000000000003E-2</v>
          </cell>
          <cell r="KG3">
            <v>1E-3</v>
          </cell>
          <cell r="KH3">
            <v>0</v>
          </cell>
          <cell r="KI3">
            <v>3.0000000000000001E-3</v>
          </cell>
          <cell r="KJ3">
            <v>4.3999999999999997E-2</v>
          </cell>
          <cell r="KK3">
            <v>0.27600000000000002</v>
          </cell>
          <cell r="KL3">
            <v>0.30099999999999999</v>
          </cell>
          <cell r="KM3">
            <v>0</v>
          </cell>
          <cell r="KN3">
            <v>0</v>
          </cell>
          <cell r="KO3">
            <v>1E-3</v>
          </cell>
          <cell r="KP3">
            <v>6.0000000000000001E-3</v>
          </cell>
          <cell r="KQ3">
            <v>1.7999999999999999E-2</v>
          </cell>
          <cell r="KR3">
            <v>2.3E-2</v>
          </cell>
          <cell r="KS3">
            <v>0</v>
          </cell>
          <cell r="KT3">
            <v>1E-3</v>
          </cell>
          <cell r="KU3">
            <v>0</v>
          </cell>
          <cell r="KV3">
            <v>1E-3</v>
          </cell>
          <cell r="KW3">
            <v>8.0000000000000002E-3</v>
          </cell>
          <cell r="KX3">
            <v>0.01</v>
          </cell>
          <cell r="KY3">
            <v>3.0000000000000001E-3</v>
          </cell>
          <cell r="KZ3">
            <v>1E-3</v>
          </cell>
          <cell r="LA3">
            <v>0</v>
          </cell>
          <cell r="LB3">
            <v>0.01</v>
          </cell>
          <cell r="LC3">
            <v>2.8000000000000001E-2</v>
          </cell>
          <cell r="LD3">
            <v>0.03</v>
          </cell>
          <cell r="LE3">
            <v>1E-3</v>
          </cell>
          <cell r="LF3">
            <v>1E-3</v>
          </cell>
          <cell r="LG3">
            <v>4.0000000000000001E-3</v>
          </cell>
          <cell r="LH3">
            <v>3.2000000000000001E-2</v>
          </cell>
          <cell r="LI3">
            <v>9.6000000000000002E-2</v>
          </cell>
          <cell r="LJ3">
            <v>0.10100000000000001</v>
          </cell>
          <cell r="LK3">
            <v>8.9999999999999993E-3</v>
          </cell>
          <cell r="LL3">
            <v>3.0000000000000001E-3</v>
          </cell>
          <cell r="LM3">
            <v>6.0000000000000001E-3</v>
          </cell>
          <cell r="LN3">
            <v>5.6000000000000001E-2</v>
          </cell>
          <cell r="LO3">
            <v>0.248</v>
          </cell>
          <cell r="LP3">
            <v>0.30299999999999999</v>
          </cell>
          <cell r="LQ3">
            <v>0</v>
          </cell>
          <cell r="LR3">
            <v>0</v>
          </cell>
          <cell r="LS3">
            <v>0</v>
          </cell>
          <cell r="LT3">
            <v>7.0000000000000001E-3</v>
          </cell>
          <cell r="LU3">
            <v>2.1999999999999999E-2</v>
          </cell>
          <cell r="LV3">
            <v>0.02</v>
          </cell>
          <cell r="LW3">
            <v>0</v>
          </cell>
          <cell r="LX3">
            <v>0</v>
          </cell>
          <cell r="LY3">
            <v>0</v>
          </cell>
          <cell r="LZ3">
            <v>0</v>
          </cell>
          <cell r="MA3">
            <v>0</v>
          </cell>
          <cell r="MB3">
            <v>0.02</v>
          </cell>
          <cell r="MC3">
            <v>0</v>
          </cell>
          <cell r="MD3">
            <v>0</v>
          </cell>
          <cell r="ME3">
            <v>0</v>
          </cell>
          <cell r="MF3">
            <v>0</v>
          </cell>
          <cell r="MG3">
            <v>0</v>
          </cell>
          <cell r="MH3">
            <v>7.0999999999999994E-2</v>
          </cell>
          <cell r="MI3">
            <v>0</v>
          </cell>
          <cell r="MJ3">
            <v>0</v>
          </cell>
          <cell r="MK3">
            <v>0</v>
          </cell>
          <cell r="ML3">
            <v>0</v>
          </cell>
          <cell r="MM3">
            <v>3.0000000000000001E-3</v>
          </cell>
          <cell r="MN3">
            <v>0.23100000000000001</v>
          </cell>
          <cell r="MO3">
            <v>0</v>
          </cell>
          <cell r="MP3">
            <v>0</v>
          </cell>
          <cell r="MQ3">
            <v>0</v>
          </cell>
          <cell r="MR3">
            <v>1E-3</v>
          </cell>
          <cell r="MS3">
            <v>1E-3</v>
          </cell>
          <cell r="MT3">
            <v>0.625</v>
          </cell>
          <cell r="MU3">
            <v>0</v>
          </cell>
          <cell r="MV3">
            <v>0</v>
          </cell>
          <cell r="MW3">
            <v>0</v>
          </cell>
          <cell r="MX3">
            <v>0</v>
          </cell>
          <cell r="MY3">
            <v>0</v>
          </cell>
          <cell r="MZ3">
            <v>4.8000000000000001E-2</v>
          </cell>
          <cell r="NA3">
            <v>0.13700000000000001</v>
          </cell>
          <cell r="NB3">
            <v>0.112</v>
          </cell>
          <cell r="NC3">
            <v>1.2999999999999999E-2</v>
          </cell>
          <cell r="ND3">
            <v>2.3E-2</v>
          </cell>
          <cell r="NE3">
            <v>3.1E-2</v>
          </cell>
          <cell r="NF3">
            <v>1.2999999999999999E-2</v>
          </cell>
          <cell r="NG3">
            <v>0.153</v>
          </cell>
          <cell r="NH3">
            <v>3.7999999999999999E-2</v>
          </cell>
          <cell r="NI3">
            <v>0.111</v>
          </cell>
          <cell r="NJ3">
            <v>1.7999999999999999E-2</v>
          </cell>
          <cell r="NK3">
            <v>1E-3</v>
          </cell>
          <cell r="NL3">
            <v>2.5000000000000001E-2</v>
          </cell>
          <cell r="NM3">
            <v>1.0999999999999999E-2</v>
          </cell>
          <cell r="NN3">
            <v>0.08</v>
          </cell>
          <cell r="NO3">
            <v>3.0000000000000001E-3</v>
          </cell>
          <cell r="NP3">
            <v>3.0000000000000001E-3</v>
          </cell>
          <cell r="NQ3">
            <v>3.3000000000000002E-2</v>
          </cell>
          <cell r="NR3">
            <v>7.0000000000000001E-3</v>
          </cell>
          <cell r="NS3">
            <v>1.7000000000000001E-2</v>
          </cell>
          <cell r="NT3">
            <v>0.17100000000000001</v>
          </cell>
          <cell r="NU3">
            <v>0.26400000000000001</v>
          </cell>
          <cell r="NV3">
            <v>2.7E-2</v>
          </cell>
          <cell r="NW3">
            <v>4.0000000000000001E-3</v>
          </cell>
          <cell r="NX3">
            <v>2.1000000000000001E-2</v>
          </cell>
          <cell r="NY3">
            <v>2.9000000000000001E-2</v>
          </cell>
          <cell r="NZ3">
            <v>0.26800000000000002</v>
          </cell>
          <cell r="OA3">
            <v>1.7999999999999999E-2</v>
          </cell>
          <cell r="OB3">
            <v>1.7999999999999999E-2</v>
          </cell>
          <cell r="OC3">
            <v>3.0000000000000001E-3</v>
          </cell>
          <cell r="OD3">
            <v>1.6E-2</v>
          </cell>
          <cell r="OE3">
            <v>9.8000000000000004E-2</v>
          </cell>
          <cell r="OF3">
            <v>2E-3</v>
          </cell>
          <cell r="OG3">
            <v>2.1000000000000001E-2</v>
          </cell>
          <cell r="OH3">
            <v>0.02</v>
          </cell>
          <cell r="OI3">
            <v>8.0000000000000002E-3</v>
          </cell>
          <cell r="OJ3">
            <v>0.184</v>
          </cell>
          <cell r="OK3">
            <v>0.13400000000000001</v>
          </cell>
          <cell r="OL3">
            <v>1.4E-2</v>
          </cell>
          <cell r="OM3">
            <v>2E-3</v>
          </cell>
          <cell r="ON3">
            <v>3.0000000000000001E-3</v>
          </cell>
          <cell r="OO3">
            <v>0.121</v>
          </cell>
          <cell r="OP3">
            <v>0.15</v>
          </cell>
          <cell r="OQ3">
            <v>2.4E-2</v>
          </cell>
          <cell r="OR3">
            <v>2.9000000000000001E-2</v>
          </cell>
          <cell r="OS3">
            <v>1.0999999999999999E-2</v>
          </cell>
          <cell r="OT3">
            <v>3.7999999999999999E-2</v>
          </cell>
          <cell r="OU3">
            <v>1.6E-2</v>
          </cell>
          <cell r="OV3">
            <v>3.0000000000000001E-3</v>
          </cell>
          <cell r="OW3">
            <v>2.1000000000000001E-2</v>
          </cell>
          <cell r="OX3">
            <v>0.112</v>
          </cell>
          <cell r="OY3">
            <v>8.1000000000000003E-2</v>
          </cell>
          <cell r="OZ3">
            <v>1.6E-2</v>
          </cell>
          <cell r="PA3">
            <v>2.7E-2</v>
          </cell>
          <cell r="PB3">
            <v>1.7000000000000001E-2</v>
          </cell>
          <cell r="PC3">
            <v>5.0000000000000001E-3</v>
          </cell>
          <cell r="PD3">
            <v>0.17299999999999999</v>
          </cell>
        </row>
        <row r="4">
          <cell r="A4" t="str">
            <v>2Ens</v>
          </cell>
          <cell r="B4" t="str">
            <v>4</v>
          </cell>
          <cell r="C4" t="str">
            <v>Ensemble</v>
          </cell>
          <cell r="D4" t="str">
            <v/>
          </cell>
          <cell r="E4" t="str">
            <v>2</v>
          </cell>
          <cell r="F4">
            <v>1.7000000000000001E-2</v>
          </cell>
          <cell r="G4">
            <v>6.4000000000000001E-2</v>
          </cell>
          <cell r="H4">
            <v>0.218</v>
          </cell>
          <cell r="I4">
            <v>0.64800000000000002</v>
          </cell>
          <cell r="J4">
            <v>5.2999999999999999E-2</v>
          </cell>
          <cell r="K4">
            <v>0.60199999999999998</v>
          </cell>
          <cell r="L4">
            <v>0.32</v>
          </cell>
          <cell r="M4">
            <v>3.4000000000000002E-2</v>
          </cell>
          <cell r="N4">
            <v>4.3999999999999997E-2</v>
          </cell>
          <cell r="O4">
            <v>0.18099999999999999</v>
          </cell>
          <cell r="P4">
            <v>0.19</v>
          </cell>
          <cell r="Q4">
            <v>7.0999999999999994E-2</v>
          </cell>
          <cell r="R4">
            <v>3.4000000000000002E-2</v>
          </cell>
          <cell r="S4">
            <v>0.14599999999999999</v>
          </cell>
          <cell r="T4">
            <v>0.249</v>
          </cell>
          <cell r="U4">
            <v>0.16800000000000001</v>
          </cell>
          <cell r="V4">
            <v>0.11600000000000001</v>
          </cell>
          <cell r="W4">
            <v>0.26600000000000001</v>
          </cell>
          <cell r="X4">
            <v>0.13500000000000001</v>
          </cell>
          <cell r="Y4">
            <v>0.81399999999999995</v>
          </cell>
          <cell r="Z4">
            <v>5.0999999999999997E-2</v>
          </cell>
          <cell r="AA4">
            <v>0.10199999999999999</v>
          </cell>
          <cell r="AB4">
            <v>0.30499999999999999</v>
          </cell>
          <cell r="AC4">
            <v>0.24199999999999999</v>
          </cell>
          <cell r="AD4">
            <v>0.39100000000000001</v>
          </cell>
          <cell r="AE4">
            <v>0.36699999999999999</v>
          </cell>
          <cell r="AF4">
            <v>0.19900000000000001</v>
          </cell>
          <cell r="AG4">
            <v>0.80100000000000005</v>
          </cell>
          <cell r="AH4">
            <v>0.13600000000000001</v>
          </cell>
          <cell r="AI4">
            <v>0.86399999999999999</v>
          </cell>
          <cell r="AJ4">
            <v>804</v>
          </cell>
          <cell r="AK4">
            <v>0.56100000000000005</v>
          </cell>
          <cell r="AL4">
            <v>0.29799999999999999</v>
          </cell>
          <cell r="AM4">
            <v>1.4999999999999999E-2</v>
          </cell>
          <cell r="AN4">
            <v>8.1000000000000003E-2</v>
          </cell>
          <cell r="AO4">
            <v>4.4999999999999998E-2</v>
          </cell>
          <cell r="AP4">
            <v>5.5E-2</v>
          </cell>
          <cell r="AQ4">
            <v>2.5000000000000001E-2</v>
          </cell>
          <cell r="AR4">
            <v>3.5000000000000003E-2</v>
          </cell>
          <cell r="AS4">
            <v>0.78900000000000003</v>
          </cell>
          <cell r="AT4">
            <v>9.5000000000000001E-2</v>
          </cell>
          <cell r="AU4">
            <v>189404</v>
          </cell>
          <cell r="AV4">
            <v>3.1E-2</v>
          </cell>
          <cell r="AW4">
            <v>4.3999999999999997E-2</v>
          </cell>
          <cell r="AX4">
            <v>1.7000000000000001E-2</v>
          </cell>
          <cell r="AY4">
            <v>0.74099999999999999</v>
          </cell>
          <cell r="AZ4">
            <v>0.16800000000000001</v>
          </cell>
          <cell r="BA4">
            <v>11.846</v>
          </cell>
          <cell r="BB4">
            <v>0.10299999999999999</v>
          </cell>
          <cell r="BC4">
            <v>0.158</v>
          </cell>
          <cell r="BD4">
            <v>0.30499999999999999</v>
          </cell>
          <cell r="BE4">
            <v>0.434</v>
          </cell>
          <cell r="BF4">
            <v>0.71199999999999997</v>
          </cell>
          <cell r="BG4">
            <v>9.2999999999999999E-2</v>
          </cell>
          <cell r="BH4">
            <v>4.2000000000000003E-2</v>
          </cell>
          <cell r="BI4">
            <v>4.2999999999999997E-2</v>
          </cell>
          <cell r="BJ4">
            <v>4.3999999999999997E-2</v>
          </cell>
          <cell r="BK4">
            <v>6.5000000000000002E-2</v>
          </cell>
          <cell r="BL4">
            <v>5.0999999999999997E-2</v>
          </cell>
          <cell r="BM4">
            <v>3.4000000000000002E-2</v>
          </cell>
          <cell r="BN4">
            <v>3.3000000000000002E-2</v>
          </cell>
          <cell r="BO4">
            <v>6.4000000000000001E-2</v>
          </cell>
          <cell r="BP4">
            <v>0.14499999999999999</v>
          </cell>
          <cell r="BQ4">
            <v>0.67200000000000004</v>
          </cell>
          <cell r="BR4">
            <v>2.4E-2</v>
          </cell>
          <cell r="BS4">
            <v>1.2999999999999999E-2</v>
          </cell>
          <cell r="BT4">
            <v>1.4E-2</v>
          </cell>
          <cell r="BU4">
            <v>2.8000000000000001E-2</v>
          </cell>
          <cell r="BV4">
            <v>7.0999999999999994E-2</v>
          </cell>
          <cell r="BW4">
            <v>0.84899999999999998</v>
          </cell>
          <cell r="BX4">
            <v>0</v>
          </cell>
          <cell r="BY4">
            <v>0</v>
          </cell>
          <cell r="BZ4">
            <v>8.9999999999999993E-3</v>
          </cell>
          <cell r="CA4">
            <v>0.113</v>
          </cell>
          <cell r="CB4">
            <v>0.628</v>
          </cell>
          <cell r="CC4">
            <v>0.25</v>
          </cell>
          <cell r="CD4">
            <v>1.2999999999999999E-2</v>
          </cell>
          <cell r="CE4">
            <v>6.0000000000000001E-3</v>
          </cell>
          <cell r="CF4">
            <v>8.9999999999999993E-3</v>
          </cell>
          <cell r="CG4">
            <v>0.114</v>
          </cell>
          <cell r="CH4">
            <v>0.55600000000000005</v>
          </cell>
          <cell r="CI4">
            <v>0.30199999999999999</v>
          </cell>
          <cell r="CJ4">
            <v>1E-3</v>
          </cell>
          <cell r="CK4">
            <v>0</v>
          </cell>
          <cell r="CL4">
            <v>0</v>
          </cell>
          <cell r="CM4">
            <v>3.0000000000000001E-3</v>
          </cell>
          <cell r="CN4">
            <v>8.9999999999999993E-3</v>
          </cell>
          <cell r="CO4">
            <v>0.98699999999999999</v>
          </cell>
          <cell r="CP4">
            <v>0.55300000000000005</v>
          </cell>
          <cell r="CQ4">
            <v>0.28100000000000003</v>
          </cell>
          <cell r="CR4">
            <v>6.8000000000000005E-2</v>
          </cell>
          <cell r="CS4">
            <v>2.3E-2</v>
          </cell>
          <cell r="CT4">
            <v>7.4999999999999997E-2</v>
          </cell>
          <cell r="CU4">
            <v>0.54800000000000004</v>
          </cell>
          <cell r="CV4">
            <v>0.215</v>
          </cell>
          <cell r="CW4">
            <v>4.9000000000000002E-2</v>
          </cell>
          <cell r="CX4">
            <v>9.5000000000000001E-2</v>
          </cell>
          <cell r="CY4">
            <v>9.2999999999999999E-2</v>
          </cell>
          <cell r="CZ4">
            <v>0.71399999999999997</v>
          </cell>
          <cell r="DA4">
            <v>0.19400000000000001</v>
          </cell>
          <cell r="DB4">
            <v>7.2999999999999995E-2</v>
          </cell>
          <cell r="DC4">
            <v>6.0000000000000001E-3</v>
          </cell>
          <cell r="DD4">
            <v>1.2E-2</v>
          </cell>
          <cell r="DE4">
            <v>0.55600000000000005</v>
          </cell>
          <cell r="DF4">
            <v>0.17</v>
          </cell>
          <cell r="DG4">
            <v>5.7000000000000002E-2</v>
          </cell>
          <cell r="DH4">
            <v>1.7999999999999999E-2</v>
          </cell>
          <cell r="DI4">
            <v>0.19800000000000001</v>
          </cell>
          <cell r="DJ4">
            <v>0.47899999999999998</v>
          </cell>
          <cell r="DK4">
            <v>0.09</v>
          </cell>
          <cell r="DL4">
            <v>2.5000000000000001E-2</v>
          </cell>
          <cell r="DM4">
            <v>1.2999999999999999E-2</v>
          </cell>
          <cell r="DN4">
            <v>0.39300000000000002</v>
          </cell>
          <cell r="DO4">
            <v>0.54200000000000004</v>
          </cell>
          <cell r="DP4">
            <v>0.14199999999999999</v>
          </cell>
          <cell r="DQ4">
            <v>2.4E-2</v>
          </cell>
          <cell r="DR4">
            <v>4.5999999999999999E-2</v>
          </cell>
          <cell r="DS4">
            <v>0.246</v>
          </cell>
          <cell r="DT4">
            <v>0.54300000000000004</v>
          </cell>
          <cell r="DU4">
            <v>0.26900000000000002</v>
          </cell>
          <cell r="DV4">
            <v>0.128</v>
          </cell>
          <cell r="DW4">
            <v>7.0000000000000001E-3</v>
          </cell>
          <cell r="DX4">
            <v>5.3999999999999999E-2</v>
          </cell>
          <cell r="DY4">
            <v>0.28499999999999998</v>
          </cell>
          <cell r="DZ4">
            <v>0.35899999999999999</v>
          </cell>
          <cell r="EA4">
            <v>0.104</v>
          </cell>
          <cell r="EB4">
            <v>0.251</v>
          </cell>
          <cell r="EC4">
            <v>0.109</v>
          </cell>
          <cell r="ED4">
            <v>0.35199999999999998</v>
          </cell>
          <cell r="EE4">
            <v>6.7000000000000004E-2</v>
          </cell>
          <cell r="EF4">
            <v>0.25800000000000001</v>
          </cell>
          <cell r="EG4">
            <v>0.21299999999999999</v>
          </cell>
          <cell r="EH4">
            <v>0.311</v>
          </cell>
          <cell r="EI4">
            <v>0.34100000000000003</v>
          </cell>
          <cell r="EJ4">
            <v>0.11700000000000001</v>
          </cell>
          <cell r="EK4">
            <v>0.23100000000000001</v>
          </cell>
          <cell r="EL4">
            <v>0.28100000000000003</v>
          </cell>
          <cell r="EM4">
            <v>5.8999999999999997E-2</v>
          </cell>
          <cell r="EN4">
            <v>9.6000000000000002E-2</v>
          </cell>
          <cell r="EO4">
            <v>0.108</v>
          </cell>
          <cell r="EP4">
            <v>0.13</v>
          </cell>
          <cell r="EQ4">
            <v>0.32500000000000001</v>
          </cell>
          <cell r="ER4">
            <v>0.26200000000000001</v>
          </cell>
          <cell r="ES4">
            <v>0.39300000000000002</v>
          </cell>
          <cell r="ET4">
            <v>6.9000000000000006E-2</v>
          </cell>
          <cell r="EU4">
            <v>0.16800000000000001</v>
          </cell>
          <cell r="EV4">
            <v>8.6999999999999994E-2</v>
          </cell>
          <cell r="EW4">
            <v>8.9999999999999993E-3</v>
          </cell>
          <cell r="EX4">
            <v>0.106</v>
          </cell>
          <cell r="EY4">
            <v>0.126</v>
          </cell>
          <cell r="EZ4">
            <v>0.20399999999999999</v>
          </cell>
          <cell r="FA4">
            <v>0.34499999999999997</v>
          </cell>
          <cell r="FB4">
            <v>0.28999999999999998</v>
          </cell>
          <cell r="FC4">
            <v>0.33200000000000002</v>
          </cell>
          <cell r="FD4">
            <v>3.3000000000000002E-2</v>
          </cell>
          <cell r="FE4">
            <v>0.34799999999999998</v>
          </cell>
          <cell r="FF4">
            <v>0.41199999999999998</v>
          </cell>
          <cell r="FG4">
            <v>0.223</v>
          </cell>
          <cell r="FH4">
            <v>1.7000000000000001E-2</v>
          </cell>
          <cell r="FI4">
            <v>0.151</v>
          </cell>
          <cell r="FJ4">
            <v>0.53</v>
          </cell>
          <cell r="FK4">
            <v>0.29599999999999999</v>
          </cell>
          <cell r="FL4">
            <v>2.1999999999999999E-2</v>
          </cell>
          <cell r="FM4">
            <v>9.9000000000000005E-2</v>
          </cell>
          <cell r="FN4">
            <v>0.51800000000000002</v>
          </cell>
          <cell r="FO4">
            <v>0.34</v>
          </cell>
          <cell r="FP4">
            <v>4.2999999999999997E-2</v>
          </cell>
          <cell r="FQ4">
            <v>0.71699999999999997</v>
          </cell>
          <cell r="FR4">
            <v>9.6000000000000002E-2</v>
          </cell>
          <cell r="FS4">
            <v>4.2000000000000003E-2</v>
          </cell>
          <cell r="FT4">
            <v>6.9000000000000006E-2</v>
          </cell>
          <cell r="FU4">
            <v>7.2999999999999995E-2</v>
          </cell>
          <cell r="FV4">
            <v>2E-3</v>
          </cell>
          <cell r="FW4">
            <v>0.70499999999999996</v>
          </cell>
          <cell r="FX4">
            <v>9.7000000000000003E-2</v>
          </cell>
          <cell r="FY4">
            <v>4.2999999999999997E-2</v>
          </cell>
          <cell r="FZ4">
            <v>7.3999999999999996E-2</v>
          </cell>
          <cell r="GA4">
            <v>7.9000000000000001E-2</v>
          </cell>
          <cell r="GB4">
            <v>2E-3</v>
          </cell>
          <cell r="GC4">
            <v>5.0000000000000001E-3</v>
          </cell>
          <cell r="GD4">
            <v>1E-3</v>
          </cell>
          <cell r="GE4">
            <v>0</v>
          </cell>
          <cell r="GF4">
            <v>1E-3</v>
          </cell>
          <cell r="GG4">
            <v>7.0000000000000001E-3</v>
          </cell>
          <cell r="GH4">
            <v>4.0000000000000001E-3</v>
          </cell>
          <cell r="GI4">
            <v>2.8000000000000001E-2</v>
          </cell>
          <cell r="GJ4">
            <v>7.0000000000000001E-3</v>
          </cell>
          <cell r="GK4">
            <v>6.0000000000000001E-3</v>
          </cell>
          <cell r="GL4">
            <v>7.0000000000000001E-3</v>
          </cell>
          <cell r="GM4">
            <v>0.01</v>
          </cell>
          <cell r="GN4">
            <v>6.0000000000000001E-3</v>
          </cell>
          <cell r="GO4">
            <v>0.14099999999999999</v>
          </cell>
          <cell r="GP4">
            <v>2.9000000000000001E-2</v>
          </cell>
          <cell r="GQ4">
            <v>1.9E-2</v>
          </cell>
          <cell r="GR4">
            <v>7.0000000000000001E-3</v>
          </cell>
          <cell r="GS4">
            <v>8.0000000000000002E-3</v>
          </cell>
          <cell r="GT4">
            <v>1.2E-2</v>
          </cell>
          <cell r="GU4">
            <v>0.495</v>
          </cell>
          <cell r="GV4">
            <v>5.1999999999999998E-2</v>
          </cell>
          <cell r="GW4">
            <v>1.6E-2</v>
          </cell>
          <cell r="GX4">
            <v>2.8000000000000001E-2</v>
          </cell>
          <cell r="GY4">
            <v>1.7999999999999999E-2</v>
          </cell>
          <cell r="GZ4">
            <v>0.04</v>
          </cell>
          <cell r="HA4">
            <v>4.3999999999999997E-2</v>
          </cell>
          <cell r="HB4">
            <v>3.0000000000000001E-3</v>
          </cell>
          <cell r="HC4">
            <v>1E-3</v>
          </cell>
          <cell r="HD4">
            <v>1E-3</v>
          </cell>
          <cell r="HE4">
            <v>0</v>
          </cell>
          <cell r="HF4">
            <v>3.0000000000000001E-3</v>
          </cell>
          <cell r="HG4">
            <v>1E-3</v>
          </cell>
          <cell r="HH4">
            <v>0</v>
          </cell>
          <cell r="HI4">
            <v>0</v>
          </cell>
          <cell r="HJ4">
            <v>1E-3</v>
          </cell>
          <cell r="HK4">
            <v>2E-3</v>
          </cell>
          <cell r="HL4">
            <v>1.2999999999999999E-2</v>
          </cell>
          <cell r="HM4">
            <v>2E-3</v>
          </cell>
          <cell r="HN4">
            <v>4.0000000000000001E-3</v>
          </cell>
          <cell r="HO4">
            <v>1E-3</v>
          </cell>
          <cell r="HP4">
            <v>5.0000000000000001E-3</v>
          </cell>
          <cell r="HQ4">
            <v>1.0999999999999999E-2</v>
          </cell>
          <cell r="HR4">
            <v>0.04</v>
          </cell>
          <cell r="HS4">
            <v>1.2E-2</v>
          </cell>
          <cell r="HT4">
            <v>8.0000000000000002E-3</v>
          </cell>
          <cell r="HU4">
            <v>1.2E-2</v>
          </cell>
          <cell r="HV4">
            <v>1.7000000000000001E-2</v>
          </cell>
          <cell r="HW4">
            <v>3.7999999999999999E-2</v>
          </cell>
          <cell r="HX4">
            <v>0.13</v>
          </cell>
          <cell r="HY4">
            <v>3.5000000000000003E-2</v>
          </cell>
          <cell r="HZ4">
            <v>2.1000000000000001E-2</v>
          </cell>
          <cell r="IA4">
            <v>1.9E-2</v>
          </cell>
          <cell r="IB4">
            <v>3.9E-2</v>
          </cell>
          <cell r="IC4">
            <v>8.7999999999999995E-2</v>
          </cell>
          <cell r="ID4">
            <v>0.45</v>
          </cell>
          <cell r="IE4">
            <v>1E-3</v>
          </cell>
          <cell r="IF4">
            <v>2E-3</v>
          </cell>
          <cell r="IG4">
            <v>1E-3</v>
          </cell>
          <cell r="IH4">
            <v>3.0000000000000001E-3</v>
          </cell>
          <cell r="II4">
            <v>6.0000000000000001E-3</v>
          </cell>
          <cell r="IJ4">
            <v>0.04</v>
          </cell>
          <cell r="IK4">
            <v>8.9999999999999993E-3</v>
          </cell>
          <cell r="IL4">
            <v>1E-3</v>
          </cell>
          <cell r="IM4">
            <v>0</v>
          </cell>
          <cell r="IN4">
            <v>0</v>
          </cell>
          <cell r="IO4">
            <v>4.0000000000000001E-3</v>
          </cell>
          <cell r="IP4">
            <v>3.0000000000000001E-3</v>
          </cell>
          <cell r="IQ4">
            <v>0.01</v>
          </cell>
          <cell r="IR4">
            <v>4.0000000000000001E-3</v>
          </cell>
          <cell r="IS4">
            <v>7.0000000000000001E-3</v>
          </cell>
          <cell r="IT4">
            <v>0.01</v>
          </cell>
          <cell r="IU4">
            <v>0.01</v>
          </cell>
          <cell r="IV4">
            <v>0.02</v>
          </cell>
          <cell r="IW4">
            <v>4.0000000000000001E-3</v>
          </cell>
          <cell r="IX4">
            <v>3.0000000000000001E-3</v>
          </cell>
          <cell r="IY4">
            <v>6.0000000000000001E-3</v>
          </cell>
          <cell r="IZ4">
            <v>1.4E-2</v>
          </cell>
          <cell r="JA4">
            <v>2.7E-2</v>
          </cell>
          <cell r="JB4">
            <v>0.161</v>
          </cell>
          <cell r="JC4">
            <v>2E-3</v>
          </cell>
          <cell r="JD4">
            <v>4.0000000000000001E-3</v>
          </cell>
          <cell r="JE4">
            <v>0</v>
          </cell>
          <cell r="JF4">
            <v>4.0000000000000001E-3</v>
          </cell>
          <cell r="JG4">
            <v>2.7E-2</v>
          </cell>
          <cell r="JH4">
            <v>0.61499999999999999</v>
          </cell>
          <cell r="JI4">
            <v>0</v>
          </cell>
          <cell r="JJ4">
            <v>0</v>
          </cell>
          <cell r="JK4">
            <v>0</v>
          </cell>
          <cell r="JL4">
            <v>0</v>
          </cell>
          <cell r="JM4">
            <v>2E-3</v>
          </cell>
          <cell r="JN4">
            <v>4.9000000000000002E-2</v>
          </cell>
          <cell r="JO4">
            <v>0</v>
          </cell>
          <cell r="JP4">
            <v>0</v>
          </cell>
          <cell r="JQ4">
            <v>0</v>
          </cell>
          <cell r="JR4">
            <v>0</v>
          </cell>
          <cell r="JS4">
            <v>1.0999999999999999E-2</v>
          </cell>
          <cell r="JT4">
            <v>5.0000000000000001E-3</v>
          </cell>
          <cell r="JU4">
            <v>0</v>
          </cell>
          <cell r="JV4">
            <v>0</v>
          </cell>
          <cell r="JW4">
            <v>2E-3</v>
          </cell>
          <cell r="JX4">
            <v>7.0000000000000001E-3</v>
          </cell>
          <cell r="JY4">
            <v>3.4000000000000002E-2</v>
          </cell>
          <cell r="JZ4">
            <v>2.1000000000000001E-2</v>
          </cell>
          <cell r="KA4">
            <v>0</v>
          </cell>
          <cell r="KB4">
            <v>0</v>
          </cell>
          <cell r="KC4">
            <v>1E-3</v>
          </cell>
          <cell r="KD4">
            <v>3.1E-2</v>
          </cell>
          <cell r="KE4">
            <v>0.13600000000000001</v>
          </cell>
          <cell r="KF4">
            <v>4.8000000000000001E-2</v>
          </cell>
          <cell r="KG4">
            <v>0</v>
          </cell>
          <cell r="KH4">
            <v>0</v>
          </cell>
          <cell r="KI4">
            <v>5.0000000000000001E-3</v>
          </cell>
          <cell r="KJ4">
            <v>6.7000000000000004E-2</v>
          </cell>
          <cell r="KK4">
            <v>0.41099999999999998</v>
          </cell>
          <cell r="KL4">
            <v>0.16600000000000001</v>
          </cell>
          <cell r="KM4">
            <v>0</v>
          </cell>
          <cell r="KN4">
            <v>0</v>
          </cell>
          <cell r="KO4">
            <v>0</v>
          </cell>
          <cell r="KP4">
            <v>7.0000000000000001E-3</v>
          </cell>
          <cell r="KQ4">
            <v>3.5999999999999997E-2</v>
          </cell>
          <cell r="KR4">
            <v>8.9999999999999993E-3</v>
          </cell>
          <cell r="KS4">
            <v>0</v>
          </cell>
          <cell r="KT4">
            <v>0</v>
          </cell>
          <cell r="KU4">
            <v>0</v>
          </cell>
          <cell r="KV4">
            <v>2E-3</v>
          </cell>
          <cell r="KW4">
            <v>8.9999999999999993E-3</v>
          </cell>
          <cell r="KX4">
            <v>6.0000000000000001E-3</v>
          </cell>
          <cell r="KY4">
            <v>0</v>
          </cell>
          <cell r="KZ4">
            <v>2E-3</v>
          </cell>
          <cell r="LA4">
            <v>0</v>
          </cell>
          <cell r="LB4">
            <v>0.01</v>
          </cell>
          <cell r="LC4">
            <v>3.5000000000000003E-2</v>
          </cell>
          <cell r="LD4">
            <v>1.4999999999999999E-2</v>
          </cell>
          <cell r="LE4">
            <v>1E-3</v>
          </cell>
          <cell r="LF4">
            <v>0</v>
          </cell>
          <cell r="LG4">
            <v>2E-3</v>
          </cell>
          <cell r="LH4">
            <v>2.9000000000000001E-2</v>
          </cell>
          <cell r="LI4">
            <v>0.11799999999999999</v>
          </cell>
          <cell r="LJ4">
            <v>6.5000000000000002E-2</v>
          </cell>
          <cell r="LK4">
            <v>1.2E-2</v>
          </cell>
          <cell r="LL4">
            <v>3.0000000000000001E-3</v>
          </cell>
          <cell r="LM4">
            <v>8.0000000000000002E-3</v>
          </cell>
          <cell r="LN4">
            <v>6.5000000000000002E-2</v>
          </cell>
          <cell r="LO4">
            <v>0.36099999999999999</v>
          </cell>
          <cell r="LP4">
            <v>0.20499999999999999</v>
          </cell>
          <cell r="LQ4">
            <v>0</v>
          </cell>
          <cell r="LR4">
            <v>0</v>
          </cell>
          <cell r="LS4">
            <v>0</v>
          </cell>
          <cell r="LT4">
            <v>7.0000000000000001E-3</v>
          </cell>
          <cell r="LU4">
            <v>3.4000000000000002E-2</v>
          </cell>
          <cell r="LV4">
            <v>1.0999999999999999E-2</v>
          </cell>
          <cell r="LW4">
            <v>0</v>
          </cell>
          <cell r="LX4">
            <v>0</v>
          </cell>
          <cell r="LY4">
            <v>0</v>
          </cell>
          <cell r="LZ4">
            <v>0</v>
          </cell>
          <cell r="MA4">
            <v>0</v>
          </cell>
          <cell r="MB4">
            <v>1.7000000000000001E-2</v>
          </cell>
          <cell r="MC4">
            <v>0</v>
          </cell>
          <cell r="MD4">
            <v>0</v>
          </cell>
          <cell r="ME4">
            <v>0</v>
          </cell>
          <cell r="MF4">
            <v>0</v>
          </cell>
          <cell r="MG4">
            <v>2E-3</v>
          </cell>
          <cell r="MH4">
            <v>6.3E-2</v>
          </cell>
          <cell r="MI4">
            <v>0</v>
          </cell>
          <cell r="MJ4">
            <v>0</v>
          </cell>
          <cell r="MK4">
            <v>0</v>
          </cell>
          <cell r="ML4">
            <v>0</v>
          </cell>
          <cell r="MM4">
            <v>3.0000000000000001E-3</v>
          </cell>
          <cell r="MN4">
            <v>0.21</v>
          </cell>
          <cell r="MO4">
            <v>1E-3</v>
          </cell>
          <cell r="MP4">
            <v>0</v>
          </cell>
          <cell r="MQ4">
            <v>0</v>
          </cell>
          <cell r="MR4">
            <v>2E-3</v>
          </cell>
          <cell r="MS4">
            <v>3.0000000000000001E-3</v>
          </cell>
          <cell r="MT4">
            <v>0.64600000000000002</v>
          </cell>
          <cell r="MU4">
            <v>0</v>
          </cell>
          <cell r="MV4">
            <v>0</v>
          </cell>
          <cell r="MW4">
            <v>0</v>
          </cell>
          <cell r="MX4">
            <v>1E-3</v>
          </cell>
          <cell r="MY4">
            <v>0</v>
          </cell>
          <cell r="MZ4">
            <v>5.0999999999999997E-2</v>
          </cell>
          <cell r="NA4">
            <v>9.9000000000000005E-2</v>
          </cell>
          <cell r="NB4">
            <v>0.129</v>
          </cell>
          <cell r="NC4">
            <v>1.6E-2</v>
          </cell>
          <cell r="ND4">
            <v>2.1999999999999999E-2</v>
          </cell>
          <cell r="NE4">
            <v>1.9E-2</v>
          </cell>
          <cell r="NF4">
            <v>7.0000000000000001E-3</v>
          </cell>
          <cell r="NG4">
            <v>0.16400000000000001</v>
          </cell>
          <cell r="NH4">
            <v>3.3000000000000002E-2</v>
          </cell>
          <cell r="NI4">
            <v>0.13700000000000001</v>
          </cell>
          <cell r="NJ4">
            <v>1.9E-2</v>
          </cell>
          <cell r="NK4">
            <v>1E-3</v>
          </cell>
          <cell r="NL4">
            <v>0.02</v>
          </cell>
          <cell r="NM4">
            <v>0.01</v>
          </cell>
          <cell r="NN4">
            <v>7.0000000000000007E-2</v>
          </cell>
          <cell r="NO4">
            <v>2E-3</v>
          </cell>
          <cell r="NP4">
            <v>2E-3</v>
          </cell>
          <cell r="NQ4">
            <v>3.9E-2</v>
          </cell>
          <cell r="NR4">
            <v>8.0000000000000002E-3</v>
          </cell>
          <cell r="NS4">
            <v>2.9000000000000001E-2</v>
          </cell>
          <cell r="NT4">
            <v>0.17399999999999999</v>
          </cell>
          <cell r="NU4">
            <v>0.24099999999999999</v>
          </cell>
          <cell r="NV4">
            <v>2.7E-2</v>
          </cell>
          <cell r="NW4">
            <v>2E-3</v>
          </cell>
          <cell r="NX4">
            <v>1.6E-2</v>
          </cell>
          <cell r="NY4">
            <v>3.9E-2</v>
          </cell>
          <cell r="NZ4">
            <v>0.27700000000000002</v>
          </cell>
          <cell r="OA4">
            <v>2.4E-2</v>
          </cell>
          <cell r="OB4">
            <v>1.7999999999999999E-2</v>
          </cell>
          <cell r="OC4">
            <v>3.0000000000000001E-3</v>
          </cell>
          <cell r="OD4">
            <v>1.6E-2</v>
          </cell>
          <cell r="OE4">
            <v>8.3000000000000004E-2</v>
          </cell>
          <cell r="OF4">
            <v>3.0000000000000001E-3</v>
          </cell>
          <cell r="OG4">
            <v>2.9000000000000001E-2</v>
          </cell>
          <cell r="OH4">
            <v>0.02</v>
          </cell>
          <cell r="OI4">
            <v>8.0000000000000002E-3</v>
          </cell>
          <cell r="OJ4">
            <v>0.19400000000000001</v>
          </cell>
          <cell r="OK4">
            <v>9.8000000000000004E-2</v>
          </cell>
          <cell r="OL4">
            <v>7.0000000000000001E-3</v>
          </cell>
          <cell r="OM4">
            <v>2E-3</v>
          </cell>
          <cell r="ON4">
            <v>2E-3</v>
          </cell>
          <cell r="OO4">
            <v>0.13900000000000001</v>
          </cell>
          <cell r="OP4">
            <v>0.158</v>
          </cell>
          <cell r="OQ4">
            <v>2.3E-2</v>
          </cell>
          <cell r="OR4">
            <v>3.3000000000000002E-2</v>
          </cell>
          <cell r="OS4">
            <v>1.7000000000000001E-2</v>
          </cell>
          <cell r="OT4">
            <v>3.3000000000000002E-2</v>
          </cell>
          <cell r="OU4">
            <v>0.01</v>
          </cell>
          <cell r="OV4">
            <v>6.0000000000000001E-3</v>
          </cell>
          <cell r="OW4">
            <v>2.8000000000000001E-2</v>
          </cell>
          <cell r="OX4">
            <v>0.13</v>
          </cell>
          <cell r="OY4">
            <v>7.4999999999999997E-2</v>
          </cell>
          <cell r="OZ4">
            <v>2.4E-2</v>
          </cell>
          <cell r="PA4">
            <v>0.03</v>
          </cell>
          <cell r="PB4">
            <v>1.0999999999999999E-2</v>
          </cell>
          <cell r="PC4">
            <v>6.0000000000000001E-3</v>
          </cell>
          <cell r="PD4">
            <v>0.16500000000000001</v>
          </cell>
        </row>
        <row r="5">
          <cell r="A5" t="str">
            <v>3Ens</v>
          </cell>
          <cell r="B5" t="str">
            <v>5</v>
          </cell>
          <cell r="C5" t="str">
            <v>Ensemble</v>
          </cell>
          <cell r="D5" t="str">
            <v/>
          </cell>
          <cell r="E5" t="str">
            <v>3</v>
          </cell>
          <cell r="F5">
            <v>0.01</v>
          </cell>
          <cell r="G5">
            <v>5.1999999999999998E-2</v>
          </cell>
          <cell r="H5">
            <v>0.22900000000000001</v>
          </cell>
          <cell r="I5">
            <v>0.64300000000000002</v>
          </cell>
          <cell r="J5">
            <v>6.6000000000000003E-2</v>
          </cell>
          <cell r="K5">
            <v>0.66800000000000004</v>
          </cell>
          <cell r="L5">
            <v>0.26300000000000001</v>
          </cell>
          <cell r="M5">
            <v>2.4E-2</v>
          </cell>
          <cell r="N5">
            <v>4.4999999999999998E-2</v>
          </cell>
          <cell r="O5">
            <v>0.17799999999999999</v>
          </cell>
          <cell r="P5">
            <v>0.221</v>
          </cell>
          <cell r="Q5">
            <v>5.8999999999999997E-2</v>
          </cell>
          <cell r="R5">
            <v>2.7E-2</v>
          </cell>
          <cell r="S5">
            <v>0.20399999999999999</v>
          </cell>
          <cell r="T5">
            <v>0.22800000000000001</v>
          </cell>
          <cell r="U5">
            <v>0.13400000000000001</v>
          </cell>
          <cell r="V5">
            <v>0.121</v>
          </cell>
          <cell r="W5">
            <v>0.254</v>
          </cell>
          <cell r="X5">
            <v>0.13900000000000001</v>
          </cell>
          <cell r="Y5">
            <v>0.79400000000000004</v>
          </cell>
          <cell r="Z5">
            <v>6.7000000000000004E-2</v>
          </cell>
          <cell r="AA5">
            <v>0.11799999999999999</v>
          </cell>
          <cell r="AB5">
            <v>0.29399999999999998</v>
          </cell>
          <cell r="AC5">
            <v>0.221</v>
          </cell>
          <cell r="AD5">
            <v>0.5</v>
          </cell>
          <cell r="AE5">
            <v>0.316</v>
          </cell>
          <cell r="AF5">
            <v>0.19700000000000001</v>
          </cell>
          <cell r="AG5">
            <v>0.80300000000000005</v>
          </cell>
          <cell r="AH5">
            <v>0.19700000000000001</v>
          </cell>
          <cell r="AI5">
            <v>0.80300000000000005</v>
          </cell>
          <cell r="AJ5">
            <v>593</v>
          </cell>
          <cell r="AK5">
            <v>0.52600000000000002</v>
          </cell>
          <cell r="AL5">
            <v>0.255</v>
          </cell>
          <cell r="AM5">
            <v>0.01</v>
          </cell>
          <cell r="AN5">
            <v>0.14799999999999999</v>
          </cell>
          <cell r="AO5">
            <v>6.0999999999999999E-2</v>
          </cell>
          <cell r="AP5">
            <v>0.107</v>
          </cell>
          <cell r="AQ5">
            <v>5.0999999999999997E-2</v>
          </cell>
          <cell r="AR5">
            <v>2.5999999999999999E-2</v>
          </cell>
          <cell r="AS5">
            <v>0.73</v>
          </cell>
          <cell r="AT5">
            <v>8.6999999999999994E-2</v>
          </cell>
          <cell r="AU5">
            <v>114813</v>
          </cell>
          <cell r="AV5">
            <v>3.4000000000000002E-2</v>
          </cell>
          <cell r="AW5">
            <v>4.2000000000000003E-2</v>
          </cell>
          <cell r="AX5">
            <v>1.9E-2</v>
          </cell>
          <cell r="AY5">
            <v>0.72699999999999998</v>
          </cell>
          <cell r="AZ5">
            <v>0.17799999999999999</v>
          </cell>
          <cell r="BA5">
            <v>14.673</v>
          </cell>
          <cell r="BB5">
            <v>0.105</v>
          </cell>
          <cell r="BC5">
            <v>0.159</v>
          </cell>
          <cell r="BD5">
            <v>0.29499999999999998</v>
          </cell>
          <cell r="BE5">
            <v>0.441</v>
          </cell>
          <cell r="BF5">
            <v>0.68799999999999994</v>
          </cell>
          <cell r="BG5">
            <v>0.104</v>
          </cell>
          <cell r="BH5">
            <v>6.0999999999999999E-2</v>
          </cell>
          <cell r="BI5">
            <v>4.9000000000000002E-2</v>
          </cell>
          <cell r="BJ5">
            <v>4.8000000000000001E-2</v>
          </cell>
          <cell r="BK5">
            <v>0.05</v>
          </cell>
          <cell r="BL5">
            <v>5.2999999999999999E-2</v>
          </cell>
          <cell r="BM5">
            <v>5.2999999999999999E-2</v>
          </cell>
          <cell r="BN5">
            <v>4.7E-2</v>
          </cell>
          <cell r="BO5">
            <v>6.3E-2</v>
          </cell>
          <cell r="BP5">
            <v>0.20399999999999999</v>
          </cell>
          <cell r="BQ5">
            <v>0.58099999999999996</v>
          </cell>
          <cell r="BR5">
            <v>1.2999999999999999E-2</v>
          </cell>
          <cell r="BS5">
            <v>1.2999999999999999E-2</v>
          </cell>
          <cell r="BT5">
            <v>8.9999999999999993E-3</v>
          </cell>
          <cell r="BU5">
            <v>2.3E-2</v>
          </cell>
          <cell r="BV5">
            <v>9.0999999999999998E-2</v>
          </cell>
          <cell r="BW5">
            <v>0.85099999999999998</v>
          </cell>
          <cell r="BX5">
            <v>0</v>
          </cell>
          <cell r="BY5">
            <v>0</v>
          </cell>
          <cell r="BZ5">
            <v>6.0000000000000001E-3</v>
          </cell>
          <cell r="CA5">
            <v>0.14699999999999999</v>
          </cell>
          <cell r="CB5">
            <v>0.71899999999999997</v>
          </cell>
          <cell r="CC5">
            <v>0.129</v>
          </cell>
          <cell r="CD5">
            <v>1.9E-2</v>
          </cell>
          <cell r="CE5">
            <v>6.0000000000000001E-3</v>
          </cell>
          <cell r="CF5">
            <v>1.2E-2</v>
          </cell>
          <cell r="CG5">
            <v>0.13500000000000001</v>
          </cell>
          <cell r="CH5">
            <v>0.66900000000000004</v>
          </cell>
          <cell r="CI5">
            <v>0.159</v>
          </cell>
          <cell r="CJ5">
            <v>0</v>
          </cell>
          <cell r="CK5">
            <v>0</v>
          </cell>
          <cell r="CL5">
            <v>0</v>
          </cell>
          <cell r="CM5">
            <v>1E-3</v>
          </cell>
          <cell r="CN5">
            <v>4.0000000000000001E-3</v>
          </cell>
          <cell r="CO5">
            <v>0.995</v>
          </cell>
          <cell r="CP5">
            <v>0.55100000000000005</v>
          </cell>
          <cell r="CQ5">
            <v>0.34399999999999997</v>
          </cell>
          <cell r="CR5">
            <v>5.7000000000000002E-2</v>
          </cell>
          <cell r="CS5">
            <v>1.4999999999999999E-2</v>
          </cell>
          <cell r="CT5">
            <v>3.2000000000000001E-2</v>
          </cell>
          <cell r="CU5">
            <v>0.52700000000000002</v>
          </cell>
          <cell r="CV5">
            <v>0.25</v>
          </cell>
          <cell r="CW5">
            <v>0.05</v>
          </cell>
          <cell r="CX5">
            <v>9.7000000000000003E-2</v>
          </cell>
          <cell r="CY5">
            <v>7.5999999999999998E-2</v>
          </cell>
          <cell r="CZ5">
            <v>0.71899999999999997</v>
          </cell>
          <cell r="DA5">
            <v>0.19400000000000001</v>
          </cell>
          <cell r="DB5">
            <v>7.6999999999999999E-2</v>
          </cell>
          <cell r="DC5">
            <v>2E-3</v>
          </cell>
          <cell r="DD5">
            <v>8.0000000000000002E-3</v>
          </cell>
          <cell r="DE5">
            <v>0.55200000000000005</v>
          </cell>
          <cell r="DF5">
            <v>0.21199999999999999</v>
          </cell>
          <cell r="DG5">
            <v>4.9000000000000002E-2</v>
          </cell>
          <cell r="DH5">
            <v>2.4E-2</v>
          </cell>
          <cell r="DI5">
            <v>0.16300000000000001</v>
          </cell>
          <cell r="DJ5">
            <v>0.47299999999999998</v>
          </cell>
          <cell r="DK5">
            <v>9.1999999999999998E-2</v>
          </cell>
          <cell r="DL5">
            <v>2.9000000000000001E-2</v>
          </cell>
          <cell r="DM5">
            <v>1.2999999999999999E-2</v>
          </cell>
          <cell r="DN5">
            <v>0.39300000000000002</v>
          </cell>
          <cell r="DO5">
            <v>0.53100000000000003</v>
          </cell>
          <cell r="DP5">
            <v>0.187</v>
          </cell>
          <cell r="DQ5">
            <v>2.8000000000000001E-2</v>
          </cell>
          <cell r="DR5">
            <v>4.2999999999999997E-2</v>
          </cell>
          <cell r="DS5">
            <v>0.21099999999999999</v>
          </cell>
          <cell r="DT5">
            <v>0.49099999999999999</v>
          </cell>
          <cell r="DU5">
            <v>0.34200000000000003</v>
          </cell>
          <cell r="DV5">
            <v>0.13400000000000001</v>
          </cell>
          <cell r="DW5">
            <v>3.0000000000000001E-3</v>
          </cell>
          <cell r="DX5">
            <v>0.03</v>
          </cell>
          <cell r="DY5">
            <v>0.30599999999999999</v>
          </cell>
          <cell r="DZ5">
            <v>0.35</v>
          </cell>
          <cell r="EA5">
            <v>9.5000000000000001E-2</v>
          </cell>
          <cell r="EB5">
            <v>0.248</v>
          </cell>
          <cell r="EC5">
            <v>0.112</v>
          </cell>
          <cell r="ED5">
            <v>0.36699999999999999</v>
          </cell>
          <cell r="EE5">
            <v>5.8000000000000003E-2</v>
          </cell>
          <cell r="EF5">
            <v>0.26800000000000002</v>
          </cell>
          <cell r="EG5">
            <v>0.19500000000000001</v>
          </cell>
          <cell r="EH5">
            <v>0.31900000000000001</v>
          </cell>
          <cell r="EI5">
            <v>0.33900000000000002</v>
          </cell>
          <cell r="EJ5">
            <v>9.6000000000000002E-2</v>
          </cell>
          <cell r="EK5">
            <v>0.247</v>
          </cell>
          <cell r="EL5">
            <v>0.30399999999999999</v>
          </cell>
          <cell r="EM5">
            <v>0.06</v>
          </cell>
          <cell r="EN5">
            <v>9.8000000000000004E-2</v>
          </cell>
          <cell r="EO5">
            <v>0.11</v>
          </cell>
          <cell r="EP5">
            <v>0.11</v>
          </cell>
          <cell r="EQ5">
            <v>0.318</v>
          </cell>
          <cell r="ER5">
            <v>0.27600000000000002</v>
          </cell>
          <cell r="ES5">
            <v>0.34599999999999997</v>
          </cell>
          <cell r="ET5">
            <v>9.0999999999999998E-2</v>
          </cell>
          <cell r="EU5">
            <v>0.17499999999999999</v>
          </cell>
          <cell r="EV5">
            <v>0.11899999999999999</v>
          </cell>
          <cell r="EW5">
            <v>0.02</v>
          </cell>
          <cell r="EX5">
            <v>7.9000000000000001E-2</v>
          </cell>
          <cell r="EY5">
            <v>0.14000000000000001</v>
          </cell>
          <cell r="EZ5">
            <v>0.188</v>
          </cell>
          <cell r="FA5">
            <v>0.433</v>
          </cell>
          <cell r="FB5">
            <v>0.22</v>
          </cell>
          <cell r="FC5">
            <v>0.314</v>
          </cell>
          <cell r="FD5">
            <v>3.3000000000000002E-2</v>
          </cell>
          <cell r="FE5">
            <v>0.46500000000000002</v>
          </cell>
          <cell r="FF5">
            <v>0.316</v>
          </cell>
          <cell r="FG5">
            <v>0.20699999999999999</v>
          </cell>
          <cell r="FH5">
            <v>1.2E-2</v>
          </cell>
          <cell r="FI5">
            <v>0.23599999999999999</v>
          </cell>
          <cell r="FJ5">
            <v>0.437</v>
          </cell>
          <cell r="FK5">
            <v>0.307</v>
          </cell>
          <cell r="FL5">
            <v>1.9E-2</v>
          </cell>
          <cell r="FM5">
            <v>0.105</v>
          </cell>
          <cell r="FN5">
            <v>0.51600000000000001</v>
          </cell>
          <cell r="FO5">
            <v>0.32700000000000001</v>
          </cell>
          <cell r="FP5">
            <v>5.1999999999999998E-2</v>
          </cell>
          <cell r="FQ5">
            <v>0.69299999999999995</v>
          </cell>
          <cell r="FR5">
            <v>0.11600000000000001</v>
          </cell>
          <cell r="FS5">
            <v>3.1E-2</v>
          </cell>
          <cell r="FT5">
            <v>7.1999999999999995E-2</v>
          </cell>
          <cell r="FU5">
            <v>8.6999999999999994E-2</v>
          </cell>
          <cell r="FV5">
            <v>0</v>
          </cell>
          <cell r="FW5">
            <v>0.67800000000000005</v>
          </cell>
          <cell r="FX5">
            <v>0.11600000000000001</v>
          </cell>
          <cell r="FY5">
            <v>3.2000000000000001E-2</v>
          </cell>
          <cell r="FZ5">
            <v>0.08</v>
          </cell>
          <cell r="GA5">
            <v>9.4E-2</v>
          </cell>
          <cell r="GB5">
            <v>0</v>
          </cell>
          <cell r="GC5">
            <v>2E-3</v>
          </cell>
          <cell r="GD5">
            <v>1E-3</v>
          </cell>
          <cell r="GE5">
            <v>0</v>
          </cell>
          <cell r="GF5">
            <v>1E-3</v>
          </cell>
          <cell r="GG5">
            <v>1E-3</v>
          </cell>
          <cell r="GH5">
            <v>3.0000000000000001E-3</v>
          </cell>
          <cell r="GI5">
            <v>2.1000000000000001E-2</v>
          </cell>
          <cell r="GJ5">
            <v>1.2E-2</v>
          </cell>
          <cell r="GK5">
            <v>4.0000000000000001E-3</v>
          </cell>
          <cell r="GL5">
            <v>5.0000000000000001E-3</v>
          </cell>
          <cell r="GM5">
            <v>8.0000000000000002E-3</v>
          </cell>
          <cell r="GN5">
            <v>2E-3</v>
          </cell>
          <cell r="GO5">
            <v>0.14099999999999999</v>
          </cell>
          <cell r="GP5">
            <v>3.5000000000000003E-2</v>
          </cell>
          <cell r="GQ5">
            <v>1.9E-2</v>
          </cell>
          <cell r="GR5">
            <v>1.4E-2</v>
          </cell>
          <cell r="GS5">
            <v>1.2E-2</v>
          </cell>
          <cell r="GT5">
            <v>0.01</v>
          </cell>
          <cell r="GU5">
            <v>0.47099999999999997</v>
          </cell>
          <cell r="GV5">
            <v>4.9000000000000002E-2</v>
          </cell>
          <cell r="GW5">
            <v>3.5999999999999997E-2</v>
          </cell>
          <cell r="GX5">
            <v>2.8000000000000001E-2</v>
          </cell>
          <cell r="GY5">
            <v>2.5999999999999999E-2</v>
          </cell>
          <cell r="GZ5">
            <v>3.3000000000000002E-2</v>
          </cell>
          <cell r="HA5">
            <v>5.3999999999999999E-2</v>
          </cell>
          <cell r="HB5">
            <v>7.0000000000000001E-3</v>
          </cell>
          <cell r="HC5">
            <v>2E-3</v>
          </cell>
          <cell r="HD5">
            <v>1E-3</v>
          </cell>
          <cell r="HE5">
            <v>0</v>
          </cell>
          <cell r="HF5">
            <v>2E-3</v>
          </cell>
          <cell r="HG5">
            <v>1E-3</v>
          </cell>
          <cell r="HH5">
            <v>0</v>
          </cell>
          <cell r="HI5">
            <v>0</v>
          </cell>
          <cell r="HJ5">
            <v>0</v>
          </cell>
          <cell r="HK5">
            <v>2E-3</v>
          </cell>
          <cell r="HL5">
            <v>7.0000000000000001E-3</v>
          </cell>
          <cell r="HM5">
            <v>4.0000000000000001E-3</v>
          </cell>
          <cell r="HN5">
            <v>2E-3</v>
          </cell>
          <cell r="HO5">
            <v>3.0000000000000001E-3</v>
          </cell>
          <cell r="HP5">
            <v>4.0000000000000001E-3</v>
          </cell>
          <cell r="HQ5">
            <v>1.7999999999999999E-2</v>
          </cell>
          <cell r="HR5">
            <v>2.1000000000000001E-2</v>
          </cell>
          <cell r="HS5">
            <v>1.2999999999999999E-2</v>
          </cell>
          <cell r="HT5">
            <v>1.4999999999999999E-2</v>
          </cell>
          <cell r="HU5">
            <v>1.0999999999999999E-2</v>
          </cell>
          <cell r="HV5">
            <v>1.4999999999999999E-2</v>
          </cell>
          <cell r="HW5">
            <v>5.8000000000000003E-2</v>
          </cell>
          <cell r="HX5">
            <v>0.11700000000000001</v>
          </cell>
          <cell r="HY5">
            <v>3.5000000000000003E-2</v>
          </cell>
          <cell r="HZ5">
            <v>3.4000000000000002E-2</v>
          </cell>
          <cell r="IA5">
            <v>3.2000000000000001E-2</v>
          </cell>
          <cell r="IB5">
            <v>0.04</v>
          </cell>
          <cell r="IC5">
            <v>0.114</v>
          </cell>
          <cell r="ID5">
            <v>0.39</v>
          </cell>
          <cell r="IE5">
            <v>1E-3</v>
          </cell>
          <cell r="IF5">
            <v>1E-3</v>
          </cell>
          <cell r="IG5">
            <v>2E-3</v>
          </cell>
          <cell r="IH5">
            <v>3.0000000000000001E-3</v>
          </cell>
          <cell r="II5">
            <v>0.01</v>
          </cell>
          <cell r="IJ5">
            <v>4.7E-2</v>
          </cell>
          <cell r="IK5">
            <v>2E-3</v>
          </cell>
          <cell r="IL5">
            <v>2E-3</v>
          </cell>
          <cell r="IM5">
            <v>0</v>
          </cell>
          <cell r="IN5">
            <v>1E-3</v>
          </cell>
          <cell r="IO5">
            <v>1E-3</v>
          </cell>
          <cell r="IP5">
            <v>3.0000000000000001E-3</v>
          </cell>
          <cell r="IQ5">
            <v>8.0000000000000002E-3</v>
          </cell>
          <cell r="IR5">
            <v>6.0000000000000001E-3</v>
          </cell>
          <cell r="IS5">
            <v>2E-3</v>
          </cell>
          <cell r="IT5">
            <v>5.0000000000000001E-3</v>
          </cell>
          <cell r="IU5">
            <v>8.0000000000000002E-3</v>
          </cell>
          <cell r="IV5">
            <v>2.3E-2</v>
          </cell>
          <cell r="IW5">
            <v>3.0000000000000001E-3</v>
          </cell>
          <cell r="IX5">
            <v>4.0000000000000001E-3</v>
          </cell>
          <cell r="IY5">
            <v>6.0000000000000001E-3</v>
          </cell>
          <cell r="IZ5">
            <v>1.0999999999999999E-2</v>
          </cell>
          <cell r="JA5">
            <v>4.1000000000000002E-2</v>
          </cell>
          <cell r="JB5">
            <v>0.16600000000000001</v>
          </cell>
          <cell r="JC5">
            <v>1E-3</v>
          </cell>
          <cell r="JD5">
            <v>1E-3</v>
          </cell>
          <cell r="JE5">
            <v>1E-3</v>
          </cell>
          <cell r="JF5">
            <v>6.0000000000000001E-3</v>
          </cell>
          <cell r="JG5">
            <v>3.5000000000000003E-2</v>
          </cell>
          <cell r="JH5">
            <v>0.6</v>
          </cell>
          <cell r="JI5">
            <v>0</v>
          </cell>
          <cell r="JJ5">
            <v>0</v>
          </cell>
          <cell r="JK5">
            <v>0</v>
          </cell>
          <cell r="JL5">
            <v>0</v>
          </cell>
          <cell r="JM5">
            <v>6.0000000000000001E-3</v>
          </cell>
          <cell r="JN5">
            <v>0.06</v>
          </cell>
          <cell r="JO5">
            <v>0</v>
          </cell>
          <cell r="JP5">
            <v>0</v>
          </cell>
          <cell r="JQ5">
            <v>0</v>
          </cell>
          <cell r="JR5">
            <v>1E-3</v>
          </cell>
          <cell r="JS5">
            <v>6.0000000000000001E-3</v>
          </cell>
          <cell r="JT5">
            <v>3.0000000000000001E-3</v>
          </cell>
          <cell r="JU5">
            <v>0</v>
          </cell>
          <cell r="JV5">
            <v>0</v>
          </cell>
          <cell r="JW5">
            <v>0</v>
          </cell>
          <cell r="JX5">
            <v>7.0000000000000001E-3</v>
          </cell>
          <cell r="JY5">
            <v>3.4000000000000002E-2</v>
          </cell>
          <cell r="JZ5">
            <v>8.0000000000000002E-3</v>
          </cell>
          <cell r="KA5">
            <v>0</v>
          </cell>
          <cell r="KB5">
            <v>0</v>
          </cell>
          <cell r="KC5">
            <v>1E-3</v>
          </cell>
          <cell r="KD5">
            <v>3.4000000000000002E-2</v>
          </cell>
          <cell r="KE5">
            <v>0.17199999999999999</v>
          </cell>
          <cell r="KF5">
            <v>2.3E-2</v>
          </cell>
          <cell r="KG5">
            <v>0</v>
          </cell>
          <cell r="KH5">
            <v>0</v>
          </cell>
          <cell r="KI5">
            <v>4.0000000000000001E-3</v>
          </cell>
          <cell r="KJ5">
            <v>8.8999999999999996E-2</v>
          </cell>
          <cell r="KK5">
            <v>0.46100000000000002</v>
          </cell>
          <cell r="KL5">
            <v>9.0999999999999998E-2</v>
          </cell>
          <cell r="KM5">
            <v>0</v>
          </cell>
          <cell r="KN5">
            <v>0</v>
          </cell>
          <cell r="KO5">
            <v>1E-3</v>
          </cell>
          <cell r="KP5">
            <v>1.4999999999999999E-2</v>
          </cell>
          <cell r="KQ5">
            <v>4.5999999999999999E-2</v>
          </cell>
          <cell r="KR5">
            <v>3.0000000000000001E-3</v>
          </cell>
          <cell r="KS5">
            <v>0</v>
          </cell>
          <cell r="KT5">
            <v>0</v>
          </cell>
          <cell r="KU5">
            <v>0</v>
          </cell>
          <cell r="KV5">
            <v>2E-3</v>
          </cell>
          <cell r="KW5">
            <v>4.0000000000000001E-3</v>
          </cell>
          <cell r="KX5">
            <v>3.0000000000000001E-3</v>
          </cell>
          <cell r="KY5">
            <v>0</v>
          </cell>
          <cell r="KZ5">
            <v>1E-3</v>
          </cell>
          <cell r="LA5">
            <v>1E-3</v>
          </cell>
          <cell r="LB5">
            <v>1.0999999999999999E-2</v>
          </cell>
          <cell r="LC5">
            <v>2.9000000000000001E-2</v>
          </cell>
          <cell r="LD5">
            <v>8.0000000000000002E-3</v>
          </cell>
          <cell r="LE5">
            <v>0</v>
          </cell>
          <cell r="LF5">
            <v>1E-3</v>
          </cell>
          <cell r="LG5">
            <v>2E-3</v>
          </cell>
          <cell r="LH5">
            <v>3.2000000000000001E-2</v>
          </cell>
          <cell r="LI5">
            <v>0.157</v>
          </cell>
          <cell r="LJ5">
            <v>3.7999999999999999E-2</v>
          </cell>
          <cell r="LK5">
            <v>1.7000000000000001E-2</v>
          </cell>
          <cell r="LL5">
            <v>4.0000000000000001E-3</v>
          </cell>
          <cell r="LM5">
            <v>8.0000000000000002E-3</v>
          </cell>
          <cell r="LN5">
            <v>0.08</v>
          </cell>
          <cell r="LO5">
            <v>0.433</v>
          </cell>
          <cell r="LP5">
            <v>0.10100000000000001</v>
          </cell>
          <cell r="LQ5">
            <v>1E-3</v>
          </cell>
          <cell r="LR5">
            <v>0</v>
          </cell>
          <cell r="LS5">
            <v>1E-3</v>
          </cell>
          <cell r="LT5">
            <v>8.9999999999999993E-3</v>
          </cell>
          <cell r="LU5">
            <v>4.5999999999999999E-2</v>
          </cell>
          <cell r="LV5">
            <v>8.9999999999999993E-3</v>
          </cell>
          <cell r="LW5">
            <v>0</v>
          </cell>
          <cell r="LX5">
            <v>0</v>
          </cell>
          <cell r="LY5">
            <v>0</v>
          </cell>
          <cell r="LZ5">
            <v>0</v>
          </cell>
          <cell r="MA5">
            <v>0</v>
          </cell>
          <cell r="MB5">
            <v>8.9999999999999993E-3</v>
          </cell>
          <cell r="MC5">
            <v>0</v>
          </cell>
          <cell r="MD5">
            <v>0</v>
          </cell>
          <cell r="ME5">
            <v>0</v>
          </cell>
          <cell r="MF5">
            <v>0</v>
          </cell>
          <cell r="MG5">
            <v>0</v>
          </cell>
          <cell r="MH5">
            <v>0.05</v>
          </cell>
          <cell r="MI5">
            <v>0</v>
          </cell>
          <cell r="MJ5">
            <v>0</v>
          </cell>
          <cell r="MK5">
            <v>0</v>
          </cell>
          <cell r="ML5">
            <v>0</v>
          </cell>
          <cell r="MM5">
            <v>2E-3</v>
          </cell>
          <cell r="MN5">
            <v>0.22700000000000001</v>
          </cell>
          <cell r="MO5">
            <v>0</v>
          </cell>
          <cell r="MP5">
            <v>0</v>
          </cell>
          <cell r="MQ5">
            <v>0</v>
          </cell>
          <cell r="MR5">
            <v>1E-3</v>
          </cell>
          <cell r="MS5">
            <v>1E-3</v>
          </cell>
          <cell r="MT5">
            <v>0.64500000000000002</v>
          </cell>
          <cell r="MU5">
            <v>0</v>
          </cell>
          <cell r="MV5">
            <v>0</v>
          </cell>
          <cell r="MW5">
            <v>0</v>
          </cell>
          <cell r="MX5">
            <v>0</v>
          </cell>
          <cell r="MY5">
            <v>1E-3</v>
          </cell>
          <cell r="MZ5">
            <v>6.4000000000000001E-2</v>
          </cell>
          <cell r="NA5">
            <v>0.1</v>
          </cell>
          <cell r="NB5">
            <v>0.15</v>
          </cell>
          <cell r="NC5">
            <v>8.9999999999999993E-3</v>
          </cell>
          <cell r="ND5">
            <v>2.5000000000000001E-2</v>
          </cell>
          <cell r="NE5">
            <v>2.1999999999999999E-2</v>
          </cell>
          <cell r="NF5">
            <v>6.0000000000000001E-3</v>
          </cell>
          <cell r="NG5">
            <v>0.155</v>
          </cell>
          <cell r="NH5">
            <v>3.9E-2</v>
          </cell>
          <cell r="NI5">
            <v>0.13800000000000001</v>
          </cell>
          <cell r="NJ5">
            <v>1.2999999999999999E-2</v>
          </cell>
          <cell r="NK5">
            <v>0</v>
          </cell>
          <cell r="NL5">
            <v>1.4999999999999999E-2</v>
          </cell>
          <cell r="NM5">
            <v>7.0000000000000001E-3</v>
          </cell>
          <cell r="NN5">
            <v>7.0999999999999994E-2</v>
          </cell>
          <cell r="NO5">
            <v>2E-3</v>
          </cell>
          <cell r="NP5">
            <v>6.0000000000000001E-3</v>
          </cell>
          <cell r="NQ5">
            <v>4.7E-2</v>
          </cell>
          <cell r="NR5">
            <v>2E-3</v>
          </cell>
          <cell r="NS5">
            <v>3.4000000000000002E-2</v>
          </cell>
          <cell r="NT5">
            <v>0.159</v>
          </cell>
          <cell r="NU5">
            <v>0.249</v>
          </cell>
          <cell r="NV5">
            <v>0.03</v>
          </cell>
          <cell r="NW5">
            <v>1E-3</v>
          </cell>
          <cell r="NX5">
            <v>2.5000000000000001E-2</v>
          </cell>
          <cell r="NY5">
            <v>4.2000000000000003E-2</v>
          </cell>
          <cell r="NZ5">
            <v>0.26400000000000001</v>
          </cell>
          <cell r="OA5">
            <v>2.3E-2</v>
          </cell>
          <cell r="OB5">
            <v>2.1000000000000001E-2</v>
          </cell>
          <cell r="OC5">
            <v>3.0000000000000001E-3</v>
          </cell>
          <cell r="OD5">
            <v>2.4E-2</v>
          </cell>
          <cell r="OE5">
            <v>6.4000000000000001E-2</v>
          </cell>
          <cell r="OF5">
            <v>5.0000000000000001E-3</v>
          </cell>
          <cell r="OG5">
            <v>2.5999999999999999E-2</v>
          </cell>
          <cell r="OH5">
            <v>0.02</v>
          </cell>
          <cell r="OI5">
            <v>8.0000000000000002E-3</v>
          </cell>
          <cell r="OJ5">
            <v>0.19500000000000001</v>
          </cell>
          <cell r="OK5">
            <v>9.8000000000000004E-2</v>
          </cell>
          <cell r="OL5">
            <v>7.0000000000000001E-3</v>
          </cell>
          <cell r="OM5">
            <v>0</v>
          </cell>
          <cell r="ON5">
            <v>5.0000000000000001E-3</v>
          </cell>
          <cell r="OO5">
            <v>0.16300000000000001</v>
          </cell>
          <cell r="OP5">
            <v>0.14699999999999999</v>
          </cell>
          <cell r="OQ5">
            <v>1.7000000000000001E-2</v>
          </cell>
          <cell r="OR5">
            <v>3.9E-2</v>
          </cell>
          <cell r="OS5">
            <v>1.2E-2</v>
          </cell>
          <cell r="OT5">
            <v>3.5000000000000003E-2</v>
          </cell>
          <cell r="OU5">
            <v>6.0000000000000001E-3</v>
          </cell>
          <cell r="OV5">
            <v>4.0000000000000001E-3</v>
          </cell>
          <cell r="OW5">
            <v>2.8000000000000001E-2</v>
          </cell>
          <cell r="OX5">
            <v>0.13700000000000001</v>
          </cell>
          <cell r="OY5">
            <v>6.9000000000000006E-2</v>
          </cell>
          <cell r="OZ5">
            <v>3.2000000000000001E-2</v>
          </cell>
          <cell r="PA5">
            <v>1.7999999999999999E-2</v>
          </cell>
          <cell r="PB5">
            <v>1.0999999999999999E-2</v>
          </cell>
          <cell r="PC5">
            <v>4.0000000000000001E-3</v>
          </cell>
          <cell r="PD5">
            <v>0.16300000000000001</v>
          </cell>
        </row>
        <row r="6">
          <cell r="A6" t="str">
            <v>4Ens</v>
          </cell>
          <cell r="B6" t="str">
            <v>6</v>
          </cell>
          <cell r="C6" t="str">
            <v>Ensemble</v>
          </cell>
          <cell r="D6" t="str">
            <v/>
          </cell>
          <cell r="E6" t="str">
            <v>4</v>
          </cell>
          <cell r="F6">
            <v>8.9999999999999993E-3</v>
          </cell>
          <cell r="G6">
            <v>4.4999999999999998E-2</v>
          </cell>
          <cell r="H6">
            <v>0.224</v>
          </cell>
          <cell r="I6">
            <v>0.64700000000000002</v>
          </cell>
          <cell r="J6">
            <v>7.4999999999999997E-2</v>
          </cell>
          <cell r="K6">
            <v>0.69</v>
          </cell>
          <cell r="L6">
            <v>0.22600000000000001</v>
          </cell>
          <cell r="M6">
            <v>3.5999999999999997E-2</v>
          </cell>
          <cell r="N6">
            <v>4.7E-2</v>
          </cell>
          <cell r="O6">
            <v>0.17199999999999999</v>
          </cell>
          <cell r="P6">
            <v>0.218</v>
          </cell>
          <cell r="Q6">
            <v>7.0000000000000007E-2</v>
          </cell>
          <cell r="R6">
            <v>2.9000000000000001E-2</v>
          </cell>
          <cell r="S6">
            <v>0.17100000000000001</v>
          </cell>
          <cell r="T6">
            <v>0.26100000000000001</v>
          </cell>
          <cell r="U6">
            <v>0.11600000000000001</v>
          </cell>
          <cell r="V6">
            <v>0.14399999999999999</v>
          </cell>
          <cell r="W6">
            <v>0.25600000000000001</v>
          </cell>
          <cell r="X6">
            <v>0.14799999999999999</v>
          </cell>
          <cell r="Y6">
            <v>0.77600000000000002</v>
          </cell>
          <cell r="Z6">
            <v>7.6999999999999999E-2</v>
          </cell>
          <cell r="AA6">
            <v>0.14699999999999999</v>
          </cell>
          <cell r="AB6">
            <v>0.441</v>
          </cell>
          <cell r="AC6">
            <v>0.27300000000000002</v>
          </cell>
          <cell r="AD6">
            <v>0.46899999999999997</v>
          </cell>
          <cell r="AE6">
            <v>0.25900000000000001</v>
          </cell>
          <cell r="AF6">
            <v>0.222</v>
          </cell>
          <cell r="AG6">
            <v>0.77800000000000002</v>
          </cell>
          <cell r="AH6">
            <v>0.28000000000000003</v>
          </cell>
          <cell r="AI6">
            <v>0.72</v>
          </cell>
          <cell r="AJ6">
            <v>1568</v>
          </cell>
          <cell r="AK6">
            <v>0.56799999999999995</v>
          </cell>
          <cell r="AL6">
            <v>0.19500000000000001</v>
          </cell>
          <cell r="AM6">
            <v>8.9999999999999993E-3</v>
          </cell>
          <cell r="AN6">
            <v>0.17699999999999999</v>
          </cell>
          <cell r="AO6">
            <v>0.05</v>
          </cell>
          <cell r="AP6">
            <v>0.108</v>
          </cell>
          <cell r="AQ6">
            <v>6.3E-2</v>
          </cell>
          <cell r="AR6">
            <v>4.4999999999999998E-2</v>
          </cell>
          <cell r="AS6">
            <v>0.64</v>
          </cell>
          <cell r="AT6">
            <v>0.14399999999999999</v>
          </cell>
          <cell r="AU6">
            <v>144656</v>
          </cell>
          <cell r="AV6">
            <v>3.6999999999999998E-2</v>
          </cell>
          <cell r="AW6">
            <v>5.7000000000000002E-2</v>
          </cell>
          <cell r="AX6">
            <v>1.9E-2</v>
          </cell>
          <cell r="AY6">
            <v>0.72599999999999998</v>
          </cell>
          <cell r="AZ6">
            <v>0.161</v>
          </cell>
          <cell r="BA6">
            <v>16.614999999999998</v>
          </cell>
          <cell r="BB6">
            <v>9.8000000000000004E-2</v>
          </cell>
          <cell r="BC6">
            <v>0.186</v>
          </cell>
          <cell r="BD6">
            <v>0.318</v>
          </cell>
          <cell r="BE6">
            <v>0.39800000000000002</v>
          </cell>
          <cell r="BF6">
            <v>0.63300000000000001</v>
          </cell>
          <cell r="BG6">
            <v>0.158</v>
          </cell>
          <cell r="BH6">
            <v>6.4000000000000001E-2</v>
          </cell>
          <cell r="BI6">
            <v>4.9000000000000002E-2</v>
          </cell>
          <cell r="BJ6">
            <v>0.05</v>
          </cell>
          <cell r="BK6">
            <v>4.5999999999999999E-2</v>
          </cell>
          <cell r="BL6">
            <v>0.05</v>
          </cell>
          <cell r="BM6">
            <v>5.8999999999999997E-2</v>
          </cell>
          <cell r="BN6">
            <v>7.5999999999999998E-2</v>
          </cell>
          <cell r="BO6">
            <v>0.106</v>
          </cell>
          <cell r="BP6">
            <v>0.25600000000000001</v>
          </cell>
          <cell r="BQ6">
            <v>0.45400000000000001</v>
          </cell>
          <cell r="BR6">
            <v>1.2E-2</v>
          </cell>
          <cell r="BS6">
            <v>5.0000000000000001E-3</v>
          </cell>
          <cell r="BT6">
            <v>8.0000000000000002E-3</v>
          </cell>
          <cell r="BU6">
            <v>2.8000000000000001E-2</v>
          </cell>
          <cell r="BV6">
            <v>0.125</v>
          </cell>
          <cell r="BW6">
            <v>0.82199999999999995</v>
          </cell>
          <cell r="BX6">
            <v>0</v>
          </cell>
          <cell r="BY6">
            <v>0</v>
          </cell>
          <cell r="BZ6">
            <v>5.0000000000000001E-3</v>
          </cell>
          <cell r="CA6">
            <v>0.16300000000000001</v>
          </cell>
          <cell r="CB6">
            <v>0.747</v>
          </cell>
          <cell r="CC6">
            <v>8.5000000000000006E-2</v>
          </cell>
          <cell r="CD6">
            <v>2.3E-2</v>
          </cell>
          <cell r="CE6">
            <v>7.0000000000000001E-3</v>
          </cell>
          <cell r="CF6">
            <v>0.02</v>
          </cell>
          <cell r="CG6">
            <v>0.17499999999999999</v>
          </cell>
          <cell r="CH6">
            <v>0.66400000000000003</v>
          </cell>
          <cell r="CI6">
            <v>0.112</v>
          </cell>
          <cell r="CJ6">
            <v>0</v>
          </cell>
          <cell r="CK6">
            <v>0</v>
          </cell>
          <cell r="CL6">
            <v>0</v>
          </cell>
          <cell r="CM6">
            <v>1E-3</v>
          </cell>
          <cell r="CN6">
            <v>4.0000000000000001E-3</v>
          </cell>
          <cell r="CO6">
            <v>0.995</v>
          </cell>
          <cell r="CP6">
            <v>0.55500000000000005</v>
          </cell>
          <cell r="CQ6">
            <v>0.34300000000000003</v>
          </cell>
          <cell r="CR6">
            <v>5.7000000000000002E-2</v>
          </cell>
          <cell r="CS6">
            <v>1.7000000000000001E-2</v>
          </cell>
          <cell r="CT6">
            <v>2.9000000000000001E-2</v>
          </cell>
          <cell r="CU6">
            <v>0.53</v>
          </cell>
          <cell r="CV6">
            <v>0.23599999999999999</v>
          </cell>
          <cell r="CW6">
            <v>4.2999999999999997E-2</v>
          </cell>
          <cell r="CX6">
            <v>0.11799999999999999</v>
          </cell>
          <cell r="CY6">
            <v>7.2999999999999995E-2</v>
          </cell>
          <cell r="CZ6">
            <v>0.70699999999999996</v>
          </cell>
          <cell r="DA6">
            <v>0.19700000000000001</v>
          </cell>
          <cell r="DB6">
            <v>0.09</v>
          </cell>
          <cell r="DC6">
            <v>1E-3</v>
          </cell>
          <cell r="DD6">
            <v>5.0000000000000001E-3</v>
          </cell>
          <cell r="DE6">
            <v>0.58399999999999996</v>
          </cell>
          <cell r="DF6">
            <v>0.19900000000000001</v>
          </cell>
          <cell r="DG6">
            <v>4.2000000000000003E-2</v>
          </cell>
          <cell r="DH6">
            <v>2.3E-2</v>
          </cell>
          <cell r="DI6">
            <v>0.152</v>
          </cell>
          <cell r="DJ6">
            <v>0.44800000000000001</v>
          </cell>
          <cell r="DK6">
            <v>8.1000000000000003E-2</v>
          </cell>
          <cell r="DL6">
            <v>0.02</v>
          </cell>
          <cell r="DM6">
            <v>1.4999999999999999E-2</v>
          </cell>
          <cell r="DN6">
            <v>0.436</v>
          </cell>
          <cell r="DO6">
            <v>0.56299999999999994</v>
          </cell>
          <cell r="DP6">
            <v>0.187</v>
          </cell>
          <cell r="DQ6">
            <v>1.7000000000000001E-2</v>
          </cell>
          <cell r="DR6">
            <v>5.6000000000000001E-2</v>
          </cell>
          <cell r="DS6">
            <v>0.17699999999999999</v>
          </cell>
          <cell r="DT6">
            <v>0.48699999999999999</v>
          </cell>
          <cell r="DU6">
            <v>0.33300000000000002</v>
          </cell>
          <cell r="DV6">
            <v>0.156</v>
          </cell>
          <cell r="DW6">
            <v>4.0000000000000001E-3</v>
          </cell>
          <cell r="DX6">
            <v>1.9E-2</v>
          </cell>
          <cell r="DY6">
            <v>0.316</v>
          </cell>
          <cell r="DZ6">
            <v>0.35299999999999998</v>
          </cell>
          <cell r="EA6">
            <v>9.1999999999999998E-2</v>
          </cell>
          <cell r="EB6">
            <v>0.23899999999999999</v>
          </cell>
          <cell r="EC6">
            <v>0.104</v>
          </cell>
          <cell r="ED6">
            <v>0.35799999999999998</v>
          </cell>
          <cell r="EE6">
            <v>5.7000000000000002E-2</v>
          </cell>
          <cell r="EF6">
            <v>0.28100000000000003</v>
          </cell>
          <cell r="EG6">
            <v>0.2</v>
          </cell>
          <cell r="EH6">
            <v>0.32100000000000001</v>
          </cell>
          <cell r="EI6">
            <v>0.34300000000000003</v>
          </cell>
          <cell r="EJ6">
            <v>8.5000000000000006E-2</v>
          </cell>
          <cell r="EK6">
            <v>0.25</v>
          </cell>
          <cell r="EL6">
            <v>0.30199999999999999</v>
          </cell>
          <cell r="EM6">
            <v>5.6000000000000001E-2</v>
          </cell>
          <cell r="EN6">
            <v>8.8999999999999996E-2</v>
          </cell>
          <cell r="EO6">
            <v>0.108</v>
          </cell>
          <cell r="EP6">
            <v>0.129</v>
          </cell>
          <cell r="EQ6">
            <v>0.316</v>
          </cell>
          <cell r="ER6">
            <v>0.26600000000000001</v>
          </cell>
          <cell r="ES6">
            <v>0.378</v>
          </cell>
          <cell r="ET6">
            <v>8.4000000000000005E-2</v>
          </cell>
          <cell r="EU6">
            <v>0.17899999999999999</v>
          </cell>
          <cell r="EV6">
            <v>0.11600000000000001</v>
          </cell>
          <cell r="EW6">
            <v>3.5000000000000003E-2</v>
          </cell>
          <cell r="EX6">
            <v>9.5000000000000001E-2</v>
          </cell>
          <cell r="EY6">
            <v>0.16500000000000001</v>
          </cell>
          <cell r="EZ6">
            <v>0.155</v>
          </cell>
          <cell r="FA6">
            <v>0.45700000000000002</v>
          </cell>
          <cell r="FB6">
            <v>0.191</v>
          </cell>
          <cell r="FC6">
            <v>0.32500000000000001</v>
          </cell>
          <cell r="FD6">
            <v>2.5999999999999999E-2</v>
          </cell>
          <cell r="FE6">
            <v>0.52700000000000002</v>
          </cell>
          <cell r="FF6">
            <v>0.25800000000000001</v>
          </cell>
          <cell r="FG6">
            <v>0.20499999999999999</v>
          </cell>
          <cell r="FH6">
            <v>0.01</v>
          </cell>
          <cell r="FI6">
            <v>0.32800000000000001</v>
          </cell>
          <cell r="FJ6">
            <v>0.377</v>
          </cell>
          <cell r="FK6">
            <v>0.27800000000000002</v>
          </cell>
          <cell r="FL6">
            <v>1.7999999999999999E-2</v>
          </cell>
          <cell r="FM6">
            <v>0.109</v>
          </cell>
          <cell r="FN6">
            <v>0.53300000000000003</v>
          </cell>
          <cell r="FO6">
            <v>0.32800000000000001</v>
          </cell>
          <cell r="FP6">
            <v>0.03</v>
          </cell>
          <cell r="FQ6">
            <v>0.66300000000000003</v>
          </cell>
          <cell r="FR6">
            <v>0.13600000000000001</v>
          </cell>
          <cell r="FS6">
            <v>2.7E-2</v>
          </cell>
          <cell r="FT6">
            <v>7.6999999999999999E-2</v>
          </cell>
          <cell r="FU6">
            <v>9.6000000000000002E-2</v>
          </cell>
          <cell r="FV6">
            <v>1E-3</v>
          </cell>
          <cell r="FW6">
            <v>0.64500000000000002</v>
          </cell>
          <cell r="FX6">
            <v>0.13500000000000001</v>
          </cell>
          <cell r="FY6">
            <v>2.8000000000000001E-2</v>
          </cell>
          <cell r="FZ6">
            <v>8.5999999999999993E-2</v>
          </cell>
          <cell r="GA6">
            <v>0.105</v>
          </cell>
          <cell r="GB6">
            <v>1E-3</v>
          </cell>
          <cell r="GC6">
            <v>2E-3</v>
          </cell>
          <cell r="GD6">
            <v>0</v>
          </cell>
          <cell r="GE6">
            <v>0</v>
          </cell>
          <cell r="GF6">
            <v>0</v>
          </cell>
          <cell r="GG6">
            <v>3.0000000000000001E-3</v>
          </cell>
          <cell r="GH6">
            <v>3.0000000000000001E-3</v>
          </cell>
          <cell r="GI6">
            <v>8.9999999999999993E-3</v>
          </cell>
          <cell r="GJ6">
            <v>1.4E-2</v>
          </cell>
          <cell r="GK6">
            <v>8.0000000000000002E-3</v>
          </cell>
          <cell r="GL6">
            <v>7.0000000000000001E-3</v>
          </cell>
          <cell r="GM6">
            <v>6.0000000000000001E-3</v>
          </cell>
          <cell r="GN6">
            <v>2E-3</v>
          </cell>
          <cell r="GO6">
            <v>0.13500000000000001</v>
          </cell>
          <cell r="GP6">
            <v>4.3999999999999997E-2</v>
          </cell>
          <cell r="GQ6">
            <v>1.7999999999999999E-2</v>
          </cell>
          <cell r="GR6">
            <v>1.2999999999999999E-2</v>
          </cell>
          <cell r="GS6">
            <v>1.0999999999999999E-2</v>
          </cell>
          <cell r="GT6">
            <v>2E-3</v>
          </cell>
          <cell r="GU6">
            <v>0.42599999999999999</v>
          </cell>
          <cell r="GV6">
            <v>9.4E-2</v>
          </cell>
          <cell r="GW6">
            <v>3.5999999999999997E-2</v>
          </cell>
          <cell r="GX6">
            <v>2.7E-2</v>
          </cell>
          <cell r="GY6">
            <v>2.8000000000000001E-2</v>
          </cell>
          <cell r="GZ6">
            <v>3.5000000000000003E-2</v>
          </cell>
          <cell r="HA6">
            <v>0.06</v>
          </cell>
          <cell r="HB6">
            <v>6.0000000000000001E-3</v>
          </cell>
          <cell r="HC6">
            <v>2E-3</v>
          </cell>
          <cell r="HD6">
            <v>2E-3</v>
          </cell>
          <cell r="HE6">
            <v>1E-3</v>
          </cell>
          <cell r="HF6">
            <v>4.0000000000000001E-3</v>
          </cell>
          <cell r="HG6">
            <v>0</v>
          </cell>
          <cell r="HH6">
            <v>0</v>
          </cell>
          <cell r="HI6">
            <v>0</v>
          </cell>
          <cell r="HJ6">
            <v>1E-3</v>
          </cell>
          <cell r="HK6">
            <v>2E-3</v>
          </cell>
          <cell r="HL6">
            <v>6.0000000000000001E-3</v>
          </cell>
          <cell r="HM6">
            <v>2E-3</v>
          </cell>
          <cell r="HN6">
            <v>2E-3</v>
          </cell>
          <cell r="HO6">
            <v>4.0000000000000001E-3</v>
          </cell>
          <cell r="HP6">
            <v>7.0000000000000001E-3</v>
          </cell>
          <cell r="HQ6">
            <v>1.2999999999999999E-2</v>
          </cell>
          <cell r="HR6">
            <v>1.7000000000000001E-2</v>
          </cell>
          <cell r="HS6">
            <v>1.0999999999999999E-2</v>
          </cell>
          <cell r="HT6">
            <v>1.4E-2</v>
          </cell>
          <cell r="HU6">
            <v>1.9E-2</v>
          </cell>
          <cell r="HV6">
            <v>2.7E-2</v>
          </cell>
          <cell r="HW6">
            <v>6.5000000000000002E-2</v>
          </cell>
          <cell r="HX6">
            <v>8.5999999999999993E-2</v>
          </cell>
          <cell r="HY6">
            <v>3.5000000000000003E-2</v>
          </cell>
          <cell r="HZ6">
            <v>4.1000000000000002E-2</v>
          </cell>
          <cell r="IA6">
            <v>0.05</v>
          </cell>
          <cell r="IB6">
            <v>6.6000000000000003E-2</v>
          </cell>
          <cell r="IC6">
            <v>0.155</v>
          </cell>
          <cell r="ID6">
            <v>0.30199999999999999</v>
          </cell>
          <cell r="IE6">
            <v>2E-3</v>
          </cell>
          <cell r="IF6">
            <v>2E-3</v>
          </cell>
          <cell r="IG6">
            <v>2E-3</v>
          </cell>
          <cell r="IH6">
            <v>6.0000000000000001E-3</v>
          </cell>
          <cell r="II6">
            <v>0.02</v>
          </cell>
          <cell r="IJ6">
            <v>4.2999999999999997E-2</v>
          </cell>
          <cell r="IK6">
            <v>6.0000000000000001E-3</v>
          </cell>
          <cell r="IL6">
            <v>0</v>
          </cell>
          <cell r="IM6">
            <v>0</v>
          </cell>
          <cell r="IN6">
            <v>0</v>
          </cell>
          <cell r="IO6">
            <v>1E-3</v>
          </cell>
          <cell r="IP6">
            <v>2E-3</v>
          </cell>
          <cell r="IQ6">
            <v>4.0000000000000001E-3</v>
          </cell>
          <cell r="IR6">
            <v>4.0000000000000001E-3</v>
          </cell>
          <cell r="IS6">
            <v>5.0000000000000001E-3</v>
          </cell>
          <cell r="IT6">
            <v>0.01</v>
          </cell>
          <cell r="IU6">
            <v>8.9999999999999993E-3</v>
          </cell>
          <cell r="IV6">
            <v>1.6E-2</v>
          </cell>
          <cell r="IW6">
            <v>2E-3</v>
          </cell>
          <cell r="IX6">
            <v>1E-3</v>
          </cell>
          <cell r="IY6">
            <v>3.0000000000000001E-3</v>
          </cell>
          <cell r="IZ6">
            <v>1.0999999999999999E-2</v>
          </cell>
          <cell r="JA6">
            <v>4.7E-2</v>
          </cell>
          <cell r="JB6">
            <v>0.159</v>
          </cell>
          <cell r="JC6">
            <v>0</v>
          </cell>
          <cell r="JD6">
            <v>0</v>
          </cell>
          <cell r="JE6">
            <v>1E-3</v>
          </cell>
          <cell r="JF6">
            <v>6.0000000000000001E-3</v>
          </cell>
          <cell r="JG6">
            <v>5.8000000000000003E-2</v>
          </cell>
          <cell r="JH6">
            <v>0.57999999999999996</v>
          </cell>
          <cell r="JI6">
            <v>0</v>
          </cell>
          <cell r="JJ6">
            <v>0</v>
          </cell>
          <cell r="JK6">
            <v>0</v>
          </cell>
          <cell r="JL6">
            <v>0</v>
          </cell>
          <cell r="JM6">
            <v>0.01</v>
          </cell>
          <cell r="JN6">
            <v>6.5000000000000002E-2</v>
          </cell>
          <cell r="JO6">
            <v>0</v>
          </cell>
          <cell r="JP6">
            <v>0</v>
          </cell>
          <cell r="JQ6">
            <v>0</v>
          </cell>
          <cell r="JR6">
            <v>1E-3</v>
          </cell>
          <cell r="JS6">
            <v>5.0000000000000001E-3</v>
          </cell>
          <cell r="JT6">
            <v>3.0000000000000001E-3</v>
          </cell>
          <cell r="JU6">
            <v>0</v>
          </cell>
          <cell r="JV6">
            <v>0</v>
          </cell>
          <cell r="JW6">
            <v>0</v>
          </cell>
          <cell r="JX6">
            <v>5.0000000000000001E-3</v>
          </cell>
          <cell r="JY6">
            <v>3.2000000000000001E-2</v>
          </cell>
          <cell r="JZ6">
            <v>8.0000000000000002E-3</v>
          </cell>
          <cell r="KA6">
            <v>0</v>
          </cell>
          <cell r="KB6">
            <v>0</v>
          </cell>
          <cell r="KC6">
            <v>1E-3</v>
          </cell>
          <cell r="KD6">
            <v>3.7999999999999999E-2</v>
          </cell>
          <cell r="KE6">
            <v>0.17100000000000001</v>
          </cell>
          <cell r="KF6">
            <v>1.2999999999999999E-2</v>
          </cell>
          <cell r="KG6">
            <v>0</v>
          </cell>
          <cell r="KH6">
            <v>0</v>
          </cell>
          <cell r="KI6">
            <v>3.0000000000000001E-3</v>
          </cell>
          <cell r="KJ6">
            <v>0.11</v>
          </cell>
          <cell r="KK6">
            <v>0.47699999999999998</v>
          </cell>
          <cell r="KL6">
            <v>5.8000000000000003E-2</v>
          </cell>
          <cell r="KM6">
            <v>0</v>
          </cell>
          <cell r="KN6">
            <v>0</v>
          </cell>
          <cell r="KO6">
            <v>1E-3</v>
          </cell>
          <cell r="KP6">
            <v>0.01</v>
          </cell>
          <cell r="KQ6">
            <v>6.0999999999999999E-2</v>
          </cell>
          <cell r="KR6">
            <v>4.0000000000000001E-3</v>
          </cell>
          <cell r="KS6">
            <v>0</v>
          </cell>
          <cell r="KT6">
            <v>1E-3</v>
          </cell>
          <cell r="KU6">
            <v>0</v>
          </cell>
          <cell r="KV6">
            <v>2E-3</v>
          </cell>
          <cell r="KW6">
            <v>3.0000000000000001E-3</v>
          </cell>
          <cell r="KX6">
            <v>3.0000000000000001E-3</v>
          </cell>
          <cell r="KY6">
            <v>0</v>
          </cell>
          <cell r="KZ6">
            <v>0</v>
          </cell>
          <cell r="LA6">
            <v>1E-3</v>
          </cell>
          <cell r="LB6">
            <v>7.0000000000000001E-3</v>
          </cell>
          <cell r="LC6">
            <v>3.2000000000000001E-2</v>
          </cell>
          <cell r="LD6">
            <v>6.0000000000000001E-3</v>
          </cell>
          <cell r="LE6">
            <v>1E-3</v>
          </cell>
          <cell r="LF6">
            <v>0</v>
          </cell>
          <cell r="LG6">
            <v>4.0000000000000001E-3</v>
          </cell>
          <cell r="LH6">
            <v>4.2000000000000003E-2</v>
          </cell>
          <cell r="LI6">
            <v>0.153</v>
          </cell>
          <cell r="LJ6">
            <v>2.3E-2</v>
          </cell>
          <cell r="LK6">
            <v>2.1000000000000001E-2</v>
          </cell>
          <cell r="LL6">
            <v>6.0000000000000001E-3</v>
          </cell>
          <cell r="LM6">
            <v>1.4E-2</v>
          </cell>
          <cell r="LN6">
            <v>0.112</v>
          </cell>
          <cell r="LO6">
            <v>0.42099999999999999</v>
          </cell>
          <cell r="LP6">
            <v>7.2999999999999995E-2</v>
          </cell>
          <cell r="LQ6">
            <v>1E-3</v>
          </cell>
          <cell r="LR6">
            <v>0</v>
          </cell>
          <cell r="LS6">
            <v>1E-3</v>
          </cell>
          <cell r="LT6">
            <v>1.0999999999999999E-2</v>
          </cell>
          <cell r="LU6">
            <v>5.5E-2</v>
          </cell>
          <cell r="LV6">
            <v>7.0000000000000001E-3</v>
          </cell>
          <cell r="LW6">
            <v>0</v>
          </cell>
          <cell r="LX6">
            <v>0</v>
          </cell>
          <cell r="LY6">
            <v>0</v>
          </cell>
          <cell r="LZ6">
            <v>0</v>
          </cell>
          <cell r="MA6">
            <v>0</v>
          </cell>
          <cell r="MB6">
            <v>8.9999999999999993E-3</v>
          </cell>
          <cell r="MC6">
            <v>0</v>
          </cell>
          <cell r="MD6">
            <v>0</v>
          </cell>
          <cell r="ME6">
            <v>0</v>
          </cell>
          <cell r="MF6">
            <v>0</v>
          </cell>
          <cell r="MG6">
            <v>0</v>
          </cell>
          <cell r="MH6">
            <v>4.5999999999999999E-2</v>
          </cell>
          <cell r="MI6">
            <v>0</v>
          </cell>
          <cell r="MJ6">
            <v>0</v>
          </cell>
          <cell r="MK6">
            <v>0</v>
          </cell>
          <cell r="ML6">
            <v>0</v>
          </cell>
          <cell r="MM6">
            <v>0</v>
          </cell>
          <cell r="MN6">
            <v>0.222</v>
          </cell>
          <cell r="MO6">
            <v>0</v>
          </cell>
          <cell r="MP6">
            <v>0</v>
          </cell>
          <cell r="MQ6">
            <v>0</v>
          </cell>
          <cell r="MR6">
            <v>1E-3</v>
          </cell>
          <cell r="MS6">
            <v>3.0000000000000001E-3</v>
          </cell>
          <cell r="MT6">
            <v>0.64300000000000002</v>
          </cell>
          <cell r="MU6">
            <v>0</v>
          </cell>
          <cell r="MV6">
            <v>0</v>
          </cell>
          <cell r="MW6">
            <v>0</v>
          </cell>
          <cell r="MX6">
            <v>0</v>
          </cell>
          <cell r="MY6">
            <v>1E-3</v>
          </cell>
          <cell r="MZ6">
            <v>7.4999999999999997E-2</v>
          </cell>
          <cell r="NA6">
            <v>9.5000000000000001E-2</v>
          </cell>
          <cell r="NB6">
            <v>0.14699999999999999</v>
          </cell>
          <cell r="NC6">
            <v>0.01</v>
          </cell>
          <cell r="ND6">
            <v>0.03</v>
          </cell>
          <cell r="NE6">
            <v>3.4000000000000002E-2</v>
          </cell>
          <cell r="NF6">
            <v>4.0000000000000001E-3</v>
          </cell>
          <cell r="NG6">
            <v>0.14799999999999999</v>
          </cell>
          <cell r="NH6">
            <v>3.4000000000000002E-2</v>
          </cell>
          <cell r="NI6">
            <v>0.151</v>
          </cell>
          <cell r="NJ6">
            <v>1.6E-2</v>
          </cell>
          <cell r="NK6">
            <v>0</v>
          </cell>
          <cell r="NL6">
            <v>1.7999999999999999E-2</v>
          </cell>
          <cell r="NM6">
            <v>8.0000000000000002E-3</v>
          </cell>
          <cell r="NN6">
            <v>6.6000000000000003E-2</v>
          </cell>
          <cell r="NO6">
            <v>1E-3</v>
          </cell>
          <cell r="NP6">
            <v>4.0000000000000001E-3</v>
          </cell>
          <cell r="NQ6">
            <v>4.4999999999999998E-2</v>
          </cell>
          <cell r="NR6">
            <v>5.0000000000000001E-3</v>
          </cell>
          <cell r="NS6">
            <v>3.4000000000000002E-2</v>
          </cell>
          <cell r="NT6">
            <v>0.15</v>
          </cell>
          <cell r="NU6">
            <v>0.255</v>
          </cell>
          <cell r="NV6">
            <v>3.1E-2</v>
          </cell>
          <cell r="NW6">
            <v>1E-3</v>
          </cell>
          <cell r="NX6">
            <v>0.03</v>
          </cell>
          <cell r="NY6">
            <v>3.2000000000000001E-2</v>
          </cell>
          <cell r="NZ6">
            <v>0.27500000000000002</v>
          </cell>
          <cell r="OA6">
            <v>1.9E-2</v>
          </cell>
          <cell r="OB6">
            <v>2.7E-2</v>
          </cell>
          <cell r="OC6">
            <v>2E-3</v>
          </cell>
          <cell r="OD6">
            <v>2.3E-2</v>
          </cell>
          <cell r="OE6">
            <v>6.3E-2</v>
          </cell>
          <cell r="OF6">
            <v>5.0000000000000001E-3</v>
          </cell>
          <cell r="OG6">
            <v>3.1E-2</v>
          </cell>
          <cell r="OH6">
            <v>1.4E-2</v>
          </cell>
          <cell r="OI6">
            <v>3.0000000000000001E-3</v>
          </cell>
          <cell r="OJ6">
            <v>0.19</v>
          </cell>
          <cell r="OK6">
            <v>9.0999999999999998E-2</v>
          </cell>
          <cell r="OL6">
            <v>7.0000000000000001E-3</v>
          </cell>
          <cell r="OM6">
            <v>1E-3</v>
          </cell>
          <cell r="ON6">
            <v>6.0000000000000001E-3</v>
          </cell>
          <cell r="OO6">
            <v>0.157</v>
          </cell>
          <cell r="OP6">
            <v>0.15</v>
          </cell>
          <cell r="OQ6">
            <v>1.2E-2</v>
          </cell>
          <cell r="OR6">
            <v>3.6999999999999998E-2</v>
          </cell>
          <cell r="OS6">
            <v>8.9999999999999993E-3</v>
          </cell>
          <cell r="OT6">
            <v>3.4000000000000002E-2</v>
          </cell>
          <cell r="OU6">
            <v>8.0000000000000002E-3</v>
          </cell>
          <cell r="OV6">
            <v>5.0000000000000001E-3</v>
          </cell>
          <cell r="OW6">
            <v>3.3000000000000002E-2</v>
          </cell>
          <cell r="OX6">
            <v>0.14199999999999999</v>
          </cell>
          <cell r="OY6">
            <v>6.4000000000000001E-2</v>
          </cell>
          <cell r="OZ6">
            <v>4.2000000000000003E-2</v>
          </cell>
          <cell r="PA6">
            <v>2.9000000000000001E-2</v>
          </cell>
          <cell r="PB6">
            <v>0.01</v>
          </cell>
          <cell r="PC6">
            <v>1E-3</v>
          </cell>
          <cell r="PD6">
            <v>0.16</v>
          </cell>
        </row>
        <row r="7">
          <cell r="A7" t="str">
            <v>5Ens</v>
          </cell>
          <cell r="B7" t="str">
            <v>7</v>
          </cell>
          <cell r="C7" t="str">
            <v>Ensemble</v>
          </cell>
          <cell r="D7" t="str">
            <v/>
          </cell>
          <cell r="E7" t="str">
            <v>5</v>
          </cell>
          <cell r="F7">
            <v>8.9999999999999993E-3</v>
          </cell>
          <cell r="G7">
            <v>4.2999999999999997E-2</v>
          </cell>
          <cell r="H7">
            <v>0.22</v>
          </cell>
          <cell r="I7">
            <v>0.65900000000000003</v>
          </cell>
          <cell r="J7">
            <v>6.9000000000000006E-2</v>
          </cell>
          <cell r="K7">
            <v>0.68700000000000006</v>
          </cell>
          <cell r="L7">
            <v>0.22600000000000001</v>
          </cell>
          <cell r="M7">
            <v>4.4999999999999998E-2</v>
          </cell>
          <cell r="N7">
            <v>4.2000000000000003E-2</v>
          </cell>
          <cell r="O7">
            <v>0.182</v>
          </cell>
          <cell r="P7">
            <v>0.24199999999999999</v>
          </cell>
          <cell r="Q7">
            <v>6.8000000000000005E-2</v>
          </cell>
          <cell r="R7">
            <v>2.9000000000000001E-2</v>
          </cell>
          <cell r="S7">
            <v>0.17</v>
          </cell>
          <cell r="T7">
            <v>0.23799999999999999</v>
          </cell>
          <cell r="U7">
            <v>0.107</v>
          </cell>
          <cell r="V7">
            <v>0.13700000000000001</v>
          </cell>
          <cell r="W7">
            <v>0.246</v>
          </cell>
          <cell r="X7">
            <v>0.14899999999999999</v>
          </cell>
          <cell r="Y7">
            <v>0.78300000000000003</v>
          </cell>
          <cell r="Z7">
            <v>6.8000000000000005E-2</v>
          </cell>
          <cell r="AA7">
            <v>0.109</v>
          </cell>
          <cell r="AB7">
            <v>0.47599999999999998</v>
          </cell>
          <cell r="AC7">
            <v>0.27200000000000002</v>
          </cell>
          <cell r="AD7">
            <v>0.57099999999999995</v>
          </cell>
          <cell r="AE7">
            <v>0.27200000000000002</v>
          </cell>
          <cell r="AF7">
            <v>0.26300000000000001</v>
          </cell>
          <cell r="AG7">
            <v>0.73699999999999999</v>
          </cell>
          <cell r="AH7">
            <v>0.44700000000000001</v>
          </cell>
          <cell r="AI7">
            <v>0.55300000000000005</v>
          </cell>
          <cell r="AJ7">
            <v>833</v>
          </cell>
          <cell r="AK7">
            <v>0.46200000000000002</v>
          </cell>
          <cell r="AL7">
            <v>0.153</v>
          </cell>
          <cell r="AM7">
            <v>0</v>
          </cell>
          <cell r="AN7">
            <v>0.32800000000000001</v>
          </cell>
          <cell r="AO7">
            <v>5.7000000000000002E-2</v>
          </cell>
          <cell r="AP7">
            <v>0.106</v>
          </cell>
          <cell r="AQ7">
            <v>4.9000000000000002E-2</v>
          </cell>
          <cell r="AR7">
            <v>6.5000000000000002E-2</v>
          </cell>
          <cell r="AS7">
            <v>0.64600000000000002</v>
          </cell>
          <cell r="AT7">
            <v>0.13300000000000001</v>
          </cell>
          <cell r="AU7">
            <v>78020</v>
          </cell>
          <cell r="AV7">
            <v>3.4000000000000002E-2</v>
          </cell>
          <cell r="AW7">
            <v>6.2E-2</v>
          </cell>
          <cell r="AX7">
            <v>2.3E-2</v>
          </cell>
          <cell r="AY7">
            <v>0.69499999999999995</v>
          </cell>
          <cell r="AZ7">
            <v>0.186</v>
          </cell>
          <cell r="BA7">
            <v>20.597999999999999</v>
          </cell>
          <cell r="BB7">
            <v>8.3000000000000004E-2</v>
          </cell>
          <cell r="BC7">
            <v>0.189</v>
          </cell>
          <cell r="BD7">
            <v>0.32400000000000001</v>
          </cell>
          <cell r="BE7">
            <v>0.40400000000000003</v>
          </cell>
          <cell r="BF7">
            <v>0.57299999999999995</v>
          </cell>
          <cell r="BG7">
            <v>0.17499999999999999</v>
          </cell>
          <cell r="BH7">
            <v>8.3000000000000004E-2</v>
          </cell>
          <cell r="BI7">
            <v>6.4000000000000001E-2</v>
          </cell>
          <cell r="BJ7">
            <v>5.1999999999999998E-2</v>
          </cell>
          <cell r="BK7">
            <v>5.3999999999999999E-2</v>
          </cell>
          <cell r="BL7">
            <v>5.8000000000000003E-2</v>
          </cell>
          <cell r="BM7">
            <v>8.5999999999999993E-2</v>
          </cell>
          <cell r="BN7">
            <v>0.08</v>
          </cell>
          <cell r="BO7">
            <v>0.121</v>
          </cell>
          <cell r="BP7">
            <v>0.27400000000000002</v>
          </cell>
          <cell r="BQ7">
            <v>0.38100000000000001</v>
          </cell>
          <cell r="BR7">
            <v>1.0999999999999999E-2</v>
          </cell>
          <cell r="BS7">
            <v>5.0000000000000001E-3</v>
          </cell>
          <cell r="BT7">
            <v>0.01</v>
          </cell>
          <cell r="BU7">
            <v>2.9000000000000001E-2</v>
          </cell>
          <cell r="BV7">
            <v>0.17399999999999999</v>
          </cell>
          <cell r="BW7">
            <v>0.77200000000000002</v>
          </cell>
          <cell r="BX7">
            <v>0</v>
          </cell>
          <cell r="BY7">
            <v>0</v>
          </cell>
          <cell r="BZ7">
            <v>7.0000000000000001E-3</v>
          </cell>
          <cell r="CA7">
            <v>0.20599999999999999</v>
          </cell>
          <cell r="CB7">
            <v>0.73899999999999999</v>
          </cell>
          <cell r="CC7">
            <v>4.8000000000000001E-2</v>
          </cell>
          <cell r="CD7">
            <v>1.7000000000000001E-2</v>
          </cell>
          <cell r="CE7">
            <v>6.0000000000000001E-3</v>
          </cell>
          <cell r="CF7">
            <v>2.8000000000000001E-2</v>
          </cell>
          <cell r="CG7">
            <v>0.21099999999999999</v>
          </cell>
          <cell r="CH7">
            <v>0.66800000000000004</v>
          </cell>
          <cell r="CI7">
            <v>7.0999999999999994E-2</v>
          </cell>
          <cell r="CJ7">
            <v>0</v>
          </cell>
          <cell r="CK7">
            <v>0</v>
          </cell>
          <cell r="CL7">
            <v>0</v>
          </cell>
          <cell r="CM7">
            <v>3.0000000000000001E-3</v>
          </cell>
          <cell r="CN7">
            <v>8.0000000000000002E-3</v>
          </cell>
          <cell r="CO7">
            <v>0.98899999999999999</v>
          </cell>
          <cell r="CP7">
            <v>0.51</v>
          </cell>
          <cell r="CQ7">
            <v>0.379</v>
          </cell>
          <cell r="CR7">
            <v>6.7000000000000004E-2</v>
          </cell>
          <cell r="CS7">
            <v>1.4E-2</v>
          </cell>
          <cell r="CT7">
            <v>0.03</v>
          </cell>
          <cell r="CU7">
            <v>0.51100000000000001</v>
          </cell>
          <cell r="CV7">
            <v>0.27900000000000003</v>
          </cell>
          <cell r="CW7">
            <v>4.1000000000000002E-2</v>
          </cell>
          <cell r="CX7">
            <v>9.9000000000000005E-2</v>
          </cell>
          <cell r="CY7">
            <v>7.0000000000000007E-2</v>
          </cell>
          <cell r="CZ7">
            <v>0.67300000000000004</v>
          </cell>
          <cell r="DA7">
            <v>0.216</v>
          </cell>
          <cell r="DB7">
            <v>0.10100000000000001</v>
          </cell>
          <cell r="DC7">
            <v>1E-3</v>
          </cell>
          <cell r="DD7">
            <v>8.9999999999999993E-3</v>
          </cell>
          <cell r="DE7">
            <v>0.57099999999999995</v>
          </cell>
          <cell r="DF7">
            <v>0.23799999999999999</v>
          </cell>
          <cell r="DG7">
            <v>3.7999999999999999E-2</v>
          </cell>
          <cell r="DH7">
            <v>2.1000000000000001E-2</v>
          </cell>
          <cell r="DI7">
            <v>0.13300000000000001</v>
          </cell>
          <cell r="DJ7">
            <v>0.46899999999999997</v>
          </cell>
          <cell r="DK7">
            <v>9.6000000000000002E-2</v>
          </cell>
          <cell r="DL7">
            <v>1.2E-2</v>
          </cell>
          <cell r="DM7">
            <v>1.6E-2</v>
          </cell>
          <cell r="DN7">
            <v>0.40600000000000003</v>
          </cell>
          <cell r="DO7">
            <v>0.53500000000000003</v>
          </cell>
          <cell r="DP7">
            <v>0.184</v>
          </cell>
          <cell r="DQ7">
            <v>2.1000000000000001E-2</v>
          </cell>
          <cell r="DR7">
            <v>5.3999999999999999E-2</v>
          </cell>
          <cell r="DS7">
            <v>0.20499999999999999</v>
          </cell>
          <cell r="DT7">
            <v>0.47199999999999998</v>
          </cell>
          <cell r="DU7">
            <v>0.33500000000000002</v>
          </cell>
          <cell r="DV7">
            <v>0.17199999999999999</v>
          </cell>
          <cell r="DW7">
            <v>3.0000000000000001E-3</v>
          </cell>
          <cell r="DX7">
            <v>1.9E-2</v>
          </cell>
          <cell r="DY7">
            <v>0.29499999999999998</v>
          </cell>
          <cell r="DZ7">
            <v>0.36199999999999999</v>
          </cell>
          <cell r="EA7">
            <v>7.6999999999999999E-2</v>
          </cell>
          <cell r="EB7">
            <v>0.26600000000000001</v>
          </cell>
          <cell r="EC7">
            <v>7.6999999999999999E-2</v>
          </cell>
          <cell r="ED7">
            <v>0.32</v>
          </cell>
          <cell r="EE7">
            <v>4.9000000000000002E-2</v>
          </cell>
          <cell r="EF7">
            <v>0.307</v>
          </cell>
          <cell r="EG7">
            <v>0.247</v>
          </cell>
          <cell r="EH7">
            <v>0.307</v>
          </cell>
          <cell r="EI7">
            <v>0.34</v>
          </cell>
          <cell r="EJ7">
            <v>7.0000000000000007E-2</v>
          </cell>
          <cell r="EK7">
            <v>0.28299999999999997</v>
          </cell>
          <cell r="EL7">
            <v>0.28299999999999997</v>
          </cell>
          <cell r="EM7">
            <v>5.8999999999999997E-2</v>
          </cell>
          <cell r="EN7">
            <v>8.5000000000000006E-2</v>
          </cell>
          <cell r="EO7">
            <v>0.1</v>
          </cell>
          <cell r="EP7">
            <v>0.11799999999999999</v>
          </cell>
          <cell r="EQ7">
            <v>0.35599999999999998</v>
          </cell>
          <cell r="ER7">
            <v>0.254</v>
          </cell>
          <cell r="ES7">
            <v>0.35199999999999998</v>
          </cell>
          <cell r="ET7">
            <v>0.10100000000000001</v>
          </cell>
          <cell r="EU7">
            <v>0.16800000000000001</v>
          </cell>
          <cell r="EV7">
            <v>0.109</v>
          </cell>
          <cell r="EW7">
            <v>4.7E-2</v>
          </cell>
          <cell r="EX7">
            <v>7.8E-2</v>
          </cell>
          <cell r="EY7">
            <v>0.183</v>
          </cell>
          <cell r="EZ7">
            <v>0.2</v>
          </cell>
          <cell r="FA7">
            <v>0.47</v>
          </cell>
          <cell r="FB7">
            <v>0.17299999999999999</v>
          </cell>
          <cell r="FC7">
            <v>0.32800000000000001</v>
          </cell>
          <cell r="FD7">
            <v>2.9000000000000001E-2</v>
          </cell>
          <cell r="FE7">
            <v>0.46899999999999997</v>
          </cell>
          <cell r="FF7">
            <v>0.245</v>
          </cell>
          <cell r="FG7">
            <v>0.27500000000000002</v>
          </cell>
          <cell r="FH7">
            <v>1.0999999999999999E-2</v>
          </cell>
          <cell r="FI7">
            <v>0.371</v>
          </cell>
          <cell r="FJ7">
            <v>0.307</v>
          </cell>
          <cell r="FK7">
            <v>0.307</v>
          </cell>
          <cell r="FL7">
            <v>1.4999999999999999E-2</v>
          </cell>
          <cell r="FM7">
            <v>0.111</v>
          </cell>
          <cell r="FN7">
            <v>0.52400000000000002</v>
          </cell>
          <cell r="FO7">
            <v>0.33300000000000002</v>
          </cell>
          <cell r="FP7">
            <v>3.2000000000000001E-2</v>
          </cell>
          <cell r="FQ7">
            <v>0.624</v>
          </cell>
          <cell r="FR7">
            <v>0.16300000000000001</v>
          </cell>
          <cell r="FS7">
            <v>0.03</v>
          </cell>
          <cell r="FT7">
            <v>0.08</v>
          </cell>
          <cell r="FU7">
            <v>0.10199999999999999</v>
          </cell>
          <cell r="FV7">
            <v>1E-3</v>
          </cell>
          <cell r="FW7">
            <v>0.60299999999999998</v>
          </cell>
          <cell r="FX7">
            <v>0.16200000000000001</v>
          </cell>
          <cell r="FY7">
            <v>0.03</v>
          </cell>
          <cell r="FZ7">
            <v>9.0999999999999998E-2</v>
          </cell>
          <cell r="GA7">
            <v>0.112</v>
          </cell>
          <cell r="GB7">
            <v>1E-3</v>
          </cell>
          <cell r="GC7">
            <v>0</v>
          </cell>
          <cell r="GD7">
            <v>0</v>
          </cell>
          <cell r="GE7">
            <v>0</v>
          </cell>
          <cell r="GF7">
            <v>1E-3</v>
          </cell>
          <cell r="GG7">
            <v>3.0000000000000001E-3</v>
          </cell>
          <cell r="GH7">
            <v>5.0000000000000001E-3</v>
          </cell>
          <cell r="GI7">
            <v>2.1999999999999999E-2</v>
          </cell>
          <cell r="GJ7">
            <v>6.0000000000000001E-3</v>
          </cell>
          <cell r="GK7">
            <v>6.0000000000000001E-3</v>
          </cell>
          <cell r="GL7">
            <v>5.0000000000000001E-3</v>
          </cell>
          <cell r="GM7">
            <v>5.0000000000000001E-3</v>
          </cell>
          <cell r="GN7">
            <v>0</v>
          </cell>
          <cell r="GO7">
            <v>9.7000000000000003E-2</v>
          </cell>
          <cell r="GP7">
            <v>5.3999999999999999E-2</v>
          </cell>
          <cell r="GQ7">
            <v>2.9000000000000001E-2</v>
          </cell>
          <cell r="GR7">
            <v>0.02</v>
          </cell>
          <cell r="GS7">
            <v>0.01</v>
          </cell>
          <cell r="GT7">
            <v>8.9999999999999993E-3</v>
          </cell>
          <cell r="GU7">
            <v>0.40100000000000002</v>
          </cell>
          <cell r="GV7">
            <v>0.108</v>
          </cell>
          <cell r="GW7">
            <v>4.5999999999999999E-2</v>
          </cell>
          <cell r="GX7">
            <v>3.5000000000000003E-2</v>
          </cell>
          <cell r="GY7">
            <v>3.2000000000000001E-2</v>
          </cell>
          <cell r="GZ7">
            <v>3.7999999999999999E-2</v>
          </cell>
          <cell r="HA7">
            <v>5.3999999999999999E-2</v>
          </cell>
          <cell r="HB7">
            <v>7.0000000000000001E-3</v>
          </cell>
          <cell r="HC7">
            <v>2E-3</v>
          </cell>
          <cell r="HD7">
            <v>3.0000000000000001E-3</v>
          </cell>
          <cell r="HE7">
            <v>1E-3</v>
          </cell>
          <cell r="HF7">
            <v>2E-3</v>
          </cell>
          <cell r="HG7">
            <v>0</v>
          </cell>
          <cell r="HH7">
            <v>1E-3</v>
          </cell>
          <cell r="HI7">
            <v>0</v>
          </cell>
          <cell r="HJ7">
            <v>0</v>
          </cell>
          <cell r="HK7">
            <v>3.0000000000000001E-3</v>
          </cell>
          <cell r="HL7">
            <v>5.0000000000000001E-3</v>
          </cell>
          <cell r="HM7">
            <v>2E-3</v>
          </cell>
          <cell r="HN7">
            <v>2E-3</v>
          </cell>
          <cell r="HO7">
            <v>3.0000000000000001E-3</v>
          </cell>
          <cell r="HP7">
            <v>5.0000000000000001E-3</v>
          </cell>
          <cell r="HQ7">
            <v>1.7000000000000001E-2</v>
          </cell>
          <cell r="HR7">
            <v>1.6E-2</v>
          </cell>
          <cell r="HS7">
            <v>8.9999999999999993E-3</v>
          </cell>
          <cell r="HT7">
            <v>0.03</v>
          </cell>
          <cell r="HU7">
            <v>2.7E-2</v>
          </cell>
          <cell r="HV7">
            <v>3.1E-2</v>
          </cell>
          <cell r="HW7">
            <v>5.8000000000000003E-2</v>
          </cell>
          <cell r="HX7">
            <v>6.5000000000000002E-2</v>
          </cell>
          <cell r="HY7">
            <v>4.3999999999999997E-2</v>
          </cell>
          <cell r="HZ7">
            <v>5.1999999999999998E-2</v>
          </cell>
          <cell r="IA7">
            <v>4.5999999999999999E-2</v>
          </cell>
          <cell r="IB7">
            <v>0.08</v>
          </cell>
          <cell r="IC7">
            <v>0.17599999999999999</v>
          </cell>
          <cell r="ID7">
            <v>0.26100000000000001</v>
          </cell>
          <cell r="IE7">
            <v>2E-3</v>
          </cell>
          <cell r="IF7">
            <v>3.0000000000000001E-3</v>
          </cell>
          <cell r="IG7">
            <v>3.0000000000000001E-3</v>
          </cell>
          <cell r="IH7">
            <v>5.0000000000000001E-3</v>
          </cell>
          <cell r="II7">
            <v>2.1000000000000001E-2</v>
          </cell>
          <cell r="IJ7">
            <v>3.3000000000000002E-2</v>
          </cell>
          <cell r="IK7">
            <v>5.0000000000000001E-3</v>
          </cell>
          <cell r="IL7">
            <v>0</v>
          </cell>
          <cell r="IM7">
            <v>1E-3</v>
          </cell>
          <cell r="IN7">
            <v>0</v>
          </cell>
          <cell r="IO7">
            <v>0</v>
          </cell>
          <cell r="IP7">
            <v>2E-3</v>
          </cell>
          <cell r="IQ7">
            <v>3.0000000000000001E-3</v>
          </cell>
          <cell r="IR7">
            <v>3.0000000000000001E-3</v>
          </cell>
          <cell r="IS7">
            <v>4.0000000000000001E-3</v>
          </cell>
          <cell r="IT7">
            <v>5.0000000000000001E-3</v>
          </cell>
          <cell r="IU7">
            <v>0.01</v>
          </cell>
          <cell r="IV7">
            <v>1.9E-2</v>
          </cell>
          <cell r="IW7">
            <v>3.0000000000000001E-3</v>
          </cell>
          <cell r="IX7">
            <v>1E-3</v>
          </cell>
          <cell r="IY7">
            <v>5.0000000000000001E-3</v>
          </cell>
          <cell r="IZ7">
            <v>1.7999999999999999E-2</v>
          </cell>
          <cell r="JA7">
            <v>6.8000000000000005E-2</v>
          </cell>
          <cell r="JB7">
            <v>0.126</v>
          </cell>
          <cell r="JC7">
            <v>0</v>
          </cell>
          <cell r="JD7">
            <v>0</v>
          </cell>
          <cell r="JE7">
            <v>0</v>
          </cell>
          <cell r="JF7">
            <v>5.0000000000000001E-3</v>
          </cell>
          <cell r="JG7">
            <v>8.4000000000000005E-2</v>
          </cell>
          <cell r="JH7">
            <v>0.56899999999999995</v>
          </cell>
          <cell r="JI7">
            <v>0</v>
          </cell>
          <cell r="JJ7">
            <v>0</v>
          </cell>
          <cell r="JK7">
            <v>0</v>
          </cell>
          <cell r="JL7">
            <v>1E-3</v>
          </cell>
          <cell r="JM7">
            <v>1.0999999999999999E-2</v>
          </cell>
          <cell r="JN7">
            <v>5.6000000000000001E-2</v>
          </cell>
          <cell r="JO7">
            <v>0</v>
          </cell>
          <cell r="JP7">
            <v>0</v>
          </cell>
          <cell r="JQ7">
            <v>0</v>
          </cell>
          <cell r="JR7">
            <v>0</v>
          </cell>
          <cell r="JS7">
            <v>4.0000000000000001E-3</v>
          </cell>
          <cell r="JT7">
            <v>5.0000000000000001E-3</v>
          </cell>
          <cell r="JU7">
            <v>0</v>
          </cell>
          <cell r="JV7">
            <v>0</v>
          </cell>
          <cell r="JW7">
            <v>0</v>
          </cell>
          <cell r="JX7">
            <v>7.0000000000000001E-3</v>
          </cell>
          <cell r="JY7">
            <v>3.3000000000000002E-2</v>
          </cell>
          <cell r="JZ7">
            <v>4.0000000000000001E-3</v>
          </cell>
          <cell r="KA7">
            <v>0</v>
          </cell>
          <cell r="KB7">
            <v>0</v>
          </cell>
          <cell r="KC7">
            <v>3.0000000000000001E-3</v>
          </cell>
          <cell r="KD7">
            <v>5.3999999999999999E-2</v>
          </cell>
          <cell r="KE7">
            <v>0.158</v>
          </cell>
          <cell r="KF7">
            <v>3.0000000000000001E-3</v>
          </cell>
          <cell r="KG7">
            <v>0</v>
          </cell>
          <cell r="KH7">
            <v>0</v>
          </cell>
          <cell r="KI7">
            <v>4.0000000000000001E-3</v>
          </cell>
          <cell r="KJ7">
            <v>0.129</v>
          </cell>
          <cell r="KK7">
            <v>0.49099999999999999</v>
          </cell>
          <cell r="KL7">
            <v>3.5000000000000003E-2</v>
          </cell>
          <cell r="KM7">
            <v>0</v>
          </cell>
          <cell r="KN7">
            <v>0</v>
          </cell>
          <cell r="KO7">
            <v>0</v>
          </cell>
          <cell r="KP7">
            <v>1.6E-2</v>
          </cell>
          <cell r="KQ7">
            <v>5.2999999999999999E-2</v>
          </cell>
          <cell r="KR7">
            <v>1E-3</v>
          </cell>
          <cell r="KS7">
            <v>0</v>
          </cell>
          <cell r="KT7">
            <v>0</v>
          </cell>
          <cell r="KU7">
            <v>0</v>
          </cell>
          <cell r="KV7">
            <v>1E-3</v>
          </cell>
          <cell r="KW7">
            <v>5.0000000000000001E-3</v>
          </cell>
          <cell r="KX7">
            <v>3.0000000000000001E-3</v>
          </cell>
          <cell r="KY7">
            <v>0</v>
          </cell>
          <cell r="KZ7">
            <v>0</v>
          </cell>
          <cell r="LA7">
            <v>1E-3</v>
          </cell>
          <cell r="LB7">
            <v>8.0000000000000002E-3</v>
          </cell>
          <cell r="LC7">
            <v>0.03</v>
          </cell>
          <cell r="LD7">
            <v>6.0000000000000001E-3</v>
          </cell>
          <cell r="LE7">
            <v>1E-3</v>
          </cell>
          <cell r="LF7">
            <v>0</v>
          </cell>
          <cell r="LG7">
            <v>5.0000000000000001E-3</v>
          </cell>
          <cell r="LH7">
            <v>5.2999999999999999E-2</v>
          </cell>
          <cell r="LI7">
            <v>0.151</v>
          </cell>
          <cell r="LJ7">
            <v>7.0000000000000001E-3</v>
          </cell>
          <cell r="LK7">
            <v>1.6E-2</v>
          </cell>
          <cell r="LL7">
            <v>5.0000000000000001E-3</v>
          </cell>
          <cell r="LM7">
            <v>2.1000000000000001E-2</v>
          </cell>
          <cell r="LN7">
            <v>0.13500000000000001</v>
          </cell>
          <cell r="LO7">
            <v>0.433</v>
          </cell>
          <cell r="LP7">
            <v>5.1999999999999998E-2</v>
          </cell>
          <cell r="LQ7">
            <v>0</v>
          </cell>
          <cell r="LR7">
            <v>0</v>
          </cell>
          <cell r="LS7">
            <v>2E-3</v>
          </cell>
          <cell r="LT7">
            <v>1.4E-2</v>
          </cell>
          <cell r="LU7">
            <v>4.8000000000000001E-2</v>
          </cell>
          <cell r="LV7">
            <v>3.0000000000000001E-3</v>
          </cell>
          <cell r="LW7">
            <v>0</v>
          </cell>
          <cell r="LX7">
            <v>0</v>
          </cell>
          <cell r="LY7">
            <v>0</v>
          </cell>
          <cell r="LZ7">
            <v>0</v>
          </cell>
          <cell r="MA7">
            <v>0</v>
          </cell>
          <cell r="MB7">
            <v>8.9999999999999993E-3</v>
          </cell>
          <cell r="MC7">
            <v>0</v>
          </cell>
          <cell r="MD7">
            <v>0</v>
          </cell>
          <cell r="ME7">
            <v>0</v>
          </cell>
          <cell r="MF7">
            <v>0</v>
          </cell>
          <cell r="MG7">
            <v>1E-3</v>
          </cell>
          <cell r="MH7">
            <v>4.3999999999999997E-2</v>
          </cell>
          <cell r="MI7">
            <v>0</v>
          </cell>
          <cell r="MJ7">
            <v>0</v>
          </cell>
          <cell r="MK7">
            <v>0</v>
          </cell>
          <cell r="ML7">
            <v>2E-3</v>
          </cell>
          <cell r="MM7">
            <v>2E-3</v>
          </cell>
          <cell r="MN7">
            <v>0.216</v>
          </cell>
          <cell r="MO7">
            <v>0</v>
          </cell>
          <cell r="MP7">
            <v>0</v>
          </cell>
          <cell r="MQ7">
            <v>0</v>
          </cell>
          <cell r="MR7">
            <v>0</v>
          </cell>
          <cell r="MS7">
            <v>4.0000000000000001E-3</v>
          </cell>
          <cell r="MT7">
            <v>0.65500000000000003</v>
          </cell>
          <cell r="MU7">
            <v>0</v>
          </cell>
          <cell r="MV7">
            <v>0</v>
          </cell>
          <cell r="MW7">
            <v>0</v>
          </cell>
          <cell r="MX7">
            <v>0</v>
          </cell>
          <cell r="MY7">
            <v>1E-3</v>
          </cell>
          <cell r="MZ7">
            <v>6.6000000000000003E-2</v>
          </cell>
          <cell r="NA7">
            <v>6.8000000000000005E-2</v>
          </cell>
          <cell r="NB7">
            <v>0.14399999999999999</v>
          </cell>
          <cell r="NC7">
            <v>0.01</v>
          </cell>
          <cell r="ND7">
            <v>0.04</v>
          </cell>
          <cell r="NE7">
            <v>3.3000000000000002E-2</v>
          </cell>
          <cell r="NF7">
            <v>4.0000000000000001E-3</v>
          </cell>
          <cell r="NG7">
            <v>0.13200000000000001</v>
          </cell>
          <cell r="NH7">
            <v>2.9000000000000001E-2</v>
          </cell>
          <cell r="NI7">
            <v>0.17499999999999999</v>
          </cell>
          <cell r="NJ7">
            <v>2.3E-2</v>
          </cell>
          <cell r="NK7">
            <v>0</v>
          </cell>
          <cell r="NL7">
            <v>1.2E-2</v>
          </cell>
          <cell r="NM7">
            <v>6.0000000000000001E-3</v>
          </cell>
          <cell r="NN7">
            <v>5.7000000000000002E-2</v>
          </cell>
          <cell r="NO7">
            <v>1E-3</v>
          </cell>
          <cell r="NP7">
            <v>4.0000000000000001E-3</v>
          </cell>
          <cell r="NQ7">
            <v>3.2000000000000001E-2</v>
          </cell>
          <cell r="NR7">
            <v>5.0000000000000001E-3</v>
          </cell>
          <cell r="NS7">
            <v>3.5000000000000003E-2</v>
          </cell>
          <cell r="NT7">
            <v>0.19</v>
          </cell>
          <cell r="NU7">
            <v>0.23899999999999999</v>
          </cell>
          <cell r="NV7">
            <v>2.9000000000000001E-2</v>
          </cell>
          <cell r="NW7">
            <v>1E-3</v>
          </cell>
          <cell r="NX7">
            <v>2.7E-2</v>
          </cell>
          <cell r="NY7">
            <v>4.2000000000000003E-2</v>
          </cell>
          <cell r="NZ7">
            <v>0.27800000000000002</v>
          </cell>
          <cell r="OA7">
            <v>1.4999999999999999E-2</v>
          </cell>
          <cell r="OB7">
            <v>2.8000000000000001E-2</v>
          </cell>
          <cell r="OC7">
            <v>4.0000000000000001E-3</v>
          </cell>
          <cell r="OD7">
            <v>1.9E-2</v>
          </cell>
          <cell r="OE7">
            <v>4.8000000000000001E-2</v>
          </cell>
          <cell r="OF7">
            <v>5.0000000000000001E-3</v>
          </cell>
          <cell r="OG7">
            <v>2.1000000000000001E-2</v>
          </cell>
          <cell r="OH7">
            <v>1.4E-2</v>
          </cell>
          <cell r="OI7">
            <v>6.0000000000000001E-3</v>
          </cell>
          <cell r="OJ7">
            <v>0.22500000000000001</v>
          </cell>
          <cell r="OK7">
            <v>7.0000000000000007E-2</v>
          </cell>
          <cell r="OL7">
            <v>5.0000000000000001E-3</v>
          </cell>
          <cell r="OM7">
            <v>1E-3</v>
          </cell>
          <cell r="ON7">
            <v>0</v>
          </cell>
          <cell r="OO7">
            <v>0.156</v>
          </cell>
          <cell r="OP7">
            <v>0.11700000000000001</v>
          </cell>
          <cell r="OQ7">
            <v>8.9999999999999993E-3</v>
          </cell>
          <cell r="OR7">
            <v>3.5999999999999997E-2</v>
          </cell>
          <cell r="OS7">
            <v>1.2E-2</v>
          </cell>
          <cell r="OT7">
            <v>2.5999999999999999E-2</v>
          </cell>
          <cell r="OU7">
            <v>5.0000000000000001E-3</v>
          </cell>
          <cell r="OV7">
            <v>7.0000000000000001E-3</v>
          </cell>
          <cell r="OW7">
            <v>4.1000000000000002E-2</v>
          </cell>
          <cell r="OX7">
            <v>0.17899999999999999</v>
          </cell>
          <cell r="OY7">
            <v>5.1999999999999998E-2</v>
          </cell>
          <cell r="OZ7">
            <v>3.5000000000000003E-2</v>
          </cell>
          <cell r="PA7">
            <v>2.5999999999999999E-2</v>
          </cell>
          <cell r="PB7">
            <v>1.2999999999999999E-2</v>
          </cell>
          <cell r="PC7">
            <v>3.0000000000000001E-3</v>
          </cell>
          <cell r="PD7">
            <v>0.20499999999999999</v>
          </cell>
        </row>
        <row r="8">
          <cell r="A8" t="str">
            <v>6Ens</v>
          </cell>
          <cell r="B8" t="str">
            <v>8</v>
          </cell>
          <cell r="C8" t="str">
            <v>Ensemble</v>
          </cell>
          <cell r="D8" t="str">
            <v/>
          </cell>
          <cell r="E8" t="str">
            <v>6</v>
          </cell>
          <cell r="F8">
            <v>2E-3</v>
          </cell>
          <cell r="G8">
            <v>5.0999999999999997E-2</v>
          </cell>
          <cell r="H8">
            <v>0.314</v>
          </cell>
          <cell r="I8">
            <v>0.56899999999999995</v>
          </cell>
          <cell r="J8">
            <v>6.5000000000000002E-2</v>
          </cell>
          <cell r="K8">
            <v>0.70499999999999996</v>
          </cell>
          <cell r="L8">
            <v>0.16400000000000001</v>
          </cell>
          <cell r="M8">
            <v>2.5000000000000001E-2</v>
          </cell>
          <cell r="N8">
            <v>0.106</v>
          </cell>
          <cell r="O8">
            <v>0.25900000000000001</v>
          </cell>
          <cell r="P8">
            <v>0.32100000000000001</v>
          </cell>
          <cell r="Q8">
            <v>6.9000000000000006E-2</v>
          </cell>
          <cell r="R8">
            <v>2.1000000000000001E-2</v>
          </cell>
          <cell r="S8">
            <v>0.13700000000000001</v>
          </cell>
          <cell r="T8">
            <v>0.28899999999999998</v>
          </cell>
          <cell r="U8">
            <v>0.104</v>
          </cell>
          <cell r="V8">
            <v>0.14899999999999999</v>
          </cell>
          <cell r="W8">
            <v>0.2</v>
          </cell>
          <cell r="X8">
            <v>0.18099999999999999</v>
          </cell>
          <cell r="Y8">
            <v>0.76</v>
          </cell>
          <cell r="Z8">
            <v>0.06</v>
          </cell>
          <cell r="AA8">
            <v>0.112</v>
          </cell>
          <cell r="AB8">
            <v>0.64600000000000002</v>
          </cell>
          <cell r="AC8">
            <v>0.253</v>
          </cell>
          <cell r="AD8">
            <v>0.66900000000000004</v>
          </cell>
          <cell r="AE8">
            <v>0.18</v>
          </cell>
          <cell r="AF8">
            <v>0.32400000000000001</v>
          </cell>
          <cell r="AG8">
            <v>0.67600000000000005</v>
          </cell>
          <cell r="AH8">
            <v>0.629</v>
          </cell>
          <cell r="AI8">
            <v>0.371</v>
          </cell>
          <cell r="AJ8">
            <v>9599</v>
          </cell>
          <cell r="AK8">
            <v>0.39600000000000002</v>
          </cell>
          <cell r="AL8">
            <v>0.153</v>
          </cell>
          <cell r="AM8">
            <v>3.0000000000000001E-3</v>
          </cell>
          <cell r="AN8">
            <v>0.39600000000000002</v>
          </cell>
          <cell r="AO8">
            <v>5.0999999999999997E-2</v>
          </cell>
          <cell r="AP8">
            <v>5.0999999999999997E-2</v>
          </cell>
          <cell r="AQ8">
            <v>0.03</v>
          </cell>
          <cell r="AR8">
            <v>5.3999999999999999E-2</v>
          </cell>
          <cell r="AS8">
            <v>0.53200000000000003</v>
          </cell>
          <cell r="AT8">
            <v>0.33300000000000002</v>
          </cell>
          <cell r="AU8">
            <v>519282</v>
          </cell>
          <cell r="AV8">
            <v>4.1000000000000002E-2</v>
          </cell>
          <cell r="AW8">
            <v>7.6999999999999999E-2</v>
          </cell>
          <cell r="AX8">
            <v>1.9E-2</v>
          </cell>
          <cell r="AY8">
            <v>0.66</v>
          </cell>
          <cell r="AZ8">
            <v>0.20300000000000001</v>
          </cell>
          <cell r="BA8">
            <v>25.824000000000002</v>
          </cell>
          <cell r="BB8">
            <v>8.2000000000000003E-2</v>
          </cell>
          <cell r="BC8">
            <v>0.17199999999999999</v>
          </cell>
          <cell r="BD8">
            <v>0.34499999999999997</v>
          </cell>
          <cell r="BE8">
            <v>0.4</v>
          </cell>
          <cell r="BF8">
            <v>0.501</v>
          </cell>
          <cell r="BG8">
            <v>0.215</v>
          </cell>
          <cell r="BH8">
            <v>0.154</v>
          </cell>
          <cell r="BI8">
            <v>5.2999999999999999E-2</v>
          </cell>
          <cell r="BJ8">
            <v>0.05</v>
          </cell>
          <cell r="BK8">
            <v>2.8000000000000001E-2</v>
          </cell>
          <cell r="BL8">
            <v>6.8000000000000005E-2</v>
          </cell>
          <cell r="BM8">
            <v>0.10100000000000001</v>
          </cell>
          <cell r="BN8">
            <v>0.155</v>
          </cell>
          <cell r="BO8">
            <v>0.17100000000000001</v>
          </cell>
          <cell r="BP8">
            <v>0.3</v>
          </cell>
          <cell r="BQ8">
            <v>0.20599999999999999</v>
          </cell>
          <cell r="BR8">
            <v>3.0000000000000001E-3</v>
          </cell>
          <cell r="BS8">
            <v>7.0000000000000001E-3</v>
          </cell>
          <cell r="BT8">
            <v>1.4999999999999999E-2</v>
          </cell>
          <cell r="BU8">
            <v>1.7999999999999999E-2</v>
          </cell>
          <cell r="BV8">
            <v>0.25700000000000001</v>
          </cell>
          <cell r="BW8">
            <v>0.7</v>
          </cell>
          <cell r="BX8">
            <v>0</v>
          </cell>
          <cell r="BY8">
            <v>0</v>
          </cell>
          <cell r="BZ8">
            <v>8.0000000000000002E-3</v>
          </cell>
          <cell r="CA8">
            <v>0.14599999999999999</v>
          </cell>
          <cell r="CB8">
            <v>0.81699999999999995</v>
          </cell>
          <cell r="CC8">
            <v>2.9000000000000001E-2</v>
          </cell>
          <cell r="CD8">
            <v>4.0000000000000001E-3</v>
          </cell>
          <cell r="CE8">
            <v>5.0000000000000001E-3</v>
          </cell>
          <cell r="CF8">
            <v>4.2999999999999997E-2</v>
          </cell>
          <cell r="CG8">
            <v>0.27300000000000002</v>
          </cell>
          <cell r="CH8">
            <v>0.64100000000000001</v>
          </cell>
          <cell r="CI8">
            <v>3.4000000000000002E-2</v>
          </cell>
          <cell r="CJ8">
            <v>0</v>
          </cell>
          <cell r="CK8">
            <v>0</v>
          </cell>
          <cell r="CL8">
            <v>0</v>
          </cell>
          <cell r="CM8">
            <v>1E-3</v>
          </cell>
          <cell r="CN8">
            <v>4.2000000000000003E-2</v>
          </cell>
          <cell r="CO8">
            <v>0.95699999999999996</v>
          </cell>
          <cell r="CP8">
            <v>0.48599999999999999</v>
          </cell>
          <cell r="CQ8">
            <v>0.36799999999999999</v>
          </cell>
          <cell r="CR8">
            <v>0.125</v>
          </cell>
          <cell r="CS8">
            <v>8.9999999999999993E-3</v>
          </cell>
          <cell r="CT8">
            <v>1.2E-2</v>
          </cell>
          <cell r="CU8">
            <v>0.48899999999999999</v>
          </cell>
          <cell r="CV8">
            <v>0.30299999999999999</v>
          </cell>
          <cell r="CW8">
            <v>7.4999999999999997E-2</v>
          </cell>
          <cell r="CX8">
            <v>0.09</v>
          </cell>
          <cell r="CY8">
            <v>4.2999999999999997E-2</v>
          </cell>
          <cell r="CZ8">
            <v>0.61399999999999999</v>
          </cell>
          <cell r="DA8">
            <v>0.224</v>
          </cell>
          <cell r="DB8">
            <v>0.16</v>
          </cell>
          <cell r="DC8">
            <v>0</v>
          </cell>
          <cell r="DD8">
            <v>1E-3</v>
          </cell>
          <cell r="DE8">
            <v>0.48899999999999999</v>
          </cell>
          <cell r="DF8">
            <v>0.26600000000000001</v>
          </cell>
          <cell r="DG8">
            <v>9.6000000000000002E-2</v>
          </cell>
          <cell r="DH8">
            <v>2.8000000000000001E-2</v>
          </cell>
          <cell r="DI8">
            <v>0.121</v>
          </cell>
          <cell r="DJ8">
            <v>0.41899999999999998</v>
          </cell>
          <cell r="DK8">
            <v>0.127</v>
          </cell>
          <cell r="DL8">
            <v>1.4999999999999999E-2</v>
          </cell>
          <cell r="DM8">
            <v>1.2E-2</v>
          </cell>
          <cell r="DN8">
            <v>0.42699999999999999</v>
          </cell>
          <cell r="DO8">
            <v>0.52100000000000002</v>
          </cell>
          <cell r="DP8">
            <v>0.215</v>
          </cell>
          <cell r="DQ8">
            <v>6.0999999999999999E-2</v>
          </cell>
          <cell r="DR8">
            <v>3.5999999999999997E-2</v>
          </cell>
          <cell r="DS8">
            <v>0.16600000000000001</v>
          </cell>
          <cell r="DT8">
            <v>0.42899999999999999</v>
          </cell>
          <cell r="DU8">
            <v>0.36</v>
          </cell>
          <cell r="DV8">
            <v>0.19800000000000001</v>
          </cell>
          <cell r="DW8">
            <v>2E-3</v>
          </cell>
          <cell r="DX8">
            <v>1.0999999999999999E-2</v>
          </cell>
          <cell r="DY8">
            <v>0.21199999999999999</v>
          </cell>
          <cell r="DZ8">
            <v>0.36</v>
          </cell>
          <cell r="EA8">
            <v>0.123</v>
          </cell>
          <cell r="EB8">
            <v>0.30499999999999999</v>
          </cell>
          <cell r="EC8">
            <v>7.5999999999999998E-2</v>
          </cell>
          <cell r="ED8">
            <v>0.223</v>
          </cell>
          <cell r="EE8">
            <v>4.2000000000000003E-2</v>
          </cell>
          <cell r="EF8">
            <v>0.38900000000000001</v>
          </cell>
          <cell r="EG8">
            <v>0.27100000000000002</v>
          </cell>
          <cell r="EH8">
            <v>0.255</v>
          </cell>
          <cell r="EI8">
            <v>0.32600000000000001</v>
          </cell>
          <cell r="EJ8">
            <v>0.13400000000000001</v>
          </cell>
          <cell r="EK8">
            <v>0.28499999999999998</v>
          </cell>
          <cell r="EL8">
            <v>0.215</v>
          </cell>
          <cell r="EM8">
            <v>6.0999999999999999E-2</v>
          </cell>
          <cell r="EN8">
            <v>7.5999999999999998E-2</v>
          </cell>
          <cell r="EO8">
            <v>0.13200000000000001</v>
          </cell>
          <cell r="EP8">
            <v>0.14000000000000001</v>
          </cell>
          <cell r="EQ8">
            <v>0.376</v>
          </cell>
          <cell r="ER8">
            <v>0.17699999999999999</v>
          </cell>
          <cell r="ES8">
            <v>0.38900000000000001</v>
          </cell>
          <cell r="ET8">
            <v>0.10299999999999999</v>
          </cell>
          <cell r="EU8">
            <v>0.20100000000000001</v>
          </cell>
          <cell r="EV8">
            <v>0.13800000000000001</v>
          </cell>
          <cell r="EW8">
            <v>8.4000000000000005E-2</v>
          </cell>
          <cell r="EX8">
            <v>0.108</v>
          </cell>
          <cell r="EY8">
            <v>0.22500000000000001</v>
          </cell>
          <cell r="EZ8">
            <v>0.17799999999999999</v>
          </cell>
          <cell r="FA8">
            <v>0.48799999999999999</v>
          </cell>
          <cell r="FB8">
            <v>0.11600000000000001</v>
          </cell>
          <cell r="FC8">
            <v>0.36099999999999999</v>
          </cell>
          <cell r="FD8">
            <v>3.5000000000000003E-2</v>
          </cell>
          <cell r="FE8">
            <v>0.58099999999999996</v>
          </cell>
          <cell r="FF8">
            <v>0.152</v>
          </cell>
          <cell r="FG8">
            <v>0.24199999999999999</v>
          </cell>
          <cell r="FH8">
            <v>2.5000000000000001E-2</v>
          </cell>
          <cell r="FI8">
            <v>0.51</v>
          </cell>
          <cell r="FJ8">
            <v>0.18</v>
          </cell>
          <cell r="FK8">
            <v>0.27800000000000002</v>
          </cell>
          <cell r="FL8">
            <v>3.2000000000000001E-2</v>
          </cell>
          <cell r="FM8">
            <v>0.13700000000000001</v>
          </cell>
          <cell r="FN8">
            <v>0.501</v>
          </cell>
          <cell r="FO8">
            <v>0.313</v>
          </cell>
          <cell r="FP8">
            <v>0.05</v>
          </cell>
          <cell r="FQ8">
            <v>0.59399999999999997</v>
          </cell>
          <cell r="FR8">
            <v>0.21</v>
          </cell>
          <cell r="FS8">
            <v>2.7E-2</v>
          </cell>
          <cell r="FT8">
            <v>6.9000000000000006E-2</v>
          </cell>
          <cell r="FU8">
            <v>0.1</v>
          </cell>
          <cell r="FV8">
            <v>2E-3</v>
          </cell>
          <cell r="FW8">
            <v>0.56999999999999995</v>
          </cell>
          <cell r="FX8">
            <v>0.21099999999999999</v>
          </cell>
          <cell r="FY8">
            <v>2.5999999999999999E-2</v>
          </cell>
          <cell r="FZ8">
            <v>7.5999999999999998E-2</v>
          </cell>
          <cell r="GA8">
            <v>0.115</v>
          </cell>
          <cell r="GB8">
            <v>2E-3</v>
          </cell>
          <cell r="GC8">
            <v>1E-3</v>
          </cell>
          <cell r="GD8">
            <v>0</v>
          </cell>
          <cell r="GE8">
            <v>0</v>
          </cell>
          <cell r="GF8">
            <v>0</v>
          </cell>
          <cell r="GG8">
            <v>1E-3</v>
          </cell>
          <cell r="GH8">
            <v>0</v>
          </cell>
          <cell r="GI8">
            <v>2.5000000000000001E-2</v>
          </cell>
          <cell r="GJ8">
            <v>1.7000000000000001E-2</v>
          </cell>
          <cell r="GK8">
            <v>3.0000000000000001E-3</v>
          </cell>
          <cell r="GL8">
            <v>4.0000000000000001E-3</v>
          </cell>
          <cell r="GM8">
            <v>2E-3</v>
          </cell>
          <cell r="GN8">
            <v>1E-3</v>
          </cell>
          <cell r="GO8">
            <v>0.121</v>
          </cell>
          <cell r="GP8">
            <v>8.5000000000000006E-2</v>
          </cell>
          <cell r="GQ8">
            <v>5.8000000000000003E-2</v>
          </cell>
          <cell r="GR8">
            <v>1.9E-2</v>
          </cell>
          <cell r="GS8">
            <v>2.4E-2</v>
          </cell>
          <cell r="GT8">
            <v>5.0000000000000001E-3</v>
          </cell>
          <cell r="GU8">
            <v>0.30399999999999999</v>
          </cell>
          <cell r="GV8">
            <v>0.108</v>
          </cell>
          <cell r="GW8">
            <v>0.09</v>
          </cell>
          <cell r="GX8">
            <v>2.9000000000000001E-2</v>
          </cell>
          <cell r="GY8">
            <v>2.1999999999999999E-2</v>
          </cell>
          <cell r="GZ8">
            <v>1.7000000000000001E-2</v>
          </cell>
          <cell r="HA8">
            <v>5.0999999999999997E-2</v>
          </cell>
          <cell r="HB8">
            <v>5.0000000000000001E-3</v>
          </cell>
          <cell r="HC8">
            <v>4.0000000000000001E-3</v>
          </cell>
          <cell r="HD8">
            <v>1E-3</v>
          </cell>
          <cell r="HE8">
            <v>0</v>
          </cell>
          <cell r="HF8">
            <v>4.0000000000000001E-3</v>
          </cell>
          <cell r="HG8">
            <v>0</v>
          </cell>
          <cell r="HH8">
            <v>0</v>
          </cell>
          <cell r="HI8">
            <v>0</v>
          </cell>
          <cell r="HJ8">
            <v>0</v>
          </cell>
          <cell r="HK8">
            <v>1E-3</v>
          </cell>
          <cell r="HL8">
            <v>1E-3</v>
          </cell>
          <cell r="HM8">
            <v>2E-3</v>
          </cell>
          <cell r="HN8">
            <v>1.4999999999999999E-2</v>
          </cell>
          <cell r="HO8">
            <v>3.0000000000000001E-3</v>
          </cell>
          <cell r="HP8">
            <v>1.6E-2</v>
          </cell>
          <cell r="HQ8">
            <v>8.9999999999999993E-3</v>
          </cell>
          <cell r="HR8">
            <v>8.0000000000000002E-3</v>
          </cell>
          <cell r="HS8">
            <v>2.7E-2</v>
          </cell>
          <cell r="HT8">
            <v>3.5000000000000003E-2</v>
          </cell>
          <cell r="HU8">
            <v>5.6000000000000001E-2</v>
          </cell>
          <cell r="HV8">
            <v>3.5000000000000003E-2</v>
          </cell>
          <cell r="HW8">
            <v>0.114</v>
          </cell>
          <cell r="HX8">
            <v>4.4999999999999998E-2</v>
          </cell>
          <cell r="HY8">
            <v>3.7999999999999999E-2</v>
          </cell>
          <cell r="HZ8">
            <v>4.9000000000000002E-2</v>
          </cell>
          <cell r="IA8">
            <v>9.4E-2</v>
          </cell>
          <cell r="IB8">
            <v>0.107</v>
          </cell>
          <cell r="IC8">
            <v>0.151</v>
          </cell>
          <cell r="ID8">
            <v>0.13</v>
          </cell>
          <cell r="IE8">
            <v>1E-3</v>
          </cell>
          <cell r="IF8">
            <v>3.0000000000000001E-3</v>
          </cell>
          <cell r="IG8">
            <v>2E-3</v>
          </cell>
          <cell r="IH8">
            <v>1.2E-2</v>
          </cell>
          <cell r="II8">
            <v>2.5000000000000001E-2</v>
          </cell>
          <cell r="IJ8">
            <v>2.1999999999999999E-2</v>
          </cell>
          <cell r="IK8">
            <v>1E-3</v>
          </cell>
          <cell r="IL8">
            <v>0</v>
          </cell>
          <cell r="IM8">
            <v>0</v>
          </cell>
          <cell r="IN8">
            <v>0</v>
          </cell>
          <cell r="IO8">
            <v>0</v>
          </cell>
          <cell r="IP8">
            <v>1E-3</v>
          </cell>
          <cell r="IQ8">
            <v>1E-3</v>
          </cell>
          <cell r="IR8">
            <v>2E-3</v>
          </cell>
          <cell r="IS8">
            <v>2E-3</v>
          </cell>
          <cell r="IT8">
            <v>3.0000000000000001E-3</v>
          </cell>
          <cell r="IU8">
            <v>2.4E-2</v>
          </cell>
          <cell r="IV8">
            <v>0.02</v>
          </cell>
          <cell r="IW8">
            <v>0</v>
          </cell>
          <cell r="IX8">
            <v>4.0000000000000001E-3</v>
          </cell>
          <cell r="IY8">
            <v>8.9999999999999993E-3</v>
          </cell>
          <cell r="IZ8">
            <v>1.2999999999999999E-2</v>
          </cell>
          <cell r="JA8">
            <v>0.108</v>
          </cell>
          <cell r="JB8">
            <v>0.184</v>
          </cell>
          <cell r="JC8">
            <v>0</v>
          </cell>
          <cell r="JD8">
            <v>0</v>
          </cell>
          <cell r="JE8">
            <v>5.0000000000000001E-3</v>
          </cell>
          <cell r="JF8">
            <v>3.0000000000000001E-3</v>
          </cell>
          <cell r="JG8">
            <v>0.10299999999999999</v>
          </cell>
          <cell r="JH8">
            <v>0.45300000000000001</v>
          </cell>
          <cell r="JI8">
            <v>0</v>
          </cell>
          <cell r="JJ8">
            <v>0</v>
          </cell>
          <cell r="JK8">
            <v>0</v>
          </cell>
          <cell r="JL8">
            <v>0</v>
          </cell>
          <cell r="JM8">
            <v>2.3E-2</v>
          </cell>
          <cell r="JN8">
            <v>4.2000000000000003E-2</v>
          </cell>
          <cell r="JO8">
            <v>0</v>
          </cell>
          <cell r="JP8">
            <v>0</v>
          </cell>
          <cell r="JQ8">
            <v>0</v>
          </cell>
          <cell r="JR8">
            <v>0</v>
          </cell>
          <cell r="JS8">
            <v>2E-3</v>
          </cell>
          <cell r="JT8">
            <v>0</v>
          </cell>
          <cell r="JU8">
            <v>0</v>
          </cell>
          <cell r="JV8">
            <v>0</v>
          </cell>
          <cell r="JW8">
            <v>0</v>
          </cell>
          <cell r="JX8">
            <v>5.0000000000000001E-3</v>
          </cell>
          <cell r="JY8">
            <v>4.4999999999999998E-2</v>
          </cell>
          <cell r="JZ8">
            <v>1E-3</v>
          </cell>
          <cell r="KA8">
            <v>0</v>
          </cell>
          <cell r="KB8">
            <v>0</v>
          </cell>
          <cell r="KC8">
            <v>3.0000000000000001E-3</v>
          </cell>
          <cell r="KD8">
            <v>5.2999999999999999E-2</v>
          </cell>
          <cell r="KE8">
            <v>0.249</v>
          </cell>
          <cell r="KF8">
            <v>6.0000000000000001E-3</v>
          </cell>
          <cell r="KG8">
            <v>0</v>
          </cell>
          <cell r="KH8">
            <v>0</v>
          </cell>
          <cell r="KI8">
            <v>4.0000000000000001E-3</v>
          </cell>
          <cell r="KJ8">
            <v>7.8E-2</v>
          </cell>
          <cell r="KK8">
            <v>0.46600000000000003</v>
          </cell>
          <cell r="KL8">
            <v>2.1999999999999999E-2</v>
          </cell>
          <cell r="KM8">
            <v>0</v>
          </cell>
          <cell r="KN8">
            <v>0</v>
          </cell>
          <cell r="KO8">
            <v>0</v>
          </cell>
          <cell r="KP8">
            <v>0.01</v>
          </cell>
          <cell r="KQ8">
            <v>5.5E-2</v>
          </cell>
          <cell r="KR8">
            <v>1E-3</v>
          </cell>
          <cell r="KS8">
            <v>0</v>
          </cell>
          <cell r="KT8">
            <v>0</v>
          </cell>
          <cell r="KU8">
            <v>0</v>
          </cell>
          <cell r="KV8">
            <v>0</v>
          </cell>
          <cell r="KW8">
            <v>1E-3</v>
          </cell>
          <cell r="KX8">
            <v>1E-3</v>
          </cell>
          <cell r="KY8">
            <v>0</v>
          </cell>
          <cell r="KZ8">
            <v>0</v>
          </cell>
          <cell r="LA8">
            <v>0</v>
          </cell>
          <cell r="LB8">
            <v>3.2000000000000001E-2</v>
          </cell>
          <cell r="LC8">
            <v>1.9E-2</v>
          </cell>
          <cell r="LD8">
            <v>1E-3</v>
          </cell>
          <cell r="LE8">
            <v>0</v>
          </cell>
          <cell r="LF8">
            <v>1E-3</v>
          </cell>
          <cell r="LG8">
            <v>8.9999999999999993E-3</v>
          </cell>
          <cell r="LH8">
            <v>8.7999999999999995E-2</v>
          </cell>
          <cell r="LI8">
            <v>0.19700000000000001</v>
          </cell>
          <cell r="LJ8">
            <v>7.0000000000000001E-3</v>
          </cell>
          <cell r="LK8">
            <v>4.0000000000000001E-3</v>
          </cell>
          <cell r="LL8">
            <v>4.0000000000000001E-3</v>
          </cell>
          <cell r="LM8">
            <v>3.2000000000000001E-2</v>
          </cell>
          <cell r="LN8">
            <v>0.14299999999999999</v>
          </cell>
          <cell r="LO8">
            <v>0.372</v>
          </cell>
          <cell r="LP8">
            <v>2.5000000000000001E-2</v>
          </cell>
          <cell r="LQ8">
            <v>0</v>
          </cell>
          <cell r="LR8">
            <v>0</v>
          </cell>
          <cell r="LS8">
            <v>2E-3</v>
          </cell>
          <cell r="LT8">
            <v>1.0999999999999999E-2</v>
          </cell>
          <cell r="LU8">
            <v>5.0999999999999997E-2</v>
          </cell>
          <cell r="LV8">
            <v>1E-3</v>
          </cell>
          <cell r="LW8">
            <v>0</v>
          </cell>
          <cell r="LX8">
            <v>0</v>
          </cell>
          <cell r="LY8">
            <v>0</v>
          </cell>
          <cell r="LZ8">
            <v>0</v>
          </cell>
          <cell r="MA8">
            <v>0</v>
          </cell>
          <cell r="MB8">
            <v>2E-3</v>
          </cell>
          <cell r="MC8">
            <v>0</v>
          </cell>
          <cell r="MD8">
            <v>0</v>
          </cell>
          <cell r="ME8">
            <v>0</v>
          </cell>
          <cell r="MF8">
            <v>0</v>
          </cell>
          <cell r="MG8">
            <v>1.2999999999999999E-2</v>
          </cell>
          <cell r="MH8">
            <v>3.7999999999999999E-2</v>
          </cell>
          <cell r="MI8">
            <v>0</v>
          </cell>
          <cell r="MJ8">
            <v>0</v>
          </cell>
          <cell r="MK8">
            <v>0</v>
          </cell>
          <cell r="ML8">
            <v>0</v>
          </cell>
          <cell r="MM8">
            <v>2.7E-2</v>
          </cell>
          <cell r="MN8">
            <v>0.29099999999999998</v>
          </cell>
          <cell r="MO8">
            <v>0</v>
          </cell>
          <cell r="MP8">
            <v>0</v>
          </cell>
          <cell r="MQ8">
            <v>0</v>
          </cell>
          <cell r="MR8">
            <v>1E-3</v>
          </cell>
          <cell r="MS8">
            <v>2E-3</v>
          </cell>
          <cell r="MT8">
            <v>0.56000000000000005</v>
          </cell>
          <cell r="MU8">
            <v>0</v>
          </cell>
          <cell r="MV8">
            <v>0</v>
          </cell>
          <cell r="MW8">
            <v>0</v>
          </cell>
          <cell r="MX8">
            <v>0</v>
          </cell>
          <cell r="MY8">
            <v>0</v>
          </cell>
          <cell r="MZ8">
            <v>6.6000000000000003E-2</v>
          </cell>
          <cell r="NA8">
            <v>7.0999999999999994E-2</v>
          </cell>
          <cell r="NB8">
            <v>7.5999999999999998E-2</v>
          </cell>
          <cell r="NC8">
            <v>1.0999999999999999E-2</v>
          </cell>
          <cell r="ND8">
            <v>3.2000000000000001E-2</v>
          </cell>
          <cell r="NE8">
            <v>2.1999999999999999E-2</v>
          </cell>
          <cell r="NF8">
            <v>2E-3</v>
          </cell>
          <cell r="NG8">
            <v>9.9000000000000005E-2</v>
          </cell>
          <cell r="NH8">
            <v>0.02</v>
          </cell>
          <cell r="NI8">
            <v>0.22500000000000001</v>
          </cell>
          <cell r="NJ8">
            <v>1.4E-2</v>
          </cell>
          <cell r="NK8">
            <v>0</v>
          </cell>
          <cell r="NL8">
            <v>1.2E-2</v>
          </cell>
          <cell r="NM8">
            <v>7.0000000000000001E-3</v>
          </cell>
          <cell r="NN8">
            <v>9.4E-2</v>
          </cell>
          <cell r="NO8">
            <v>8.9999999999999993E-3</v>
          </cell>
          <cell r="NP8">
            <v>2E-3</v>
          </cell>
          <cell r="NQ8">
            <v>3.3000000000000002E-2</v>
          </cell>
          <cell r="NR8">
            <v>4.0000000000000001E-3</v>
          </cell>
          <cell r="NS8">
            <v>3.9E-2</v>
          </cell>
          <cell r="NT8">
            <v>0.22600000000000001</v>
          </cell>
          <cell r="NU8">
            <v>0.183</v>
          </cell>
          <cell r="NV8">
            <v>1.6E-2</v>
          </cell>
          <cell r="NW8">
            <v>1E-3</v>
          </cell>
          <cell r="NX8">
            <v>1.2E-2</v>
          </cell>
          <cell r="NY8">
            <v>3.3000000000000002E-2</v>
          </cell>
          <cell r="NZ8">
            <v>0.27400000000000002</v>
          </cell>
          <cell r="OA8">
            <v>3.5999999999999997E-2</v>
          </cell>
          <cell r="OB8">
            <v>1.7999999999999999E-2</v>
          </cell>
          <cell r="OC8">
            <v>6.0000000000000001E-3</v>
          </cell>
          <cell r="OD8">
            <v>1.6E-2</v>
          </cell>
          <cell r="OE8">
            <v>9.4E-2</v>
          </cell>
          <cell r="OF8">
            <v>6.0000000000000001E-3</v>
          </cell>
          <cell r="OG8">
            <v>3.1E-2</v>
          </cell>
          <cell r="OH8">
            <v>1.9E-2</v>
          </cell>
          <cell r="OI8">
            <v>4.0000000000000001E-3</v>
          </cell>
          <cell r="OJ8">
            <v>0.251</v>
          </cell>
          <cell r="OK8">
            <v>7.0000000000000007E-2</v>
          </cell>
          <cell r="OL8">
            <v>4.0000000000000001E-3</v>
          </cell>
          <cell r="OM8">
            <v>0</v>
          </cell>
          <cell r="ON8">
            <v>2E-3</v>
          </cell>
          <cell r="OO8">
            <v>0.10100000000000001</v>
          </cell>
          <cell r="OP8">
            <v>9.0999999999999998E-2</v>
          </cell>
          <cell r="OQ8">
            <v>5.0000000000000001E-3</v>
          </cell>
          <cell r="OR8">
            <v>2.3E-2</v>
          </cell>
          <cell r="OS8">
            <v>1.2999999999999999E-2</v>
          </cell>
          <cell r="OT8">
            <v>1.9E-2</v>
          </cell>
          <cell r="OU8">
            <v>8.9999999999999993E-3</v>
          </cell>
          <cell r="OV8">
            <v>2E-3</v>
          </cell>
          <cell r="OW8">
            <v>4.1000000000000002E-2</v>
          </cell>
          <cell r="OX8">
            <v>0.2</v>
          </cell>
          <cell r="OY8">
            <v>0.113</v>
          </cell>
          <cell r="OZ8">
            <v>3.5999999999999997E-2</v>
          </cell>
          <cell r="PA8">
            <v>2.8000000000000001E-2</v>
          </cell>
          <cell r="PB8">
            <v>1.2E-2</v>
          </cell>
          <cell r="PC8">
            <v>8.0000000000000002E-3</v>
          </cell>
          <cell r="PD8">
            <v>0.223</v>
          </cell>
        </row>
        <row r="9">
          <cell r="A9" t="str">
            <v>EnsC1</v>
          </cell>
          <cell r="B9" t="str">
            <v>9</v>
          </cell>
          <cell r="C9" t="str">
            <v>NAF 17</v>
          </cell>
          <cell r="D9" t="str">
            <v>C1</v>
          </cell>
          <cell r="E9" t="str">
            <v/>
          </cell>
          <cell r="F9">
            <v>4.0000000000000001E-3</v>
          </cell>
          <cell r="G9">
            <v>1.7000000000000001E-2</v>
          </cell>
          <cell r="H9">
            <v>0.19</v>
          </cell>
          <cell r="I9">
            <v>0.73199999999999998</v>
          </cell>
          <cell r="J9">
            <v>5.8000000000000003E-2</v>
          </cell>
          <cell r="K9">
            <v>0.75700000000000001</v>
          </cell>
          <cell r="L9">
            <v>0.18099999999999999</v>
          </cell>
          <cell r="M9">
            <v>2.4E-2</v>
          </cell>
          <cell r="N9">
            <v>3.7999999999999999E-2</v>
          </cell>
          <cell r="O9">
            <v>0.111</v>
          </cell>
          <cell r="P9">
            <v>0.26400000000000001</v>
          </cell>
          <cell r="Q9">
            <v>5.2999999999999999E-2</v>
          </cell>
          <cell r="R9">
            <v>3.3000000000000002E-2</v>
          </cell>
          <cell r="S9">
            <v>0.21299999999999999</v>
          </cell>
          <cell r="T9">
            <v>0.23200000000000001</v>
          </cell>
          <cell r="U9">
            <v>8.5999999999999993E-2</v>
          </cell>
          <cell r="V9">
            <v>0.115</v>
          </cell>
          <cell r="W9">
            <v>0.29399999999999998</v>
          </cell>
          <cell r="X9">
            <v>8.6999999999999994E-2</v>
          </cell>
          <cell r="Y9">
            <v>0.85299999999999998</v>
          </cell>
          <cell r="Z9">
            <v>6.0999999999999999E-2</v>
          </cell>
          <cell r="AA9">
            <v>0.13800000000000001</v>
          </cell>
          <cell r="AB9">
            <v>0.36799999999999999</v>
          </cell>
          <cell r="AC9">
            <v>0.184</v>
          </cell>
          <cell r="AD9">
            <v>0.55200000000000005</v>
          </cell>
          <cell r="AE9">
            <v>0.31</v>
          </cell>
          <cell r="AF9">
            <v>0.125</v>
          </cell>
          <cell r="AG9">
            <v>0.875</v>
          </cell>
          <cell r="AH9">
            <v>0.317</v>
          </cell>
          <cell r="AI9">
            <v>0.68300000000000005</v>
          </cell>
          <cell r="AJ9">
            <v>114</v>
          </cell>
          <cell r="AK9">
            <v>0.55600000000000005</v>
          </cell>
          <cell r="AL9">
            <v>0.121</v>
          </cell>
          <cell r="AM9">
            <v>0</v>
          </cell>
          <cell r="AN9">
            <v>0.29799999999999999</v>
          </cell>
          <cell r="AO9">
            <v>2.4E-2</v>
          </cell>
          <cell r="AP9">
            <v>4.8000000000000001E-2</v>
          </cell>
          <cell r="AQ9">
            <v>2.4E-2</v>
          </cell>
          <cell r="AR9">
            <v>8.7999999999999995E-2</v>
          </cell>
          <cell r="AS9">
            <v>0.81599999999999995</v>
          </cell>
          <cell r="AT9">
            <v>2.4E-2</v>
          </cell>
          <cell r="AU9">
            <v>9389</v>
          </cell>
          <cell r="AV9">
            <v>2.1000000000000001E-2</v>
          </cell>
          <cell r="AW9">
            <v>4.5999999999999999E-2</v>
          </cell>
          <cell r="AX9">
            <v>6.0000000000000001E-3</v>
          </cell>
          <cell r="AY9">
            <v>0.78700000000000003</v>
          </cell>
          <cell r="AZ9">
            <v>0.14000000000000001</v>
          </cell>
          <cell r="BA9">
            <v>6.15</v>
          </cell>
          <cell r="BB9">
            <v>0.152</v>
          </cell>
          <cell r="BC9">
            <v>0.17100000000000001</v>
          </cell>
          <cell r="BD9">
            <v>0.251</v>
          </cell>
          <cell r="BE9">
            <v>0.42599999999999999</v>
          </cell>
          <cell r="BF9">
            <v>0.78500000000000003</v>
          </cell>
          <cell r="BG9">
            <v>0.129</v>
          </cell>
          <cell r="BH9">
            <v>2.8000000000000001E-2</v>
          </cell>
          <cell r="BI9">
            <v>0.02</v>
          </cell>
          <cell r="BJ9">
            <v>8.0000000000000002E-3</v>
          </cell>
          <cell r="BK9">
            <v>2.9000000000000001E-2</v>
          </cell>
          <cell r="BL9">
            <v>0.01</v>
          </cell>
          <cell r="BM9">
            <v>2.7E-2</v>
          </cell>
          <cell r="BN9">
            <v>2.3E-2</v>
          </cell>
          <cell r="BO9">
            <v>9.5000000000000001E-2</v>
          </cell>
          <cell r="BP9">
            <v>0.32200000000000001</v>
          </cell>
          <cell r="BQ9">
            <v>0.52200000000000002</v>
          </cell>
          <cell r="BR9">
            <v>0</v>
          </cell>
          <cell r="BS9">
            <v>2E-3</v>
          </cell>
          <cell r="BT9">
            <v>7.0000000000000001E-3</v>
          </cell>
          <cell r="BU9">
            <v>0.01</v>
          </cell>
          <cell r="BV9">
            <v>7.1999999999999995E-2</v>
          </cell>
          <cell r="BW9">
            <v>0.90900000000000003</v>
          </cell>
          <cell r="BX9">
            <v>0</v>
          </cell>
          <cell r="BY9">
            <v>0</v>
          </cell>
          <cell r="BZ9">
            <v>7.0000000000000001E-3</v>
          </cell>
          <cell r="CA9">
            <v>0.156</v>
          </cell>
          <cell r="CB9">
            <v>0.755</v>
          </cell>
          <cell r="CC9">
            <v>8.3000000000000004E-2</v>
          </cell>
          <cell r="CD9">
            <v>3.0000000000000001E-3</v>
          </cell>
          <cell r="CE9">
            <v>8.9999999999999993E-3</v>
          </cell>
          <cell r="CF9">
            <v>8.0000000000000002E-3</v>
          </cell>
          <cell r="CG9">
            <v>0.16600000000000001</v>
          </cell>
          <cell r="CH9">
            <v>0.69599999999999995</v>
          </cell>
          <cell r="CI9">
            <v>0.11799999999999999</v>
          </cell>
          <cell r="CJ9">
            <v>0</v>
          </cell>
          <cell r="CK9">
            <v>0</v>
          </cell>
          <cell r="CL9">
            <v>0</v>
          </cell>
          <cell r="CM9">
            <v>3.0000000000000001E-3</v>
          </cell>
          <cell r="CN9">
            <v>2E-3</v>
          </cell>
          <cell r="CO9">
            <v>0.996</v>
          </cell>
          <cell r="CP9">
            <v>0.53300000000000003</v>
          </cell>
          <cell r="CQ9">
            <v>0.35199999999999998</v>
          </cell>
          <cell r="CR9">
            <v>7.0000000000000007E-2</v>
          </cell>
          <cell r="CS9">
            <v>0.02</v>
          </cell>
          <cell r="CT9">
            <v>2.5999999999999999E-2</v>
          </cell>
          <cell r="CU9">
            <v>0.50900000000000001</v>
          </cell>
          <cell r="CV9">
            <v>0.23699999999999999</v>
          </cell>
          <cell r="CW9">
            <v>0.02</v>
          </cell>
          <cell r="CX9">
            <v>0.17399999999999999</v>
          </cell>
          <cell r="CY9">
            <v>0.06</v>
          </cell>
          <cell r="CZ9">
            <v>0.70099999999999996</v>
          </cell>
          <cell r="DA9">
            <v>0.184</v>
          </cell>
          <cell r="DB9">
            <v>0.112</v>
          </cell>
          <cell r="DC9">
            <v>2E-3</v>
          </cell>
          <cell r="DD9">
            <v>1E-3</v>
          </cell>
          <cell r="DE9">
            <v>0.621</v>
          </cell>
          <cell r="DF9">
            <v>0.20599999999999999</v>
          </cell>
          <cell r="DG9">
            <v>2.3E-2</v>
          </cell>
          <cell r="DH9">
            <v>4.0000000000000001E-3</v>
          </cell>
          <cell r="DI9">
            <v>0.14599999999999999</v>
          </cell>
          <cell r="DJ9">
            <v>0.46400000000000002</v>
          </cell>
          <cell r="DK9">
            <v>6.8000000000000005E-2</v>
          </cell>
          <cell r="DL9">
            <v>8.0000000000000002E-3</v>
          </cell>
          <cell r="DM9">
            <v>1.0999999999999999E-2</v>
          </cell>
          <cell r="DN9">
            <v>0.44900000000000001</v>
          </cell>
          <cell r="DO9">
            <v>0.55700000000000005</v>
          </cell>
          <cell r="DP9">
            <v>0.249</v>
          </cell>
          <cell r="DQ9">
            <v>0.01</v>
          </cell>
          <cell r="DR9">
            <v>6.8000000000000005E-2</v>
          </cell>
          <cell r="DS9">
            <v>0.11600000000000001</v>
          </cell>
          <cell r="DT9">
            <v>0.46600000000000003</v>
          </cell>
          <cell r="DU9">
            <v>0.36799999999999999</v>
          </cell>
          <cell r="DV9">
            <v>0.16</v>
          </cell>
          <cell r="DW9">
            <v>0</v>
          </cell>
          <cell r="DX9">
            <v>5.0000000000000001E-3</v>
          </cell>
          <cell r="DY9">
            <v>0.3</v>
          </cell>
          <cell r="DZ9">
            <v>0.439</v>
          </cell>
          <cell r="EA9">
            <v>4.3999999999999997E-2</v>
          </cell>
          <cell r="EB9">
            <v>0.217</v>
          </cell>
          <cell r="EC9">
            <v>0.13400000000000001</v>
          </cell>
          <cell r="ED9">
            <v>0.34699999999999998</v>
          </cell>
          <cell r="EE9">
            <v>3.4000000000000002E-2</v>
          </cell>
          <cell r="EF9">
            <v>0.29399999999999998</v>
          </cell>
          <cell r="EG9">
            <v>0.19</v>
          </cell>
          <cell r="EH9">
            <v>0.373</v>
          </cell>
          <cell r="EI9">
            <v>0.35699999999999998</v>
          </cell>
          <cell r="EJ9">
            <v>4.2999999999999997E-2</v>
          </cell>
          <cell r="EK9">
            <v>0.22600000000000001</v>
          </cell>
          <cell r="EL9">
            <v>0.40699999999999997</v>
          </cell>
          <cell r="EM9">
            <v>5.0999999999999997E-2</v>
          </cell>
          <cell r="EN9">
            <v>6.0999999999999999E-2</v>
          </cell>
          <cell r="EO9">
            <v>0.09</v>
          </cell>
          <cell r="EP9">
            <v>8.2000000000000003E-2</v>
          </cell>
          <cell r="EQ9">
            <v>0.31</v>
          </cell>
          <cell r="ER9">
            <v>0.33600000000000002</v>
          </cell>
          <cell r="ES9">
            <v>0.33800000000000002</v>
          </cell>
          <cell r="ET9">
            <v>9.2999999999999999E-2</v>
          </cell>
          <cell r="EU9">
            <v>0.158</v>
          </cell>
          <cell r="EV9">
            <v>7.1999999999999995E-2</v>
          </cell>
          <cell r="EW9">
            <v>2.5999999999999999E-2</v>
          </cell>
          <cell r="EX9">
            <v>8.6999999999999994E-2</v>
          </cell>
          <cell r="EY9">
            <v>0.14599999999999999</v>
          </cell>
          <cell r="EZ9">
            <v>0.13700000000000001</v>
          </cell>
          <cell r="FA9">
            <v>0.57299999999999995</v>
          </cell>
          <cell r="FB9">
            <v>0.16800000000000001</v>
          </cell>
          <cell r="FC9">
            <v>0.24</v>
          </cell>
          <cell r="FD9">
            <v>1.9E-2</v>
          </cell>
          <cell r="FE9">
            <v>0.53600000000000003</v>
          </cell>
          <cell r="FF9">
            <v>0.24199999999999999</v>
          </cell>
          <cell r="FG9">
            <v>0.21299999999999999</v>
          </cell>
          <cell r="FH9">
            <v>8.9999999999999993E-3</v>
          </cell>
          <cell r="FI9">
            <v>0.33500000000000002</v>
          </cell>
          <cell r="FJ9">
            <v>0.35099999999999998</v>
          </cell>
          <cell r="FK9">
            <v>0.28899999999999998</v>
          </cell>
          <cell r="FL9">
            <v>2.5000000000000001E-2</v>
          </cell>
          <cell r="FM9">
            <v>8.4000000000000005E-2</v>
          </cell>
          <cell r="FN9">
            <v>0.59099999999999997</v>
          </cell>
          <cell r="FO9">
            <v>0.28199999999999997</v>
          </cell>
          <cell r="FP9">
            <v>4.2999999999999997E-2</v>
          </cell>
          <cell r="FQ9">
            <v>0.77100000000000002</v>
          </cell>
          <cell r="FR9">
            <v>6.5000000000000002E-2</v>
          </cell>
          <cell r="FS9">
            <v>8.9999999999999993E-3</v>
          </cell>
          <cell r="FT9">
            <v>7.2999999999999995E-2</v>
          </cell>
          <cell r="FU9">
            <v>8.1000000000000003E-2</v>
          </cell>
          <cell r="FV9">
            <v>1E-3</v>
          </cell>
          <cell r="FW9">
            <v>0.751</v>
          </cell>
          <cell r="FX9">
            <v>6.8000000000000005E-2</v>
          </cell>
          <cell r="FY9">
            <v>8.9999999999999993E-3</v>
          </cell>
          <cell r="FZ9">
            <v>8.1000000000000003E-2</v>
          </cell>
          <cell r="GA9">
            <v>8.8999999999999996E-2</v>
          </cell>
          <cell r="GB9">
            <v>1E-3</v>
          </cell>
          <cell r="GC9">
            <v>4.0000000000000001E-3</v>
          </cell>
          <cell r="GD9">
            <v>0</v>
          </cell>
          <cell r="GE9">
            <v>0</v>
          </cell>
          <cell r="GF9">
            <v>0</v>
          </cell>
          <cell r="GG9">
            <v>0</v>
          </cell>
          <cell r="GH9">
            <v>0</v>
          </cell>
          <cell r="GI9">
            <v>0.01</v>
          </cell>
          <cell r="GJ9">
            <v>1E-3</v>
          </cell>
          <cell r="GK9">
            <v>4.0000000000000001E-3</v>
          </cell>
          <cell r="GL9">
            <v>2E-3</v>
          </cell>
          <cell r="GM9">
            <v>0</v>
          </cell>
          <cell r="GN9">
            <v>0</v>
          </cell>
          <cell r="GO9">
            <v>0.14899999999999999</v>
          </cell>
          <cell r="GP9">
            <v>3.6999999999999998E-2</v>
          </cell>
          <cell r="GQ9">
            <v>4.0000000000000001E-3</v>
          </cell>
          <cell r="GR9">
            <v>0</v>
          </cell>
          <cell r="GS9">
            <v>0</v>
          </cell>
          <cell r="GT9">
            <v>3.0000000000000001E-3</v>
          </cell>
          <cell r="GU9">
            <v>0.57099999999999995</v>
          </cell>
          <cell r="GV9">
            <v>8.5999999999999993E-2</v>
          </cell>
          <cell r="GW9">
            <v>1.7999999999999999E-2</v>
          </cell>
          <cell r="GX9">
            <v>1.9E-2</v>
          </cell>
          <cell r="GY9">
            <v>8.0000000000000002E-3</v>
          </cell>
          <cell r="GZ9">
            <v>2.7E-2</v>
          </cell>
          <cell r="HA9">
            <v>5.0999999999999997E-2</v>
          </cell>
          <cell r="HB9">
            <v>5.0000000000000001E-3</v>
          </cell>
          <cell r="HC9">
            <v>3.0000000000000001E-3</v>
          </cell>
          <cell r="HD9">
            <v>0</v>
          </cell>
          <cell r="HE9">
            <v>0</v>
          </cell>
          <cell r="HF9">
            <v>0</v>
          </cell>
          <cell r="HG9">
            <v>0</v>
          </cell>
          <cell r="HH9">
            <v>0</v>
          </cell>
          <cell r="HI9">
            <v>0</v>
          </cell>
          <cell r="HJ9">
            <v>0</v>
          </cell>
          <cell r="HK9">
            <v>0</v>
          </cell>
          <cell r="HL9">
            <v>4.0000000000000001E-3</v>
          </cell>
          <cell r="HM9">
            <v>0</v>
          </cell>
          <cell r="HN9">
            <v>0</v>
          </cell>
          <cell r="HO9">
            <v>0</v>
          </cell>
          <cell r="HP9">
            <v>3.0000000000000001E-3</v>
          </cell>
          <cell r="HQ9">
            <v>4.0000000000000001E-3</v>
          </cell>
          <cell r="HR9">
            <v>0.01</v>
          </cell>
          <cell r="HS9">
            <v>0</v>
          </cell>
          <cell r="HT9">
            <v>0</v>
          </cell>
          <cell r="HU9">
            <v>2E-3</v>
          </cell>
          <cell r="HV9">
            <v>1.7000000000000001E-2</v>
          </cell>
          <cell r="HW9">
            <v>4.9000000000000002E-2</v>
          </cell>
          <cell r="HX9">
            <v>0.11799999999999999</v>
          </cell>
          <cell r="HY9">
            <v>0.01</v>
          </cell>
          <cell r="HZ9">
            <v>2.4E-2</v>
          </cell>
          <cell r="IA9">
            <v>1.7000000000000001E-2</v>
          </cell>
          <cell r="IB9">
            <v>6.4000000000000001E-2</v>
          </cell>
          <cell r="IC9">
            <v>0.251</v>
          </cell>
          <cell r="ID9">
            <v>0.36699999999999999</v>
          </cell>
          <cell r="IE9">
            <v>0</v>
          </cell>
          <cell r="IF9">
            <v>3.0000000000000001E-3</v>
          </cell>
          <cell r="IG9">
            <v>3.0000000000000001E-3</v>
          </cell>
          <cell r="IH9">
            <v>1.0999999999999999E-2</v>
          </cell>
          <cell r="II9">
            <v>1.7999999999999999E-2</v>
          </cell>
          <cell r="IJ9">
            <v>2.3E-2</v>
          </cell>
          <cell r="IK9">
            <v>0</v>
          </cell>
          <cell r="IL9">
            <v>0</v>
          </cell>
          <cell r="IM9">
            <v>0</v>
          </cell>
          <cell r="IN9">
            <v>0</v>
          </cell>
          <cell r="IO9">
            <v>0</v>
          </cell>
          <cell r="IP9">
            <v>4.0000000000000001E-3</v>
          </cell>
          <cell r="IQ9">
            <v>0</v>
          </cell>
          <cell r="IR9">
            <v>2E-3</v>
          </cell>
          <cell r="IS9">
            <v>3.0000000000000001E-3</v>
          </cell>
          <cell r="IT9">
            <v>0</v>
          </cell>
          <cell r="IU9">
            <v>1E-3</v>
          </cell>
          <cell r="IV9">
            <v>1.0999999999999999E-2</v>
          </cell>
          <cell r="IW9">
            <v>0</v>
          </cell>
          <cell r="IX9">
            <v>0</v>
          </cell>
          <cell r="IY9">
            <v>1E-3</v>
          </cell>
          <cell r="IZ9">
            <v>8.0000000000000002E-3</v>
          </cell>
          <cell r="JA9">
            <v>3.1E-2</v>
          </cell>
          <cell r="JB9">
            <v>0.151</v>
          </cell>
          <cell r="JC9">
            <v>0</v>
          </cell>
          <cell r="JD9">
            <v>0</v>
          </cell>
          <cell r="JE9">
            <v>3.0000000000000001E-3</v>
          </cell>
          <cell r="JF9">
            <v>0</v>
          </cell>
          <cell r="JG9">
            <v>4.1000000000000002E-2</v>
          </cell>
          <cell r="JH9">
            <v>0.68500000000000005</v>
          </cell>
          <cell r="JI9">
            <v>0</v>
          </cell>
          <cell r="JJ9">
            <v>0</v>
          </cell>
          <cell r="JK9">
            <v>0</v>
          </cell>
          <cell r="JL9">
            <v>2E-3</v>
          </cell>
          <cell r="JM9">
            <v>0</v>
          </cell>
          <cell r="JN9">
            <v>5.7000000000000002E-2</v>
          </cell>
          <cell r="JO9">
            <v>0</v>
          </cell>
          <cell r="JP9">
            <v>0</v>
          </cell>
          <cell r="JQ9">
            <v>4.0000000000000001E-3</v>
          </cell>
          <cell r="JR9">
            <v>0</v>
          </cell>
          <cell r="JS9">
            <v>0</v>
          </cell>
          <cell r="JT9">
            <v>0</v>
          </cell>
          <cell r="JU9">
            <v>0</v>
          </cell>
          <cell r="JV9">
            <v>0</v>
          </cell>
          <cell r="JW9">
            <v>0</v>
          </cell>
          <cell r="JX9">
            <v>1E-3</v>
          </cell>
          <cell r="JY9">
            <v>1.4999999999999999E-2</v>
          </cell>
          <cell r="JZ9">
            <v>1E-3</v>
          </cell>
          <cell r="KA9">
            <v>0</v>
          </cell>
          <cell r="KB9">
            <v>0</v>
          </cell>
          <cell r="KC9">
            <v>2E-3</v>
          </cell>
          <cell r="KD9">
            <v>3.7999999999999999E-2</v>
          </cell>
          <cell r="KE9">
            <v>0.13800000000000001</v>
          </cell>
          <cell r="KF9">
            <v>1.7000000000000001E-2</v>
          </cell>
          <cell r="KG9">
            <v>0</v>
          </cell>
          <cell r="KH9">
            <v>0</v>
          </cell>
          <cell r="KI9">
            <v>0</v>
          </cell>
          <cell r="KJ9">
            <v>0.111</v>
          </cell>
          <cell r="KK9">
            <v>0.56100000000000005</v>
          </cell>
          <cell r="KL9">
            <v>5.2999999999999999E-2</v>
          </cell>
          <cell r="KM9">
            <v>0</v>
          </cell>
          <cell r="KN9">
            <v>0</v>
          </cell>
          <cell r="KO9">
            <v>0</v>
          </cell>
          <cell r="KP9">
            <v>5.0000000000000001E-3</v>
          </cell>
          <cell r="KQ9">
            <v>4.1000000000000002E-2</v>
          </cell>
          <cell r="KR9">
            <v>1.0999999999999999E-2</v>
          </cell>
          <cell r="KS9">
            <v>0</v>
          </cell>
          <cell r="KT9">
            <v>0</v>
          </cell>
          <cell r="KU9">
            <v>0</v>
          </cell>
          <cell r="KV9">
            <v>0</v>
          </cell>
          <cell r="KW9">
            <v>4.0000000000000001E-3</v>
          </cell>
          <cell r="KX9">
            <v>0</v>
          </cell>
          <cell r="KY9">
            <v>0</v>
          </cell>
          <cell r="KZ9">
            <v>0</v>
          </cell>
          <cell r="LA9">
            <v>0</v>
          </cell>
          <cell r="LB9">
            <v>1E-3</v>
          </cell>
          <cell r="LC9">
            <v>1.2999999999999999E-2</v>
          </cell>
          <cell r="LD9">
            <v>4.0000000000000001E-3</v>
          </cell>
          <cell r="LE9">
            <v>3.0000000000000001E-3</v>
          </cell>
          <cell r="LF9">
            <v>0</v>
          </cell>
          <cell r="LG9">
            <v>2E-3</v>
          </cell>
          <cell r="LH9">
            <v>2.7E-2</v>
          </cell>
          <cell r="LI9">
            <v>0.127</v>
          </cell>
          <cell r="LJ9">
            <v>3.5000000000000003E-2</v>
          </cell>
          <cell r="LK9">
            <v>0</v>
          </cell>
          <cell r="LL9">
            <v>8.9999999999999993E-3</v>
          </cell>
          <cell r="LM9">
            <v>6.0000000000000001E-3</v>
          </cell>
          <cell r="LN9">
            <v>0.129</v>
          </cell>
          <cell r="LO9">
            <v>0.51</v>
          </cell>
          <cell r="LP9">
            <v>7.2999999999999995E-2</v>
          </cell>
          <cell r="LQ9">
            <v>0</v>
          </cell>
          <cell r="LR9">
            <v>0</v>
          </cell>
          <cell r="LS9">
            <v>0</v>
          </cell>
          <cell r="LT9">
            <v>0.01</v>
          </cell>
          <cell r="LU9">
            <v>4.2999999999999997E-2</v>
          </cell>
          <cell r="LV9">
            <v>5.0000000000000001E-3</v>
          </cell>
          <cell r="LW9">
            <v>0</v>
          </cell>
          <cell r="LX9">
            <v>0</v>
          </cell>
          <cell r="LY9">
            <v>0</v>
          </cell>
          <cell r="LZ9">
            <v>0</v>
          </cell>
          <cell r="MA9">
            <v>0</v>
          </cell>
          <cell r="MB9">
            <v>4.0000000000000001E-3</v>
          </cell>
          <cell r="MC9">
            <v>0</v>
          </cell>
          <cell r="MD9">
            <v>0</v>
          </cell>
          <cell r="ME9">
            <v>0</v>
          </cell>
          <cell r="MF9">
            <v>0</v>
          </cell>
          <cell r="MG9">
            <v>0</v>
          </cell>
          <cell r="MH9">
            <v>1.7000000000000001E-2</v>
          </cell>
          <cell r="MI9">
            <v>0</v>
          </cell>
          <cell r="MJ9">
            <v>0</v>
          </cell>
          <cell r="MK9">
            <v>0</v>
          </cell>
          <cell r="ML9">
            <v>0</v>
          </cell>
          <cell r="MM9">
            <v>0</v>
          </cell>
          <cell r="MN9">
            <v>0.192</v>
          </cell>
          <cell r="MO9">
            <v>0</v>
          </cell>
          <cell r="MP9">
            <v>0</v>
          </cell>
          <cell r="MQ9">
            <v>0</v>
          </cell>
          <cell r="MR9">
            <v>3.0000000000000001E-3</v>
          </cell>
          <cell r="MS9">
            <v>2E-3</v>
          </cell>
          <cell r="MT9">
            <v>0.72199999999999998</v>
          </cell>
          <cell r="MU9">
            <v>0</v>
          </cell>
          <cell r="MV9">
            <v>0</v>
          </cell>
          <cell r="MW9">
            <v>0</v>
          </cell>
          <cell r="MX9">
            <v>0</v>
          </cell>
          <cell r="MY9">
            <v>0</v>
          </cell>
          <cell r="MZ9">
            <v>5.8999999999999997E-2</v>
          </cell>
          <cell r="NA9">
            <v>0.121</v>
          </cell>
          <cell r="NB9">
            <v>0.113</v>
          </cell>
          <cell r="NC9">
            <v>1.0999999999999999E-2</v>
          </cell>
          <cell r="ND9">
            <v>2.3E-2</v>
          </cell>
          <cell r="NE9">
            <v>3.2000000000000001E-2</v>
          </cell>
          <cell r="NF9">
            <v>2E-3</v>
          </cell>
          <cell r="NG9">
            <v>0.18</v>
          </cell>
          <cell r="NH9">
            <v>2.1000000000000001E-2</v>
          </cell>
          <cell r="NI9">
            <v>0.21099999999999999</v>
          </cell>
          <cell r="NJ9">
            <v>2.3E-2</v>
          </cell>
          <cell r="NK9">
            <v>0</v>
          </cell>
          <cell r="NL9">
            <v>1.7000000000000001E-2</v>
          </cell>
          <cell r="NM9">
            <v>0</v>
          </cell>
          <cell r="NN9">
            <v>2.7E-2</v>
          </cell>
          <cell r="NO9">
            <v>0</v>
          </cell>
          <cell r="NP9">
            <v>1.0999999999999999E-2</v>
          </cell>
          <cell r="NQ9">
            <v>3.6999999999999998E-2</v>
          </cell>
          <cell r="NR9">
            <v>2E-3</v>
          </cell>
          <cell r="NS9">
            <v>3.2000000000000001E-2</v>
          </cell>
          <cell r="NT9">
            <v>0.13600000000000001</v>
          </cell>
          <cell r="NU9">
            <v>0.25900000000000001</v>
          </cell>
          <cell r="NV9">
            <v>1.2999999999999999E-2</v>
          </cell>
          <cell r="NW9">
            <v>1E-3</v>
          </cell>
          <cell r="NX9">
            <v>2.5999999999999999E-2</v>
          </cell>
          <cell r="NY9">
            <v>7.4999999999999997E-2</v>
          </cell>
          <cell r="NZ9">
            <v>0.314</v>
          </cell>
          <cell r="OA9">
            <v>1.7000000000000001E-2</v>
          </cell>
          <cell r="OB9">
            <v>3.3000000000000002E-2</v>
          </cell>
          <cell r="OC9">
            <v>4.0000000000000001E-3</v>
          </cell>
          <cell r="OD9">
            <v>1.4999999999999999E-2</v>
          </cell>
          <cell r="OE9">
            <v>2.5000000000000001E-2</v>
          </cell>
          <cell r="OF9">
            <v>0</v>
          </cell>
          <cell r="OG9">
            <v>3.5000000000000003E-2</v>
          </cell>
          <cell r="OH9">
            <v>1.6E-2</v>
          </cell>
          <cell r="OI9">
            <v>0</v>
          </cell>
          <cell r="OJ9">
            <v>0.16700000000000001</v>
          </cell>
          <cell r="OK9">
            <v>0.126</v>
          </cell>
          <cell r="OL9">
            <v>6.0000000000000001E-3</v>
          </cell>
          <cell r="OM9">
            <v>0</v>
          </cell>
          <cell r="ON9">
            <v>2E-3</v>
          </cell>
          <cell r="OO9">
            <v>0.17499999999999999</v>
          </cell>
          <cell r="OP9">
            <v>0.13</v>
          </cell>
          <cell r="OQ9">
            <v>1.0999999999999999E-2</v>
          </cell>
          <cell r="OR9">
            <v>2.9000000000000001E-2</v>
          </cell>
          <cell r="OS9">
            <v>1.4E-2</v>
          </cell>
          <cell r="OT9">
            <v>0.02</v>
          </cell>
          <cell r="OU9">
            <v>0</v>
          </cell>
          <cell r="OV9">
            <v>0</v>
          </cell>
          <cell r="OW9">
            <v>3.7999999999999999E-2</v>
          </cell>
          <cell r="OX9">
            <v>0.183</v>
          </cell>
          <cell r="OY9">
            <v>0.03</v>
          </cell>
          <cell r="OZ9">
            <v>4.2000000000000003E-2</v>
          </cell>
          <cell r="PA9">
            <v>1.9E-2</v>
          </cell>
          <cell r="PB9">
            <v>1.7000000000000001E-2</v>
          </cell>
          <cell r="PC9">
            <v>1E-3</v>
          </cell>
          <cell r="PD9">
            <v>0.153</v>
          </cell>
        </row>
        <row r="10">
          <cell r="A10" t="str">
            <v>1C1</v>
          </cell>
          <cell r="B10" t="str">
            <v>10</v>
          </cell>
          <cell r="C10" t="str">
            <v>NAF 17</v>
          </cell>
          <cell r="D10" t="str">
            <v>C1</v>
          </cell>
          <cell r="E10" t="str">
            <v>1</v>
          </cell>
          <cell r="F10">
            <v>2.9000000000000001E-2</v>
          </cell>
          <cell r="G10">
            <v>3.5999999999999997E-2</v>
          </cell>
          <cell r="H10">
            <v>0.26900000000000002</v>
          </cell>
          <cell r="I10">
            <v>0.54800000000000004</v>
          </cell>
          <cell r="J10">
            <v>0.11799999999999999</v>
          </cell>
          <cell r="K10">
            <v>0.55000000000000004</v>
          </cell>
          <cell r="L10">
            <v>0.40500000000000003</v>
          </cell>
          <cell r="M10">
            <v>4.4999999999999998E-2</v>
          </cell>
          <cell r="N10">
            <v>0</v>
          </cell>
          <cell r="O10">
            <v>0.19500000000000001</v>
          </cell>
          <cell r="P10">
            <v>0.159</v>
          </cell>
          <cell r="Q10">
            <v>6.8000000000000005E-2</v>
          </cell>
          <cell r="R10">
            <v>5.3999999999999999E-2</v>
          </cell>
          <cell r="S10">
            <v>0.158</v>
          </cell>
          <cell r="T10">
            <v>0.245</v>
          </cell>
          <cell r="U10">
            <v>0.189</v>
          </cell>
          <cell r="V10">
            <v>0.111</v>
          </cell>
          <cell r="W10">
            <v>0.371</v>
          </cell>
          <cell r="X10">
            <v>6.7000000000000004E-2</v>
          </cell>
          <cell r="Y10">
            <v>0.91400000000000003</v>
          </cell>
          <cell r="Z10">
            <v>1.9E-2</v>
          </cell>
          <cell r="AA10">
            <v>0.11899999999999999</v>
          </cell>
          <cell r="AB10">
            <v>0</v>
          </cell>
          <cell r="AC10">
            <v>0</v>
          </cell>
          <cell r="AD10">
            <v>0.56699999999999995</v>
          </cell>
          <cell r="AE10">
            <v>0.313</v>
          </cell>
          <cell r="AF10">
            <v>0.122</v>
          </cell>
          <cell r="AG10">
            <v>0.878</v>
          </cell>
          <cell r="AH10">
            <v>0.187</v>
          </cell>
          <cell r="AI10">
            <v>0.81299999999999994</v>
          </cell>
          <cell r="AJ10">
            <v>77</v>
          </cell>
          <cell r="AK10">
            <v>0.52500000000000002</v>
          </cell>
          <cell r="AL10">
            <v>0.28699999999999998</v>
          </cell>
          <cell r="AM10">
            <v>0</v>
          </cell>
          <cell r="AN10">
            <v>0.189</v>
          </cell>
          <cell r="AO10">
            <v>0</v>
          </cell>
          <cell r="AP10">
            <v>0</v>
          </cell>
          <cell r="AQ10">
            <v>0</v>
          </cell>
          <cell r="AR10">
            <v>0</v>
          </cell>
          <cell r="AS10">
            <v>0.92700000000000005</v>
          </cell>
          <cell r="AT10">
            <v>7.2999999999999995E-2</v>
          </cell>
          <cell r="AU10">
            <v>1695</v>
          </cell>
          <cell r="AV10">
            <v>2.7E-2</v>
          </cell>
          <cell r="AW10">
            <v>6.5000000000000002E-2</v>
          </cell>
          <cell r="AX10">
            <v>0</v>
          </cell>
          <cell r="AY10">
            <v>0.81499999999999995</v>
          </cell>
          <cell r="AZ10">
            <v>9.2999999999999999E-2</v>
          </cell>
          <cell r="BA10">
            <v>6.7000000000000004E-2</v>
          </cell>
          <cell r="BB10">
            <v>0</v>
          </cell>
          <cell r="BC10">
            <v>7.4999999999999997E-2</v>
          </cell>
          <cell r="BD10">
            <v>0.3</v>
          </cell>
          <cell r="BE10">
            <v>0.625</v>
          </cell>
          <cell r="BF10">
            <v>0.85699999999999998</v>
          </cell>
          <cell r="BG10">
            <v>4.3999999999999997E-2</v>
          </cell>
          <cell r="BH10">
            <v>0</v>
          </cell>
          <cell r="BI10">
            <v>0</v>
          </cell>
          <cell r="BJ10">
            <v>0</v>
          </cell>
          <cell r="BK10">
            <v>9.9000000000000005E-2</v>
          </cell>
          <cell r="BL10">
            <v>0</v>
          </cell>
          <cell r="BM10">
            <v>0</v>
          </cell>
          <cell r="BN10">
            <v>0</v>
          </cell>
          <cell r="BO10">
            <v>0</v>
          </cell>
          <cell r="BP10">
            <v>1.6E-2</v>
          </cell>
          <cell r="BQ10">
            <v>0.98399999999999999</v>
          </cell>
          <cell r="BR10">
            <v>0</v>
          </cell>
          <cell r="BS10">
            <v>0</v>
          </cell>
          <cell r="BT10">
            <v>2.1999999999999999E-2</v>
          </cell>
          <cell r="BU10">
            <v>0</v>
          </cell>
          <cell r="BV10">
            <v>2.5999999999999999E-2</v>
          </cell>
          <cell r="BW10">
            <v>0.95099999999999996</v>
          </cell>
          <cell r="BX10">
            <v>0</v>
          </cell>
          <cell r="BY10">
            <v>0</v>
          </cell>
          <cell r="BZ10">
            <v>3.3000000000000002E-2</v>
          </cell>
          <cell r="CA10">
            <v>3.6999999999999998E-2</v>
          </cell>
          <cell r="CB10">
            <v>0.627</v>
          </cell>
          <cell r="CC10">
            <v>0.30299999999999999</v>
          </cell>
          <cell r="CD10">
            <v>2.1000000000000001E-2</v>
          </cell>
          <cell r="CE10">
            <v>0</v>
          </cell>
          <cell r="CF10">
            <v>0</v>
          </cell>
          <cell r="CG10">
            <v>0.16600000000000001</v>
          </cell>
          <cell r="CH10">
            <v>0.499</v>
          </cell>
          <cell r="CI10">
            <v>0.314</v>
          </cell>
          <cell r="CJ10">
            <v>0</v>
          </cell>
          <cell r="CK10">
            <v>0</v>
          </cell>
          <cell r="CL10">
            <v>0</v>
          </cell>
          <cell r="CM10">
            <v>2.1999999999999999E-2</v>
          </cell>
          <cell r="CN10">
            <v>0</v>
          </cell>
          <cell r="CO10">
            <v>0.97799999999999998</v>
          </cell>
          <cell r="CP10">
            <v>0.64200000000000002</v>
          </cell>
          <cell r="CQ10">
            <v>0.20699999999999999</v>
          </cell>
          <cell r="CR10">
            <v>9.5000000000000001E-2</v>
          </cell>
          <cell r="CS10">
            <v>1.9E-2</v>
          </cell>
          <cell r="CT10">
            <v>3.6999999999999998E-2</v>
          </cell>
          <cell r="CU10">
            <v>0.43</v>
          </cell>
          <cell r="CV10">
            <v>0.30599999999999999</v>
          </cell>
          <cell r="CW10">
            <v>4.1000000000000002E-2</v>
          </cell>
          <cell r="CX10">
            <v>8.5000000000000006E-2</v>
          </cell>
          <cell r="CY10">
            <v>0.13700000000000001</v>
          </cell>
          <cell r="CZ10">
            <v>0.78100000000000003</v>
          </cell>
          <cell r="DA10">
            <v>0.121</v>
          </cell>
          <cell r="DB10">
            <v>9.2999999999999999E-2</v>
          </cell>
          <cell r="DC10">
            <v>0</v>
          </cell>
          <cell r="DD10">
            <v>4.0000000000000001E-3</v>
          </cell>
          <cell r="DE10">
            <v>0.51500000000000001</v>
          </cell>
          <cell r="DF10">
            <v>0.31900000000000001</v>
          </cell>
          <cell r="DG10">
            <v>7.8E-2</v>
          </cell>
          <cell r="DH10">
            <v>1.7999999999999999E-2</v>
          </cell>
          <cell r="DI10">
            <v>6.9000000000000006E-2</v>
          </cell>
          <cell r="DJ10">
            <v>0.56899999999999995</v>
          </cell>
          <cell r="DK10">
            <v>5.0999999999999997E-2</v>
          </cell>
          <cell r="DL10">
            <v>3.1E-2</v>
          </cell>
          <cell r="DM10">
            <v>0</v>
          </cell>
          <cell r="DN10">
            <v>0.35</v>
          </cell>
          <cell r="DO10">
            <v>0.60799999999999998</v>
          </cell>
          <cell r="DP10">
            <v>0.13400000000000001</v>
          </cell>
          <cell r="DQ10">
            <v>3.1E-2</v>
          </cell>
          <cell r="DR10">
            <v>2.1000000000000001E-2</v>
          </cell>
          <cell r="DS10">
            <v>0.20599999999999999</v>
          </cell>
          <cell r="DT10">
            <v>0.56799999999999995</v>
          </cell>
          <cell r="DU10">
            <v>0.29299999999999998</v>
          </cell>
          <cell r="DV10">
            <v>0.13300000000000001</v>
          </cell>
          <cell r="DW10">
            <v>3.0000000000000001E-3</v>
          </cell>
          <cell r="DX10">
            <v>3.0000000000000001E-3</v>
          </cell>
          <cell r="DY10">
            <v>0.28299999999999997</v>
          </cell>
          <cell r="DZ10">
            <v>0.32200000000000001</v>
          </cell>
          <cell r="EA10">
            <v>0.109</v>
          </cell>
          <cell r="EB10">
            <v>0.28599999999999998</v>
          </cell>
          <cell r="EC10">
            <v>0.17799999999999999</v>
          </cell>
          <cell r="ED10">
            <v>0.40500000000000003</v>
          </cell>
          <cell r="EE10">
            <v>3.5999999999999997E-2</v>
          </cell>
          <cell r="EF10">
            <v>0.13400000000000001</v>
          </cell>
          <cell r="EG10">
            <v>0.247</v>
          </cell>
          <cell r="EH10">
            <v>0.40200000000000002</v>
          </cell>
          <cell r="EI10">
            <v>0.26600000000000001</v>
          </cell>
          <cell r="EJ10">
            <v>0.107</v>
          </cell>
          <cell r="EK10">
            <v>0.224</v>
          </cell>
          <cell r="EL10">
            <v>0.224</v>
          </cell>
          <cell r="EM10">
            <v>1.6E-2</v>
          </cell>
          <cell r="EN10">
            <v>0.114</v>
          </cell>
          <cell r="EO10">
            <v>6.5000000000000002E-2</v>
          </cell>
          <cell r="EP10">
            <v>9.4E-2</v>
          </cell>
          <cell r="EQ10">
            <v>0.48599999999999999</v>
          </cell>
          <cell r="ER10">
            <v>0.40600000000000003</v>
          </cell>
          <cell r="ES10">
            <v>0.38700000000000001</v>
          </cell>
          <cell r="ET10">
            <v>3.3000000000000002E-2</v>
          </cell>
          <cell r="EU10">
            <v>9.4E-2</v>
          </cell>
          <cell r="EV10">
            <v>5.2999999999999999E-2</v>
          </cell>
          <cell r="EW10">
            <v>0</v>
          </cell>
          <cell r="EX10">
            <v>0.126</v>
          </cell>
          <cell r="EY10">
            <v>0.09</v>
          </cell>
          <cell r="EZ10">
            <v>0.10299999999999999</v>
          </cell>
          <cell r="FA10">
            <v>0.39</v>
          </cell>
          <cell r="FB10">
            <v>0.28899999999999998</v>
          </cell>
          <cell r="FC10">
            <v>0.25800000000000001</v>
          </cell>
          <cell r="FD10">
            <v>6.2E-2</v>
          </cell>
          <cell r="FE10">
            <v>0.56899999999999995</v>
          </cell>
          <cell r="FF10">
            <v>0.28199999999999997</v>
          </cell>
          <cell r="FG10">
            <v>0.129</v>
          </cell>
          <cell r="FH10">
            <v>0.02</v>
          </cell>
          <cell r="FI10">
            <v>7.0000000000000007E-2</v>
          </cell>
          <cell r="FJ10">
            <v>0.56000000000000005</v>
          </cell>
          <cell r="FK10">
            <v>0.23400000000000001</v>
          </cell>
          <cell r="FL10">
            <v>0.13600000000000001</v>
          </cell>
          <cell r="FM10">
            <v>8.1000000000000003E-2</v>
          </cell>
          <cell r="FN10">
            <v>0.54700000000000004</v>
          </cell>
          <cell r="FO10">
            <v>0.27200000000000002</v>
          </cell>
          <cell r="FP10">
            <v>0.1</v>
          </cell>
          <cell r="FQ10">
            <v>0.81799999999999995</v>
          </cell>
          <cell r="FR10">
            <v>6.0000000000000001E-3</v>
          </cell>
          <cell r="FS10">
            <v>8.0000000000000002E-3</v>
          </cell>
          <cell r="FT10">
            <v>6.0999999999999999E-2</v>
          </cell>
          <cell r="FU10">
            <v>0.10299999999999999</v>
          </cell>
          <cell r="FV10">
            <v>4.0000000000000001E-3</v>
          </cell>
          <cell r="FW10">
            <v>0.80900000000000005</v>
          </cell>
          <cell r="FX10">
            <v>6.0000000000000001E-3</v>
          </cell>
          <cell r="FY10">
            <v>7.0000000000000001E-3</v>
          </cell>
          <cell r="FZ10">
            <v>5.8999999999999997E-2</v>
          </cell>
          <cell r="GA10">
            <v>0.114</v>
          </cell>
          <cell r="GB10">
            <v>5.0000000000000001E-3</v>
          </cell>
          <cell r="GC10">
            <v>2.9000000000000001E-2</v>
          </cell>
          <cell r="GD10">
            <v>0</v>
          </cell>
          <cell r="GE10">
            <v>0</v>
          </cell>
          <cell r="GF10">
            <v>0</v>
          </cell>
          <cell r="GG10">
            <v>0</v>
          </cell>
          <cell r="GH10">
            <v>0</v>
          </cell>
          <cell r="GI10">
            <v>3.5999999999999997E-2</v>
          </cell>
          <cell r="GJ10">
            <v>0</v>
          </cell>
          <cell r="GK10">
            <v>0</v>
          </cell>
          <cell r="GL10">
            <v>0</v>
          </cell>
          <cell r="GM10">
            <v>0</v>
          </cell>
          <cell r="GN10">
            <v>0</v>
          </cell>
          <cell r="GO10">
            <v>0.251</v>
          </cell>
          <cell r="GP10">
            <v>0</v>
          </cell>
          <cell r="GQ10">
            <v>0</v>
          </cell>
          <cell r="GR10">
            <v>0</v>
          </cell>
          <cell r="GS10">
            <v>0</v>
          </cell>
          <cell r="GT10">
            <v>2.1000000000000001E-2</v>
          </cell>
          <cell r="GU10">
            <v>0.42</v>
          </cell>
          <cell r="GV10">
            <v>4.3999999999999997E-2</v>
          </cell>
          <cell r="GW10">
            <v>0</v>
          </cell>
          <cell r="GX10">
            <v>0</v>
          </cell>
          <cell r="GY10">
            <v>0</v>
          </cell>
          <cell r="GZ10">
            <v>7.8E-2</v>
          </cell>
          <cell r="HA10">
            <v>0.122</v>
          </cell>
          <cell r="HB10">
            <v>0</v>
          </cell>
          <cell r="HC10">
            <v>0</v>
          </cell>
          <cell r="HD10">
            <v>0</v>
          </cell>
          <cell r="HE10">
            <v>0</v>
          </cell>
          <cell r="HF10">
            <v>0</v>
          </cell>
          <cell r="HG10">
            <v>0</v>
          </cell>
          <cell r="HH10">
            <v>0</v>
          </cell>
          <cell r="HI10">
            <v>0</v>
          </cell>
          <cell r="HJ10">
            <v>0</v>
          </cell>
          <cell r="HK10">
            <v>0</v>
          </cell>
          <cell r="HL10">
            <v>3.2000000000000001E-2</v>
          </cell>
          <cell r="HM10">
            <v>0</v>
          </cell>
          <cell r="HN10">
            <v>0</v>
          </cell>
          <cell r="HO10">
            <v>0</v>
          </cell>
          <cell r="HP10">
            <v>0</v>
          </cell>
          <cell r="HQ10">
            <v>0</v>
          </cell>
          <cell r="HR10">
            <v>0.04</v>
          </cell>
          <cell r="HS10">
            <v>0</v>
          </cell>
          <cell r="HT10">
            <v>0</v>
          </cell>
          <cell r="HU10">
            <v>0</v>
          </cell>
          <cell r="HV10">
            <v>0</v>
          </cell>
          <cell r="HW10">
            <v>0</v>
          </cell>
          <cell r="HX10">
            <v>0.28100000000000003</v>
          </cell>
          <cell r="HY10">
            <v>0</v>
          </cell>
          <cell r="HZ10">
            <v>0</v>
          </cell>
          <cell r="IA10">
            <v>0</v>
          </cell>
          <cell r="IB10">
            <v>0</v>
          </cell>
          <cell r="IC10">
            <v>1.6E-2</v>
          </cell>
          <cell r="ID10">
            <v>0.501</v>
          </cell>
          <cell r="IE10">
            <v>0</v>
          </cell>
          <cell r="IF10">
            <v>0</v>
          </cell>
          <cell r="IG10">
            <v>0</v>
          </cell>
          <cell r="IH10">
            <v>0</v>
          </cell>
          <cell r="II10">
            <v>0</v>
          </cell>
          <cell r="IJ10">
            <v>0.13</v>
          </cell>
          <cell r="IK10">
            <v>0</v>
          </cell>
          <cell r="IL10">
            <v>0</v>
          </cell>
          <cell r="IM10">
            <v>0</v>
          </cell>
          <cell r="IN10">
            <v>0</v>
          </cell>
          <cell r="IO10">
            <v>0</v>
          </cell>
          <cell r="IP10">
            <v>3.3000000000000002E-2</v>
          </cell>
          <cell r="IQ10">
            <v>0</v>
          </cell>
          <cell r="IR10">
            <v>0</v>
          </cell>
          <cell r="IS10">
            <v>0</v>
          </cell>
          <cell r="IT10">
            <v>0</v>
          </cell>
          <cell r="IU10">
            <v>0</v>
          </cell>
          <cell r="IV10">
            <v>4.1000000000000002E-2</v>
          </cell>
          <cell r="IW10">
            <v>0</v>
          </cell>
          <cell r="IX10">
            <v>0</v>
          </cell>
          <cell r="IY10">
            <v>0</v>
          </cell>
          <cell r="IZ10">
            <v>0</v>
          </cell>
          <cell r="JA10">
            <v>0</v>
          </cell>
          <cell r="JB10">
            <v>0.28699999999999998</v>
          </cell>
          <cell r="JC10">
            <v>0</v>
          </cell>
          <cell r="JD10">
            <v>0</v>
          </cell>
          <cell r="JE10">
            <v>2.1999999999999999E-2</v>
          </cell>
          <cell r="JF10">
            <v>0</v>
          </cell>
          <cell r="JG10">
            <v>2.5999999999999999E-2</v>
          </cell>
          <cell r="JH10">
            <v>0.45800000000000002</v>
          </cell>
          <cell r="JI10">
            <v>0</v>
          </cell>
          <cell r="JJ10">
            <v>0</v>
          </cell>
          <cell r="JK10">
            <v>0</v>
          </cell>
          <cell r="JL10">
            <v>0</v>
          </cell>
          <cell r="JM10">
            <v>0</v>
          </cell>
          <cell r="JN10">
            <v>0.13200000000000001</v>
          </cell>
          <cell r="JO10">
            <v>0</v>
          </cell>
          <cell r="JP10">
            <v>0</v>
          </cell>
          <cell r="JQ10">
            <v>3.3000000000000002E-2</v>
          </cell>
          <cell r="JR10">
            <v>0</v>
          </cell>
          <cell r="JS10">
            <v>0</v>
          </cell>
          <cell r="JT10">
            <v>0</v>
          </cell>
          <cell r="JU10">
            <v>0</v>
          </cell>
          <cell r="JV10">
            <v>0</v>
          </cell>
          <cell r="JW10">
            <v>0</v>
          </cell>
          <cell r="JX10">
            <v>0</v>
          </cell>
          <cell r="JY10">
            <v>3.3000000000000002E-2</v>
          </cell>
          <cell r="JZ10">
            <v>8.0000000000000002E-3</v>
          </cell>
          <cell r="KA10">
            <v>0</v>
          </cell>
          <cell r="KB10">
            <v>0</v>
          </cell>
          <cell r="KC10">
            <v>0</v>
          </cell>
          <cell r="KD10">
            <v>0</v>
          </cell>
          <cell r="KE10">
            <v>0.23799999999999999</v>
          </cell>
          <cell r="KF10">
            <v>0.06</v>
          </cell>
          <cell r="KG10">
            <v>0</v>
          </cell>
          <cell r="KH10">
            <v>0</v>
          </cell>
          <cell r="KI10">
            <v>0</v>
          </cell>
          <cell r="KJ10">
            <v>3.6999999999999998E-2</v>
          </cell>
          <cell r="KK10">
            <v>0.315</v>
          </cell>
          <cell r="KL10">
            <v>0.14699999999999999</v>
          </cell>
          <cell r="KM10">
            <v>0</v>
          </cell>
          <cell r="KN10">
            <v>0</v>
          </cell>
          <cell r="KO10">
            <v>0</v>
          </cell>
          <cell r="KP10">
            <v>0</v>
          </cell>
          <cell r="KQ10">
            <v>4.2000000000000003E-2</v>
          </cell>
          <cell r="KR10">
            <v>8.7999999999999995E-2</v>
          </cell>
          <cell r="KS10">
            <v>0</v>
          </cell>
          <cell r="KT10">
            <v>0</v>
          </cell>
          <cell r="KU10">
            <v>0</v>
          </cell>
          <cell r="KV10">
            <v>0</v>
          </cell>
          <cell r="KW10">
            <v>3.2000000000000001E-2</v>
          </cell>
          <cell r="KX10">
            <v>0</v>
          </cell>
          <cell r="KY10">
            <v>0</v>
          </cell>
          <cell r="KZ10">
            <v>0</v>
          </cell>
          <cell r="LA10">
            <v>0</v>
          </cell>
          <cell r="LB10">
            <v>0</v>
          </cell>
          <cell r="LC10">
            <v>8.0000000000000002E-3</v>
          </cell>
          <cell r="LD10">
            <v>3.2000000000000001E-2</v>
          </cell>
          <cell r="LE10">
            <v>2.1000000000000001E-2</v>
          </cell>
          <cell r="LF10">
            <v>0</v>
          </cell>
          <cell r="LG10">
            <v>0</v>
          </cell>
          <cell r="LH10">
            <v>3.9E-2</v>
          </cell>
          <cell r="LI10">
            <v>9.2999999999999999E-2</v>
          </cell>
          <cell r="LJ10">
            <v>0.13800000000000001</v>
          </cell>
          <cell r="LK10">
            <v>0</v>
          </cell>
          <cell r="LL10">
            <v>0</v>
          </cell>
          <cell r="LM10">
            <v>0</v>
          </cell>
          <cell r="LN10">
            <v>8.7999999999999995E-2</v>
          </cell>
          <cell r="LO10">
            <v>0.28000000000000003</v>
          </cell>
          <cell r="LP10">
            <v>0.14199999999999999</v>
          </cell>
          <cell r="LQ10">
            <v>0</v>
          </cell>
          <cell r="LR10">
            <v>0</v>
          </cell>
          <cell r="LS10">
            <v>0</v>
          </cell>
          <cell r="LT10">
            <v>0.04</v>
          </cell>
          <cell r="LU10">
            <v>8.6999999999999994E-2</v>
          </cell>
          <cell r="LV10">
            <v>2E-3</v>
          </cell>
          <cell r="LW10">
            <v>0</v>
          </cell>
          <cell r="LX10">
            <v>0</v>
          </cell>
          <cell r="LY10">
            <v>0</v>
          </cell>
          <cell r="LZ10">
            <v>0</v>
          </cell>
          <cell r="MA10">
            <v>0</v>
          </cell>
          <cell r="MB10">
            <v>3.3000000000000002E-2</v>
          </cell>
          <cell r="MC10">
            <v>0</v>
          </cell>
          <cell r="MD10">
            <v>0</v>
          </cell>
          <cell r="ME10">
            <v>0</v>
          </cell>
          <cell r="MF10">
            <v>0</v>
          </cell>
          <cell r="MG10">
            <v>0</v>
          </cell>
          <cell r="MH10">
            <v>4.1000000000000002E-2</v>
          </cell>
          <cell r="MI10">
            <v>0</v>
          </cell>
          <cell r="MJ10">
            <v>0</v>
          </cell>
          <cell r="MK10">
            <v>0</v>
          </cell>
          <cell r="ML10">
            <v>0</v>
          </cell>
          <cell r="MM10">
            <v>0</v>
          </cell>
          <cell r="MN10">
            <v>0.28799999999999998</v>
          </cell>
          <cell r="MO10">
            <v>0</v>
          </cell>
          <cell r="MP10">
            <v>0</v>
          </cell>
          <cell r="MQ10">
            <v>0</v>
          </cell>
          <cell r="MR10">
            <v>2.1999999999999999E-2</v>
          </cell>
          <cell r="MS10">
            <v>0</v>
          </cell>
          <cell r="MT10">
            <v>0.48199999999999998</v>
          </cell>
          <cell r="MU10">
            <v>0</v>
          </cell>
          <cell r="MV10">
            <v>0</v>
          </cell>
          <cell r="MW10">
            <v>0</v>
          </cell>
          <cell r="MX10">
            <v>0</v>
          </cell>
          <cell r="MY10">
            <v>0</v>
          </cell>
          <cell r="MZ10">
            <v>0.13300000000000001</v>
          </cell>
          <cell r="NA10">
            <v>0.17799999999999999</v>
          </cell>
          <cell r="NB10">
            <v>6.2E-2</v>
          </cell>
          <cell r="NC10">
            <v>0</v>
          </cell>
          <cell r="ND10">
            <v>4.3999999999999997E-2</v>
          </cell>
          <cell r="NE10">
            <v>0</v>
          </cell>
          <cell r="NF10">
            <v>0</v>
          </cell>
          <cell r="NG10">
            <v>0.218</v>
          </cell>
          <cell r="NH10">
            <v>3.5999999999999997E-2</v>
          </cell>
          <cell r="NI10">
            <v>1.2E-2</v>
          </cell>
          <cell r="NJ10">
            <v>5.6000000000000001E-2</v>
          </cell>
          <cell r="NK10">
            <v>0</v>
          </cell>
          <cell r="NL10">
            <v>3.7999999999999999E-2</v>
          </cell>
          <cell r="NM10">
            <v>0</v>
          </cell>
          <cell r="NN10">
            <v>7.0999999999999994E-2</v>
          </cell>
          <cell r="NO10">
            <v>0</v>
          </cell>
          <cell r="NP10">
            <v>0</v>
          </cell>
          <cell r="NQ10">
            <v>8.7999999999999995E-2</v>
          </cell>
          <cell r="NR10">
            <v>0</v>
          </cell>
          <cell r="NS10">
            <v>7.0000000000000001E-3</v>
          </cell>
          <cell r="NT10">
            <v>0.19</v>
          </cell>
          <cell r="NU10">
            <v>0.27200000000000002</v>
          </cell>
          <cell r="NV10">
            <v>1.0999999999999999E-2</v>
          </cell>
          <cell r="NW10">
            <v>0</v>
          </cell>
          <cell r="NX10">
            <v>0</v>
          </cell>
          <cell r="NY10">
            <v>7.6999999999999999E-2</v>
          </cell>
          <cell r="NZ10">
            <v>0.19</v>
          </cell>
          <cell r="OA10">
            <v>1.7000000000000001E-2</v>
          </cell>
          <cell r="OB10">
            <v>3.6999999999999998E-2</v>
          </cell>
          <cell r="OC10">
            <v>0</v>
          </cell>
          <cell r="OD10">
            <v>1.9E-2</v>
          </cell>
          <cell r="OE10">
            <v>0.09</v>
          </cell>
          <cell r="OF10">
            <v>0</v>
          </cell>
          <cell r="OG10">
            <v>5.2999999999999999E-2</v>
          </cell>
          <cell r="OH10">
            <v>4.5999999999999999E-2</v>
          </cell>
          <cell r="OI10">
            <v>0</v>
          </cell>
          <cell r="OJ10">
            <v>0.187</v>
          </cell>
          <cell r="OK10">
            <v>0.17799999999999999</v>
          </cell>
          <cell r="OL10">
            <v>0</v>
          </cell>
          <cell r="OM10">
            <v>0</v>
          </cell>
          <cell r="ON10">
            <v>0</v>
          </cell>
          <cell r="OO10">
            <v>0.16300000000000001</v>
          </cell>
          <cell r="OP10">
            <v>0.17899999999999999</v>
          </cell>
          <cell r="OQ10">
            <v>5.5E-2</v>
          </cell>
          <cell r="OR10">
            <v>8.0000000000000002E-3</v>
          </cell>
          <cell r="OS10">
            <v>0</v>
          </cell>
          <cell r="OT10">
            <v>3.5999999999999997E-2</v>
          </cell>
          <cell r="OU10">
            <v>0</v>
          </cell>
          <cell r="OV10">
            <v>0</v>
          </cell>
          <cell r="OW10">
            <v>4.2999999999999997E-2</v>
          </cell>
          <cell r="OX10">
            <v>3.2000000000000001E-2</v>
          </cell>
          <cell r="OY10">
            <v>5.1999999999999998E-2</v>
          </cell>
          <cell r="OZ10">
            <v>7.0000000000000001E-3</v>
          </cell>
          <cell r="PA10">
            <v>1.9E-2</v>
          </cell>
          <cell r="PB10">
            <v>1.9E-2</v>
          </cell>
          <cell r="PC10">
            <v>0</v>
          </cell>
          <cell r="PD10">
            <v>0.20899999999999999</v>
          </cell>
        </row>
        <row r="11">
          <cell r="A11" t="str">
            <v>2C1</v>
          </cell>
          <cell r="B11" t="str">
            <v>11</v>
          </cell>
          <cell r="C11" t="str">
            <v>NAF 17</v>
          </cell>
          <cell r="D11" t="str">
            <v>C1</v>
          </cell>
          <cell r="E11" t="str">
            <v>2</v>
          </cell>
          <cell r="F11">
            <v>0</v>
          </cell>
          <cell r="G11">
            <v>3.1E-2</v>
          </cell>
          <cell r="H11">
            <v>0.35899999999999999</v>
          </cell>
          <cell r="I11">
            <v>0.59499999999999997</v>
          </cell>
          <cell r="J11">
            <v>1.4E-2</v>
          </cell>
          <cell r="K11">
            <v>0.86199999999999999</v>
          </cell>
          <cell r="L11">
            <v>0.13300000000000001</v>
          </cell>
          <cell r="M11">
            <v>5.0000000000000001E-3</v>
          </cell>
          <cell r="N11">
            <v>0</v>
          </cell>
          <cell r="O11">
            <v>0.13200000000000001</v>
          </cell>
          <cell r="P11">
            <v>0.219</v>
          </cell>
          <cell r="Q11">
            <v>6.0999999999999999E-2</v>
          </cell>
          <cell r="R11">
            <v>6.3E-2</v>
          </cell>
          <cell r="S11">
            <v>0.13200000000000001</v>
          </cell>
          <cell r="T11">
            <v>0.34899999999999998</v>
          </cell>
          <cell r="U11">
            <v>0.14099999999999999</v>
          </cell>
          <cell r="V11">
            <v>0.127</v>
          </cell>
          <cell r="W11">
            <v>0.184</v>
          </cell>
          <cell r="X11">
            <v>0.159</v>
          </cell>
          <cell r="Y11">
            <v>0.81299999999999994</v>
          </cell>
          <cell r="Z11">
            <v>2.8000000000000001E-2</v>
          </cell>
          <cell r="AA11">
            <v>5.7000000000000002E-2</v>
          </cell>
          <cell r="AB11">
            <v>5.7000000000000002E-2</v>
          </cell>
          <cell r="AC11">
            <v>0.44</v>
          </cell>
          <cell r="AD11">
            <v>0.58499999999999996</v>
          </cell>
          <cell r="AE11">
            <v>0.46500000000000002</v>
          </cell>
          <cell r="AF11">
            <v>0.185</v>
          </cell>
          <cell r="AG11">
            <v>0.81499999999999995</v>
          </cell>
          <cell r="AH11">
            <v>0</v>
          </cell>
          <cell r="AI11">
            <v>1</v>
          </cell>
          <cell r="AJ11">
            <v>0</v>
          </cell>
          <cell r="AK11">
            <v>0.83199999999999996</v>
          </cell>
          <cell r="AL11">
            <v>0.16800000000000001</v>
          </cell>
          <cell r="AM11">
            <v>0</v>
          </cell>
          <cell r="AN11">
            <v>0</v>
          </cell>
          <cell r="AO11">
            <v>0</v>
          </cell>
          <cell r="AP11">
            <v>0</v>
          </cell>
          <cell r="AQ11">
            <v>0</v>
          </cell>
          <cell r="AR11">
            <v>0.184</v>
          </cell>
          <cell r="AS11">
            <v>0.81599999999999995</v>
          </cell>
          <cell r="AT11">
            <v>0</v>
          </cell>
          <cell r="AU11">
            <v>2370</v>
          </cell>
          <cell r="AV11">
            <v>0.04</v>
          </cell>
          <cell r="AW11">
            <v>4.1000000000000002E-2</v>
          </cell>
          <cell r="AX11">
            <v>3.1E-2</v>
          </cell>
          <cell r="AY11">
            <v>0.69</v>
          </cell>
          <cell r="AZ11">
            <v>0.19900000000000001</v>
          </cell>
          <cell r="BA11">
            <v>1.298</v>
          </cell>
          <cell r="BB11">
            <v>0.23</v>
          </cell>
          <cell r="BC11">
            <v>0.12</v>
          </cell>
          <cell r="BD11">
            <v>8.5999999999999993E-2</v>
          </cell>
          <cell r="BE11">
            <v>0.56399999999999995</v>
          </cell>
          <cell r="BF11">
            <v>0.85599999999999998</v>
          </cell>
          <cell r="BG11">
            <v>8.2000000000000003E-2</v>
          </cell>
          <cell r="BH11">
            <v>1.7999999999999999E-2</v>
          </cell>
          <cell r="BI11">
            <v>1.6E-2</v>
          </cell>
          <cell r="BJ11">
            <v>0</v>
          </cell>
          <cell r="BK11">
            <v>2.7E-2</v>
          </cell>
          <cell r="BL11">
            <v>0</v>
          </cell>
          <cell r="BM11">
            <v>4.0000000000000001E-3</v>
          </cell>
          <cell r="BN11">
            <v>6.0000000000000001E-3</v>
          </cell>
          <cell r="BO11">
            <v>2.1999999999999999E-2</v>
          </cell>
          <cell r="BP11">
            <v>0.125</v>
          </cell>
          <cell r="BQ11">
            <v>0.84299999999999997</v>
          </cell>
          <cell r="BR11">
            <v>0</v>
          </cell>
          <cell r="BS11">
            <v>1.2E-2</v>
          </cell>
          <cell r="BT11">
            <v>1.7999999999999999E-2</v>
          </cell>
          <cell r="BU11">
            <v>6.0999999999999999E-2</v>
          </cell>
          <cell r="BV11">
            <v>5.1999999999999998E-2</v>
          </cell>
          <cell r="BW11">
            <v>0.85699999999999998</v>
          </cell>
          <cell r="BX11">
            <v>0</v>
          </cell>
          <cell r="BY11">
            <v>0</v>
          </cell>
          <cell r="BZ11">
            <v>0</v>
          </cell>
          <cell r="CA11">
            <v>0.106</v>
          </cell>
          <cell r="CB11">
            <v>0.70499999999999996</v>
          </cell>
          <cell r="CC11">
            <v>0.189</v>
          </cell>
          <cell r="CD11">
            <v>0</v>
          </cell>
          <cell r="CE11">
            <v>0</v>
          </cell>
          <cell r="CF11">
            <v>0</v>
          </cell>
          <cell r="CG11">
            <v>0.115</v>
          </cell>
          <cell r="CH11">
            <v>0.58599999999999997</v>
          </cell>
          <cell r="CI11">
            <v>0.29899999999999999</v>
          </cell>
          <cell r="CJ11">
            <v>0</v>
          </cell>
          <cell r="CK11">
            <v>0</v>
          </cell>
          <cell r="CL11">
            <v>0</v>
          </cell>
          <cell r="CM11">
            <v>0</v>
          </cell>
          <cell r="CN11">
            <v>1.2E-2</v>
          </cell>
          <cell r="CO11">
            <v>0.98799999999999999</v>
          </cell>
          <cell r="CP11">
            <v>0.50900000000000001</v>
          </cell>
          <cell r="CQ11">
            <v>0.24</v>
          </cell>
          <cell r="CR11">
            <v>6.7000000000000004E-2</v>
          </cell>
          <cell r="CS11">
            <v>9.2999999999999999E-2</v>
          </cell>
          <cell r="CT11">
            <v>0.09</v>
          </cell>
          <cell r="CU11">
            <v>0.53900000000000003</v>
          </cell>
          <cell r="CV11">
            <v>0.13900000000000001</v>
          </cell>
          <cell r="CW11">
            <v>0</v>
          </cell>
          <cell r="CX11">
            <v>0.24099999999999999</v>
          </cell>
          <cell r="CY11">
            <v>0.08</v>
          </cell>
          <cell r="CZ11">
            <v>0.66200000000000003</v>
          </cell>
          <cell r="DA11">
            <v>0.20799999999999999</v>
          </cell>
          <cell r="DB11">
            <v>0.111</v>
          </cell>
          <cell r="DC11">
            <v>1.4E-2</v>
          </cell>
          <cell r="DD11">
            <v>6.0000000000000001E-3</v>
          </cell>
          <cell r="DE11">
            <v>0.56000000000000005</v>
          </cell>
          <cell r="DF11">
            <v>0.21</v>
          </cell>
          <cell r="DG11">
            <v>3.9E-2</v>
          </cell>
          <cell r="DH11">
            <v>0</v>
          </cell>
          <cell r="DI11">
            <v>0.19</v>
          </cell>
          <cell r="DJ11">
            <v>0.45700000000000002</v>
          </cell>
          <cell r="DK11">
            <v>6.3E-2</v>
          </cell>
          <cell r="DL11">
            <v>0</v>
          </cell>
          <cell r="DM11">
            <v>2.7E-2</v>
          </cell>
          <cell r="DN11">
            <v>0.45300000000000001</v>
          </cell>
          <cell r="DO11">
            <v>0.60099999999999998</v>
          </cell>
          <cell r="DP11">
            <v>0.19400000000000001</v>
          </cell>
          <cell r="DQ11">
            <v>0</v>
          </cell>
          <cell r="DR11">
            <v>8.4000000000000005E-2</v>
          </cell>
          <cell r="DS11">
            <v>0.12</v>
          </cell>
          <cell r="DT11">
            <v>0.49199999999999999</v>
          </cell>
          <cell r="DU11">
            <v>0.36499999999999999</v>
          </cell>
          <cell r="DV11">
            <v>0.125</v>
          </cell>
          <cell r="DW11">
            <v>0</v>
          </cell>
          <cell r="DX11">
            <v>1.9E-2</v>
          </cell>
          <cell r="DY11">
            <v>0.221</v>
          </cell>
          <cell r="DZ11">
            <v>0.45700000000000002</v>
          </cell>
          <cell r="EA11">
            <v>6.5000000000000002E-2</v>
          </cell>
          <cell r="EB11">
            <v>0.25700000000000001</v>
          </cell>
          <cell r="EC11">
            <v>0.11700000000000001</v>
          </cell>
          <cell r="ED11">
            <v>0.245</v>
          </cell>
          <cell r="EE11">
            <v>3.5000000000000003E-2</v>
          </cell>
          <cell r="EF11">
            <v>0.433</v>
          </cell>
          <cell r="EG11">
            <v>0.17100000000000001</v>
          </cell>
          <cell r="EH11">
            <v>0.32700000000000001</v>
          </cell>
          <cell r="EI11">
            <v>0.373</v>
          </cell>
          <cell r="EJ11">
            <v>7.4999999999999997E-2</v>
          </cell>
          <cell r="EK11">
            <v>0.22600000000000001</v>
          </cell>
          <cell r="EL11">
            <v>0.221</v>
          </cell>
          <cell r="EM11">
            <v>3.5999999999999997E-2</v>
          </cell>
          <cell r="EN11">
            <v>9.6000000000000002E-2</v>
          </cell>
          <cell r="EO11">
            <v>0.129</v>
          </cell>
          <cell r="EP11">
            <v>0.14000000000000001</v>
          </cell>
          <cell r="EQ11">
            <v>0.378</v>
          </cell>
          <cell r="ER11">
            <v>0.23599999999999999</v>
          </cell>
          <cell r="ES11">
            <v>0.48499999999999999</v>
          </cell>
          <cell r="ET11">
            <v>0.11600000000000001</v>
          </cell>
          <cell r="EU11">
            <v>6.4000000000000001E-2</v>
          </cell>
          <cell r="EV11">
            <v>5.1999999999999998E-2</v>
          </cell>
          <cell r="EW11">
            <v>0</v>
          </cell>
          <cell r="EX11">
            <v>6.9000000000000006E-2</v>
          </cell>
          <cell r="EY11">
            <v>0.16300000000000001</v>
          </cell>
          <cell r="EZ11">
            <v>0.17499999999999999</v>
          </cell>
          <cell r="FA11">
            <v>0.48199999999999998</v>
          </cell>
          <cell r="FB11">
            <v>0.24199999999999999</v>
          </cell>
          <cell r="FC11">
            <v>0.27</v>
          </cell>
          <cell r="FD11">
            <v>6.0000000000000001E-3</v>
          </cell>
          <cell r="FE11">
            <v>0.44500000000000001</v>
          </cell>
          <cell r="FF11">
            <v>0.35599999999999998</v>
          </cell>
          <cell r="FG11">
            <v>0.193</v>
          </cell>
          <cell r="FH11">
            <v>6.0000000000000001E-3</v>
          </cell>
          <cell r="FI11">
            <v>0.112</v>
          </cell>
          <cell r="FJ11">
            <v>0.53400000000000003</v>
          </cell>
          <cell r="FK11">
            <v>0.34799999999999998</v>
          </cell>
          <cell r="FL11">
            <v>6.0000000000000001E-3</v>
          </cell>
          <cell r="FM11">
            <v>0.17499999999999999</v>
          </cell>
          <cell r="FN11">
            <v>0.46300000000000002</v>
          </cell>
          <cell r="FO11">
            <v>0.32300000000000001</v>
          </cell>
          <cell r="FP11">
            <v>3.9E-2</v>
          </cell>
          <cell r="FQ11">
            <v>0.82899999999999996</v>
          </cell>
          <cell r="FR11">
            <v>1.4999999999999999E-2</v>
          </cell>
          <cell r="FS11">
            <v>0.03</v>
          </cell>
          <cell r="FT11">
            <v>6.6000000000000003E-2</v>
          </cell>
          <cell r="FU11">
            <v>0.06</v>
          </cell>
          <cell r="FV11">
            <v>1E-3</v>
          </cell>
          <cell r="FW11">
            <v>0.81200000000000006</v>
          </cell>
          <cell r="FX11">
            <v>1.4999999999999999E-2</v>
          </cell>
          <cell r="FY11">
            <v>3.3000000000000002E-2</v>
          </cell>
          <cell r="FZ11">
            <v>7.1999999999999995E-2</v>
          </cell>
          <cell r="GA11">
            <v>6.8000000000000005E-2</v>
          </cell>
          <cell r="GB11">
            <v>1E-3</v>
          </cell>
          <cell r="GC11">
            <v>0</v>
          </cell>
          <cell r="GD11">
            <v>0</v>
          </cell>
          <cell r="GE11">
            <v>0</v>
          </cell>
          <cell r="GF11">
            <v>0</v>
          </cell>
          <cell r="GG11">
            <v>0</v>
          </cell>
          <cell r="GH11">
            <v>0</v>
          </cell>
          <cell r="GI11">
            <v>1E-3</v>
          </cell>
          <cell r="GJ11">
            <v>0</v>
          </cell>
          <cell r="GK11">
            <v>1.7999999999999999E-2</v>
          </cell>
          <cell r="GL11">
            <v>1.2E-2</v>
          </cell>
          <cell r="GM11">
            <v>0</v>
          </cell>
          <cell r="GN11">
            <v>0</v>
          </cell>
          <cell r="GO11">
            <v>0.28399999999999997</v>
          </cell>
          <cell r="GP11">
            <v>7.5999999999999998E-2</v>
          </cell>
          <cell r="GQ11">
            <v>0</v>
          </cell>
          <cell r="GR11">
            <v>0</v>
          </cell>
          <cell r="GS11">
            <v>0</v>
          </cell>
          <cell r="GT11">
            <v>0</v>
          </cell>
          <cell r="GU11">
            <v>0.55700000000000005</v>
          </cell>
          <cell r="GV11">
            <v>6.0000000000000001E-3</v>
          </cell>
          <cell r="GW11">
            <v>0</v>
          </cell>
          <cell r="GX11">
            <v>4.0000000000000001E-3</v>
          </cell>
          <cell r="GY11">
            <v>0</v>
          </cell>
          <cell r="GZ11">
            <v>2.7E-2</v>
          </cell>
          <cell r="HA11">
            <v>1.4E-2</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3.1E-2</v>
          </cell>
          <cell r="HS11">
            <v>0</v>
          </cell>
          <cell r="HT11">
            <v>0</v>
          </cell>
          <cell r="HU11">
            <v>0</v>
          </cell>
          <cell r="HV11">
            <v>8.0000000000000002E-3</v>
          </cell>
          <cell r="HW11">
            <v>0.06</v>
          </cell>
          <cell r="HX11">
            <v>0.27600000000000002</v>
          </cell>
          <cell r="HY11">
            <v>0</v>
          </cell>
          <cell r="HZ11">
            <v>4.0000000000000001E-3</v>
          </cell>
          <cell r="IA11">
            <v>6.0000000000000001E-3</v>
          </cell>
          <cell r="IB11">
            <v>1.4E-2</v>
          </cell>
          <cell r="IC11">
            <v>6.5000000000000002E-2</v>
          </cell>
          <cell r="ID11">
            <v>0.52100000000000002</v>
          </cell>
          <cell r="IE11">
            <v>0</v>
          </cell>
          <cell r="IF11">
            <v>0</v>
          </cell>
          <cell r="IG11">
            <v>0</v>
          </cell>
          <cell r="IH11">
            <v>0</v>
          </cell>
          <cell r="II11">
            <v>0</v>
          </cell>
          <cell r="IJ11">
            <v>1.4E-2</v>
          </cell>
          <cell r="IK11">
            <v>0</v>
          </cell>
          <cell r="IL11">
            <v>0</v>
          </cell>
          <cell r="IM11">
            <v>0</v>
          </cell>
          <cell r="IN11">
            <v>0</v>
          </cell>
          <cell r="IO11">
            <v>0</v>
          </cell>
          <cell r="IP11">
            <v>0</v>
          </cell>
          <cell r="IQ11">
            <v>0</v>
          </cell>
          <cell r="IR11">
            <v>1.2E-2</v>
          </cell>
          <cell r="IS11">
            <v>1.7999999999999999E-2</v>
          </cell>
          <cell r="IT11">
            <v>0</v>
          </cell>
          <cell r="IU11">
            <v>0</v>
          </cell>
          <cell r="IV11">
            <v>1E-3</v>
          </cell>
          <cell r="IW11">
            <v>0</v>
          </cell>
          <cell r="IX11">
            <v>0</v>
          </cell>
          <cell r="IY11">
            <v>0</v>
          </cell>
          <cell r="IZ11">
            <v>6.0999999999999999E-2</v>
          </cell>
          <cell r="JA11">
            <v>5.1999999999999998E-2</v>
          </cell>
          <cell r="JB11">
            <v>0.25</v>
          </cell>
          <cell r="JC11">
            <v>0</v>
          </cell>
          <cell r="JD11">
            <v>0</v>
          </cell>
          <cell r="JE11">
            <v>0</v>
          </cell>
          <cell r="JF11">
            <v>0</v>
          </cell>
          <cell r="JG11">
            <v>0</v>
          </cell>
          <cell r="JH11">
            <v>0.59099999999999997</v>
          </cell>
          <cell r="JI11">
            <v>0</v>
          </cell>
          <cell r="JJ11">
            <v>0</v>
          </cell>
          <cell r="JK11">
            <v>0</v>
          </cell>
          <cell r="JL11">
            <v>0</v>
          </cell>
          <cell r="JM11">
            <v>0</v>
          </cell>
          <cell r="JN11">
            <v>1.4E-2</v>
          </cell>
          <cell r="JO11">
            <v>0</v>
          </cell>
          <cell r="JP11">
            <v>0</v>
          </cell>
          <cell r="JQ11">
            <v>0</v>
          </cell>
          <cell r="JR11">
            <v>0</v>
          </cell>
          <cell r="JS11">
            <v>0</v>
          </cell>
          <cell r="JT11">
            <v>0</v>
          </cell>
          <cell r="JU11">
            <v>0</v>
          </cell>
          <cell r="JV11">
            <v>0</v>
          </cell>
          <cell r="JW11">
            <v>0</v>
          </cell>
          <cell r="JX11">
            <v>0</v>
          </cell>
          <cell r="JY11">
            <v>0.03</v>
          </cell>
          <cell r="JZ11">
            <v>1E-3</v>
          </cell>
          <cell r="KA11">
            <v>0</v>
          </cell>
          <cell r="KB11">
            <v>0</v>
          </cell>
          <cell r="KC11">
            <v>0</v>
          </cell>
          <cell r="KD11">
            <v>8.1000000000000003E-2</v>
          </cell>
          <cell r="KE11">
            <v>0.23300000000000001</v>
          </cell>
          <cell r="KF11">
            <v>5.5E-2</v>
          </cell>
          <cell r="KG11">
            <v>0</v>
          </cell>
          <cell r="KH11">
            <v>0</v>
          </cell>
          <cell r="KI11">
            <v>0</v>
          </cell>
          <cell r="KJ11">
            <v>1.6E-2</v>
          </cell>
          <cell r="KK11">
            <v>0.438</v>
          </cell>
          <cell r="KL11">
            <v>0.13200000000000001</v>
          </cell>
          <cell r="KM11">
            <v>0</v>
          </cell>
          <cell r="KN11">
            <v>0</v>
          </cell>
          <cell r="KO11">
            <v>0</v>
          </cell>
          <cell r="KP11">
            <v>0.01</v>
          </cell>
          <cell r="KQ11">
            <v>4.0000000000000001E-3</v>
          </cell>
          <cell r="KR11">
            <v>0</v>
          </cell>
          <cell r="KS11">
            <v>0</v>
          </cell>
          <cell r="KT11">
            <v>0</v>
          </cell>
          <cell r="KU11">
            <v>0</v>
          </cell>
          <cell r="KV11">
            <v>0</v>
          </cell>
          <cell r="KW11">
            <v>0</v>
          </cell>
          <cell r="KX11">
            <v>0</v>
          </cell>
          <cell r="KY11">
            <v>0</v>
          </cell>
          <cell r="KZ11">
            <v>0</v>
          </cell>
          <cell r="LA11">
            <v>0</v>
          </cell>
          <cell r="LB11">
            <v>0</v>
          </cell>
          <cell r="LC11">
            <v>3.1E-2</v>
          </cell>
          <cell r="LD11">
            <v>0</v>
          </cell>
          <cell r="LE11">
            <v>0</v>
          </cell>
          <cell r="LF11">
            <v>0</v>
          </cell>
          <cell r="LG11">
            <v>0</v>
          </cell>
          <cell r="LH11">
            <v>5.3999999999999999E-2</v>
          </cell>
          <cell r="LI11">
            <v>0.214</v>
          </cell>
          <cell r="LJ11">
            <v>0.10299999999999999</v>
          </cell>
          <cell r="LK11">
            <v>0</v>
          </cell>
          <cell r="LL11">
            <v>0</v>
          </cell>
          <cell r="LM11">
            <v>0</v>
          </cell>
          <cell r="LN11">
            <v>6.0999999999999999E-2</v>
          </cell>
          <cell r="LO11">
            <v>0.32700000000000001</v>
          </cell>
          <cell r="LP11">
            <v>0.19600000000000001</v>
          </cell>
          <cell r="LQ11">
            <v>0</v>
          </cell>
          <cell r="LR11">
            <v>0</v>
          </cell>
          <cell r="LS11">
            <v>0</v>
          </cell>
          <cell r="LT11">
            <v>0</v>
          </cell>
          <cell r="LU11">
            <v>1.4E-2</v>
          </cell>
          <cell r="LV11">
            <v>0</v>
          </cell>
          <cell r="LW11">
            <v>0</v>
          </cell>
          <cell r="LX11">
            <v>0</v>
          </cell>
          <cell r="LY11">
            <v>0</v>
          </cell>
          <cell r="LZ11">
            <v>0</v>
          </cell>
          <cell r="MA11">
            <v>0</v>
          </cell>
          <cell r="MB11">
            <v>0</v>
          </cell>
          <cell r="MC11">
            <v>0</v>
          </cell>
          <cell r="MD11">
            <v>0</v>
          </cell>
          <cell r="ME11">
            <v>0</v>
          </cell>
          <cell r="MF11">
            <v>0</v>
          </cell>
          <cell r="MG11">
            <v>0</v>
          </cell>
          <cell r="MH11">
            <v>3.1E-2</v>
          </cell>
          <cell r="MI11">
            <v>0</v>
          </cell>
          <cell r="MJ11">
            <v>0</v>
          </cell>
          <cell r="MK11">
            <v>0</v>
          </cell>
          <cell r="ML11">
            <v>0</v>
          </cell>
          <cell r="MM11">
            <v>0</v>
          </cell>
          <cell r="MN11">
            <v>0.36199999999999999</v>
          </cell>
          <cell r="MO11">
            <v>0</v>
          </cell>
          <cell r="MP11">
            <v>0</v>
          </cell>
          <cell r="MQ11">
            <v>0</v>
          </cell>
          <cell r="MR11">
            <v>0</v>
          </cell>
          <cell r="MS11">
            <v>1.2E-2</v>
          </cell>
          <cell r="MT11">
            <v>0.58099999999999996</v>
          </cell>
          <cell r="MU11">
            <v>0</v>
          </cell>
          <cell r="MV11">
            <v>0</v>
          </cell>
          <cell r="MW11">
            <v>0</v>
          </cell>
          <cell r="MX11">
            <v>0</v>
          </cell>
          <cell r="MY11">
            <v>0</v>
          </cell>
          <cell r="MZ11">
            <v>1.4E-2</v>
          </cell>
          <cell r="NA11">
            <v>0.10100000000000001</v>
          </cell>
          <cell r="NB11">
            <v>7.8E-2</v>
          </cell>
          <cell r="NC11">
            <v>1.7000000000000001E-2</v>
          </cell>
          <cell r="ND11">
            <v>2.5000000000000001E-2</v>
          </cell>
          <cell r="NE11">
            <v>0</v>
          </cell>
          <cell r="NF11">
            <v>1.4999999999999999E-2</v>
          </cell>
          <cell r="NG11">
            <v>0.11700000000000001</v>
          </cell>
          <cell r="NH11">
            <v>1.7000000000000001E-2</v>
          </cell>
          <cell r="NI11">
            <v>0.308</v>
          </cell>
          <cell r="NJ11">
            <v>0</v>
          </cell>
          <cell r="NK11">
            <v>0</v>
          </cell>
          <cell r="NL11">
            <v>6.0000000000000001E-3</v>
          </cell>
          <cell r="NM11">
            <v>0</v>
          </cell>
          <cell r="NN11">
            <v>5.8999999999999997E-2</v>
          </cell>
          <cell r="NO11">
            <v>0</v>
          </cell>
          <cell r="NP11">
            <v>0</v>
          </cell>
          <cell r="NQ11">
            <v>4.4999999999999998E-2</v>
          </cell>
          <cell r="NR11">
            <v>0</v>
          </cell>
          <cell r="NS11">
            <v>4.2000000000000003E-2</v>
          </cell>
          <cell r="NT11">
            <v>0.17100000000000001</v>
          </cell>
          <cell r="NU11">
            <v>0.185</v>
          </cell>
          <cell r="NV11">
            <v>2.3E-2</v>
          </cell>
          <cell r="NW11">
            <v>8.9999999999999993E-3</v>
          </cell>
          <cell r="NX11">
            <v>4.0000000000000001E-3</v>
          </cell>
          <cell r="NY11">
            <v>0.10100000000000001</v>
          </cell>
          <cell r="NZ11">
            <v>0.33700000000000002</v>
          </cell>
          <cell r="OA11">
            <v>0.02</v>
          </cell>
          <cell r="OB11">
            <v>0</v>
          </cell>
          <cell r="OC11">
            <v>6.0000000000000001E-3</v>
          </cell>
          <cell r="OD11">
            <v>1.2999999999999999E-2</v>
          </cell>
          <cell r="OE11">
            <v>4.5999999999999999E-2</v>
          </cell>
          <cell r="OF11">
            <v>0</v>
          </cell>
          <cell r="OG11">
            <v>3.5000000000000003E-2</v>
          </cell>
          <cell r="OH11">
            <v>0</v>
          </cell>
          <cell r="OI11">
            <v>0</v>
          </cell>
          <cell r="OJ11">
            <v>0.222</v>
          </cell>
          <cell r="OK11">
            <v>0.108</v>
          </cell>
          <cell r="OL11">
            <v>8.0000000000000002E-3</v>
          </cell>
          <cell r="OM11">
            <v>0</v>
          </cell>
          <cell r="ON11">
            <v>0</v>
          </cell>
          <cell r="OO11">
            <v>0.10299999999999999</v>
          </cell>
          <cell r="OP11">
            <v>8.4000000000000005E-2</v>
          </cell>
          <cell r="OQ11">
            <v>8.9999999999999993E-3</v>
          </cell>
          <cell r="OR11">
            <v>4.8000000000000001E-2</v>
          </cell>
          <cell r="OS11">
            <v>2.1999999999999999E-2</v>
          </cell>
          <cell r="OT11">
            <v>1.2E-2</v>
          </cell>
          <cell r="OU11">
            <v>0</v>
          </cell>
          <cell r="OV11">
            <v>0</v>
          </cell>
          <cell r="OW11">
            <v>9.2999999999999999E-2</v>
          </cell>
          <cell r="OX11">
            <v>0.26800000000000002</v>
          </cell>
          <cell r="OY11">
            <v>6.6000000000000003E-2</v>
          </cell>
          <cell r="OZ11">
            <v>6.0000000000000001E-3</v>
          </cell>
          <cell r="PA11">
            <v>0</v>
          </cell>
          <cell r="PB11">
            <v>0</v>
          </cell>
          <cell r="PC11">
            <v>0</v>
          </cell>
          <cell r="PD11">
            <v>0.17100000000000001</v>
          </cell>
        </row>
        <row r="12">
          <cell r="A12" t="str">
            <v>3C1</v>
          </cell>
          <cell r="B12" t="str">
            <v>12</v>
          </cell>
          <cell r="C12" t="str">
            <v>NAF 17</v>
          </cell>
          <cell r="D12" t="str">
            <v>C1</v>
          </cell>
          <cell r="E12" t="str">
            <v>3</v>
          </cell>
          <cell r="F12">
            <v>0</v>
          </cell>
          <cell r="G12">
            <v>4.7E-2</v>
          </cell>
          <cell r="H12">
            <v>0.18</v>
          </cell>
          <cell r="I12">
            <v>0.73799999999999999</v>
          </cell>
          <cell r="J12">
            <v>3.5999999999999997E-2</v>
          </cell>
          <cell r="K12">
            <v>0.53700000000000003</v>
          </cell>
          <cell r="L12">
            <v>0.28599999999999998</v>
          </cell>
          <cell r="M12">
            <v>0</v>
          </cell>
          <cell r="N12">
            <v>0.17599999999999999</v>
          </cell>
          <cell r="O12">
            <v>0.123</v>
          </cell>
          <cell r="P12">
            <v>0.28599999999999998</v>
          </cell>
          <cell r="Q12">
            <v>4.2999999999999997E-2</v>
          </cell>
          <cell r="R12">
            <v>8.9999999999999993E-3</v>
          </cell>
          <cell r="S12">
            <v>0.20599999999999999</v>
          </cell>
          <cell r="T12">
            <v>0.19900000000000001</v>
          </cell>
          <cell r="U12">
            <v>4.7E-2</v>
          </cell>
          <cell r="V12">
            <v>0.129</v>
          </cell>
          <cell r="W12">
            <v>0.34300000000000003</v>
          </cell>
          <cell r="X12">
            <v>5.0999999999999997E-2</v>
          </cell>
          <cell r="Y12">
            <v>0.84299999999999997</v>
          </cell>
          <cell r="Z12">
            <v>0.106</v>
          </cell>
          <cell r="AA12">
            <v>0</v>
          </cell>
          <cell r="AB12">
            <v>0.745</v>
          </cell>
          <cell r="AC12">
            <v>0.255</v>
          </cell>
          <cell r="AD12">
            <v>0.72499999999999998</v>
          </cell>
          <cell r="AE12">
            <v>0.157</v>
          </cell>
          <cell r="AF12">
            <v>8.4000000000000005E-2</v>
          </cell>
          <cell r="AG12">
            <v>0.91600000000000004</v>
          </cell>
          <cell r="AH12">
            <v>0.27400000000000002</v>
          </cell>
          <cell r="AI12">
            <v>0.72599999999999998</v>
          </cell>
          <cell r="AJ12">
            <v>7</v>
          </cell>
          <cell r="AK12">
            <v>0.63100000000000001</v>
          </cell>
          <cell r="AL12">
            <v>9.5000000000000001E-2</v>
          </cell>
          <cell r="AM12">
            <v>0</v>
          </cell>
          <cell r="AN12">
            <v>0.27400000000000002</v>
          </cell>
          <cell r="AO12">
            <v>0</v>
          </cell>
          <cell r="AP12">
            <v>9.6000000000000002E-2</v>
          </cell>
          <cell r="AQ12">
            <v>0</v>
          </cell>
          <cell r="AR12">
            <v>0</v>
          </cell>
          <cell r="AS12">
            <v>0.90400000000000003</v>
          </cell>
          <cell r="AT12">
            <v>0</v>
          </cell>
          <cell r="AU12">
            <v>1209</v>
          </cell>
          <cell r="AV12">
            <v>2.1999999999999999E-2</v>
          </cell>
          <cell r="AW12">
            <v>5.7000000000000002E-2</v>
          </cell>
          <cell r="AX12">
            <v>0</v>
          </cell>
          <cell r="AY12">
            <v>0.82499999999999996</v>
          </cell>
          <cell r="AZ12">
            <v>9.6000000000000002E-2</v>
          </cell>
          <cell r="BA12">
            <v>4.117</v>
          </cell>
          <cell r="BB12">
            <v>8.6999999999999994E-2</v>
          </cell>
          <cell r="BC12">
            <v>0.21299999999999999</v>
          </cell>
          <cell r="BD12">
            <v>0.317</v>
          </cell>
          <cell r="BE12">
            <v>0.38300000000000001</v>
          </cell>
          <cell r="BF12">
            <v>0.89200000000000002</v>
          </cell>
          <cell r="BG12">
            <v>6.3E-2</v>
          </cell>
          <cell r="BH12">
            <v>3.5000000000000003E-2</v>
          </cell>
          <cell r="BI12">
            <v>0</v>
          </cell>
          <cell r="BJ12">
            <v>1.0999999999999999E-2</v>
          </cell>
          <cell r="BK12">
            <v>0</v>
          </cell>
          <cell r="BL12">
            <v>1.0999999999999999E-2</v>
          </cell>
          <cell r="BM12">
            <v>0</v>
          </cell>
          <cell r="BN12">
            <v>1.4E-2</v>
          </cell>
          <cell r="BO12">
            <v>4.2999999999999997E-2</v>
          </cell>
          <cell r="BP12">
            <v>0.27700000000000002</v>
          </cell>
          <cell r="BQ12">
            <v>0.65600000000000003</v>
          </cell>
          <cell r="BR12">
            <v>0</v>
          </cell>
          <cell r="BS12">
            <v>0</v>
          </cell>
          <cell r="BT12">
            <v>0</v>
          </cell>
          <cell r="BU12">
            <v>0</v>
          </cell>
          <cell r="BV12">
            <v>3.9E-2</v>
          </cell>
          <cell r="BW12">
            <v>0.96099999999999997</v>
          </cell>
          <cell r="BX12">
            <v>0</v>
          </cell>
          <cell r="BY12">
            <v>0</v>
          </cell>
          <cell r="BZ12">
            <v>2.8000000000000001E-2</v>
          </cell>
          <cell r="CA12">
            <v>9.5000000000000001E-2</v>
          </cell>
          <cell r="CB12">
            <v>0.78200000000000003</v>
          </cell>
          <cell r="CC12">
            <v>9.5000000000000001E-2</v>
          </cell>
          <cell r="CD12">
            <v>0</v>
          </cell>
          <cell r="CE12">
            <v>0</v>
          </cell>
          <cell r="CF12">
            <v>0</v>
          </cell>
          <cell r="CG12">
            <v>8.5999999999999993E-2</v>
          </cell>
          <cell r="CH12">
            <v>0.79200000000000004</v>
          </cell>
          <cell r="CI12">
            <v>0.122</v>
          </cell>
          <cell r="CJ12">
            <v>0</v>
          </cell>
          <cell r="CK12">
            <v>0</v>
          </cell>
          <cell r="CL12">
            <v>0</v>
          </cell>
          <cell r="CM12">
            <v>0</v>
          </cell>
          <cell r="CN12">
            <v>0</v>
          </cell>
          <cell r="CO12">
            <v>1</v>
          </cell>
          <cell r="CP12">
            <v>0.59099999999999997</v>
          </cell>
          <cell r="CQ12">
            <v>0.34699999999999998</v>
          </cell>
          <cell r="CR12">
            <v>2.7E-2</v>
          </cell>
          <cell r="CS12">
            <v>8.0000000000000002E-3</v>
          </cell>
          <cell r="CT12">
            <v>2.7E-2</v>
          </cell>
          <cell r="CU12">
            <v>0.55200000000000005</v>
          </cell>
          <cell r="CV12">
            <v>0.22500000000000001</v>
          </cell>
          <cell r="CW12">
            <v>1.0999999999999999E-2</v>
          </cell>
          <cell r="CX12">
            <v>0.154</v>
          </cell>
          <cell r="CY12">
            <v>5.8000000000000003E-2</v>
          </cell>
          <cell r="CZ12">
            <v>0.75700000000000001</v>
          </cell>
          <cell r="DA12">
            <v>0.217</v>
          </cell>
          <cell r="DB12">
            <v>2.7E-2</v>
          </cell>
          <cell r="DC12">
            <v>0</v>
          </cell>
          <cell r="DD12">
            <v>0</v>
          </cell>
          <cell r="DE12">
            <v>0.76700000000000002</v>
          </cell>
          <cell r="DF12">
            <v>7.6999999999999999E-2</v>
          </cell>
          <cell r="DG12">
            <v>1.0999999999999999E-2</v>
          </cell>
          <cell r="DH12">
            <v>0</v>
          </cell>
          <cell r="DI12">
            <v>0.14499999999999999</v>
          </cell>
          <cell r="DJ12">
            <v>0.44500000000000001</v>
          </cell>
          <cell r="DK12">
            <v>2.9000000000000001E-2</v>
          </cell>
          <cell r="DL12">
            <v>0</v>
          </cell>
          <cell r="DM12">
            <v>8.9999999999999993E-3</v>
          </cell>
          <cell r="DN12">
            <v>0.51700000000000002</v>
          </cell>
          <cell r="DO12">
            <v>0.58099999999999996</v>
          </cell>
          <cell r="DP12">
            <v>0.253</v>
          </cell>
          <cell r="DQ12">
            <v>0</v>
          </cell>
          <cell r="DR12">
            <v>2.4E-2</v>
          </cell>
          <cell r="DS12">
            <v>0.14199999999999999</v>
          </cell>
          <cell r="DT12">
            <v>0.53600000000000003</v>
          </cell>
          <cell r="DU12">
            <v>0.42</v>
          </cell>
          <cell r="DV12">
            <v>4.3999999999999997E-2</v>
          </cell>
          <cell r="DW12">
            <v>0</v>
          </cell>
          <cell r="DX12">
            <v>0</v>
          </cell>
          <cell r="DY12">
            <v>0.41399999999999998</v>
          </cell>
          <cell r="DZ12">
            <v>0.42499999999999999</v>
          </cell>
          <cell r="EA12">
            <v>6.3E-2</v>
          </cell>
          <cell r="EB12">
            <v>9.8000000000000004E-2</v>
          </cell>
          <cell r="EC12">
            <v>0.11600000000000001</v>
          </cell>
          <cell r="ED12">
            <v>0.48599999999999999</v>
          </cell>
          <cell r="EE12">
            <v>2.1000000000000001E-2</v>
          </cell>
          <cell r="EF12">
            <v>0.246</v>
          </cell>
          <cell r="EG12">
            <v>0.13100000000000001</v>
          </cell>
          <cell r="EH12">
            <v>0.39700000000000002</v>
          </cell>
          <cell r="EI12">
            <v>0.42399999999999999</v>
          </cell>
          <cell r="EJ12">
            <v>2.8000000000000001E-2</v>
          </cell>
          <cell r="EK12">
            <v>0.151</v>
          </cell>
          <cell r="EL12">
            <v>0.44</v>
          </cell>
          <cell r="EM12">
            <v>6.5000000000000002E-2</v>
          </cell>
          <cell r="EN12">
            <v>3.3000000000000002E-2</v>
          </cell>
          <cell r="EO12">
            <v>4.4999999999999998E-2</v>
          </cell>
          <cell r="EP12">
            <v>7.1999999999999995E-2</v>
          </cell>
          <cell r="EQ12">
            <v>0.34599999999999997</v>
          </cell>
          <cell r="ER12">
            <v>0.376</v>
          </cell>
          <cell r="ES12">
            <v>0.309</v>
          </cell>
          <cell r="ET12">
            <v>0.13700000000000001</v>
          </cell>
          <cell r="EU12">
            <v>0.114</v>
          </cell>
          <cell r="EV12">
            <v>7.3999999999999996E-2</v>
          </cell>
          <cell r="EW12">
            <v>0</v>
          </cell>
          <cell r="EX12">
            <v>1.2999999999999999E-2</v>
          </cell>
          <cell r="EY12">
            <v>0.23200000000000001</v>
          </cell>
          <cell r="EZ12">
            <v>0.22900000000000001</v>
          </cell>
          <cell r="FA12">
            <v>0.6</v>
          </cell>
          <cell r="FB12">
            <v>0.114</v>
          </cell>
          <cell r="FC12">
            <v>0.25800000000000001</v>
          </cell>
          <cell r="FD12">
            <v>2.8000000000000001E-2</v>
          </cell>
          <cell r="FE12">
            <v>0.60799999999999998</v>
          </cell>
          <cell r="FF12">
            <v>0.26200000000000001</v>
          </cell>
          <cell r="FG12">
            <v>0.13100000000000001</v>
          </cell>
          <cell r="FH12">
            <v>0</v>
          </cell>
          <cell r="FI12">
            <v>0.223</v>
          </cell>
          <cell r="FJ12">
            <v>0.5</v>
          </cell>
          <cell r="FK12">
            <v>0.27600000000000002</v>
          </cell>
          <cell r="FL12">
            <v>0</v>
          </cell>
          <cell r="FM12">
            <v>0.13400000000000001</v>
          </cell>
          <cell r="FN12">
            <v>0.52100000000000002</v>
          </cell>
          <cell r="FO12">
            <v>0.32400000000000001</v>
          </cell>
          <cell r="FP12">
            <v>2.1000000000000001E-2</v>
          </cell>
          <cell r="FQ12">
            <v>0.84599999999999997</v>
          </cell>
          <cell r="FR12">
            <v>3.5999999999999997E-2</v>
          </cell>
          <cell r="FS12">
            <v>2E-3</v>
          </cell>
          <cell r="FT12">
            <v>6.3E-2</v>
          </cell>
          <cell r="FU12">
            <v>5.2999999999999999E-2</v>
          </cell>
          <cell r="FV12">
            <v>0</v>
          </cell>
          <cell r="FW12">
            <v>0.83399999999999996</v>
          </cell>
          <cell r="FX12">
            <v>3.6999999999999998E-2</v>
          </cell>
          <cell r="FY12">
            <v>2E-3</v>
          </cell>
          <cell r="FZ12">
            <v>6.7000000000000004E-2</v>
          </cell>
          <cell r="GA12">
            <v>0.06</v>
          </cell>
          <cell r="GB12">
            <v>0</v>
          </cell>
          <cell r="GC12">
            <v>0</v>
          </cell>
          <cell r="GD12">
            <v>0</v>
          </cell>
          <cell r="GE12">
            <v>0</v>
          </cell>
          <cell r="GF12">
            <v>0</v>
          </cell>
          <cell r="GG12">
            <v>0</v>
          </cell>
          <cell r="GH12">
            <v>0</v>
          </cell>
          <cell r="GI12">
            <v>4.7E-2</v>
          </cell>
          <cell r="GJ12">
            <v>0</v>
          </cell>
          <cell r="GK12">
            <v>0</v>
          </cell>
          <cell r="GL12">
            <v>0</v>
          </cell>
          <cell r="GM12">
            <v>0</v>
          </cell>
          <cell r="GN12">
            <v>0</v>
          </cell>
          <cell r="GO12">
            <v>0.13400000000000001</v>
          </cell>
          <cell r="GP12">
            <v>4.7E-2</v>
          </cell>
          <cell r="GQ12">
            <v>0</v>
          </cell>
          <cell r="GR12">
            <v>0</v>
          </cell>
          <cell r="GS12">
            <v>0</v>
          </cell>
          <cell r="GT12">
            <v>0</v>
          </cell>
          <cell r="GU12">
            <v>0.67600000000000005</v>
          </cell>
          <cell r="GV12">
            <v>1.7000000000000001E-2</v>
          </cell>
          <cell r="GW12">
            <v>3.5000000000000003E-2</v>
          </cell>
          <cell r="GX12">
            <v>0</v>
          </cell>
          <cell r="GY12">
            <v>1.0999999999999999E-2</v>
          </cell>
          <cell r="GZ12">
            <v>0</v>
          </cell>
          <cell r="HA12">
            <v>3.5999999999999997E-2</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3.5000000000000003E-2</v>
          </cell>
          <cell r="HR12">
            <v>1.4E-2</v>
          </cell>
          <cell r="HS12">
            <v>0</v>
          </cell>
          <cell r="HT12">
            <v>0</v>
          </cell>
          <cell r="HU12">
            <v>0</v>
          </cell>
          <cell r="HV12">
            <v>1.9E-2</v>
          </cell>
          <cell r="HW12">
            <v>0.05</v>
          </cell>
          <cell r="HX12">
            <v>8.7999999999999995E-2</v>
          </cell>
          <cell r="HY12">
            <v>1.0999999999999999E-2</v>
          </cell>
          <cell r="HZ12">
            <v>0</v>
          </cell>
          <cell r="IA12">
            <v>1.4E-2</v>
          </cell>
          <cell r="IB12">
            <v>1.7000000000000001E-2</v>
          </cell>
          <cell r="IC12">
            <v>0.17599999999999999</v>
          </cell>
          <cell r="ID12">
            <v>0.54300000000000004</v>
          </cell>
          <cell r="IE12">
            <v>0</v>
          </cell>
          <cell r="IF12">
            <v>0</v>
          </cell>
          <cell r="IG12">
            <v>0</v>
          </cell>
          <cell r="IH12">
            <v>7.0000000000000001E-3</v>
          </cell>
          <cell r="II12">
            <v>1.4999999999999999E-2</v>
          </cell>
          <cell r="IJ12">
            <v>1.2999999999999999E-2</v>
          </cell>
          <cell r="IK12">
            <v>0</v>
          </cell>
          <cell r="IL12">
            <v>0</v>
          </cell>
          <cell r="IM12">
            <v>0</v>
          </cell>
          <cell r="IN12">
            <v>0</v>
          </cell>
          <cell r="IO12">
            <v>0</v>
          </cell>
          <cell r="IP12">
            <v>0</v>
          </cell>
          <cell r="IQ12">
            <v>0</v>
          </cell>
          <cell r="IR12">
            <v>0</v>
          </cell>
          <cell r="IS12">
            <v>0</v>
          </cell>
          <cell r="IT12">
            <v>0</v>
          </cell>
          <cell r="IU12">
            <v>7.0000000000000001E-3</v>
          </cell>
          <cell r="IV12">
            <v>4.2000000000000003E-2</v>
          </cell>
          <cell r="IW12">
            <v>0</v>
          </cell>
          <cell r="IX12">
            <v>0</v>
          </cell>
          <cell r="IY12">
            <v>0</v>
          </cell>
          <cell r="IZ12">
            <v>0</v>
          </cell>
          <cell r="JA12">
            <v>2.9000000000000001E-2</v>
          </cell>
          <cell r="JB12">
            <v>0.128</v>
          </cell>
          <cell r="JC12">
            <v>0</v>
          </cell>
          <cell r="JD12">
            <v>0</v>
          </cell>
          <cell r="JE12">
            <v>0</v>
          </cell>
          <cell r="JF12">
            <v>0</v>
          </cell>
          <cell r="JG12">
            <v>4.0000000000000001E-3</v>
          </cell>
          <cell r="JH12">
            <v>0.75600000000000001</v>
          </cell>
          <cell r="JI12">
            <v>0</v>
          </cell>
          <cell r="JJ12">
            <v>0</v>
          </cell>
          <cell r="JK12">
            <v>0</v>
          </cell>
          <cell r="JL12">
            <v>0</v>
          </cell>
          <cell r="JM12">
            <v>0</v>
          </cell>
          <cell r="JN12">
            <v>3.5999999999999997E-2</v>
          </cell>
          <cell r="JO12">
            <v>0</v>
          </cell>
          <cell r="JP12">
            <v>0</v>
          </cell>
          <cell r="JQ12">
            <v>0</v>
          </cell>
          <cell r="JR12">
            <v>0</v>
          </cell>
          <cell r="JS12">
            <v>0</v>
          </cell>
          <cell r="JT12">
            <v>0</v>
          </cell>
          <cell r="JU12">
            <v>0</v>
          </cell>
          <cell r="JV12">
            <v>0</v>
          </cell>
          <cell r="JW12">
            <v>0</v>
          </cell>
          <cell r="JX12">
            <v>6.0000000000000001E-3</v>
          </cell>
          <cell r="JY12">
            <v>4.1000000000000002E-2</v>
          </cell>
          <cell r="JZ12">
            <v>0</v>
          </cell>
          <cell r="KA12">
            <v>0</v>
          </cell>
          <cell r="KB12">
            <v>0</v>
          </cell>
          <cell r="KC12">
            <v>2.8000000000000001E-2</v>
          </cell>
          <cell r="KD12">
            <v>2.8000000000000001E-2</v>
          </cell>
          <cell r="KE12">
            <v>0.105</v>
          </cell>
          <cell r="KF12">
            <v>2.1000000000000001E-2</v>
          </cell>
          <cell r="KG12">
            <v>0</v>
          </cell>
          <cell r="KH12">
            <v>0</v>
          </cell>
          <cell r="KI12">
            <v>0</v>
          </cell>
          <cell r="KJ12">
            <v>5.5E-2</v>
          </cell>
          <cell r="KK12">
            <v>0.60499999999999998</v>
          </cell>
          <cell r="KL12">
            <v>7.3999999999999996E-2</v>
          </cell>
          <cell r="KM12">
            <v>0</v>
          </cell>
          <cell r="KN12">
            <v>0</v>
          </cell>
          <cell r="KO12">
            <v>0</v>
          </cell>
          <cell r="KP12">
            <v>0</v>
          </cell>
          <cell r="KQ12">
            <v>3.5999999999999997E-2</v>
          </cell>
          <cell r="KR12">
            <v>0</v>
          </cell>
          <cell r="KS12">
            <v>0</v>
          </cell>
          <cell r="KT12">
            <v>0</v>
          </cell>
          <cell r="KU12">
            <v>0</v>
          </cell>
          <cell r="KV12">
            <v>0</v>
          </cell>
          <cell r="KW12">
            <v>0</v>
          </cell>
          <cell r="KX12">
            <v>0</v>
          </cell>
          <cell r="KY12">
            <v>0</v>
          </cell>
          <cell r="KZ12">
            <v>0</v>
          </cell>
          <cell r="LA12">
            <v>0</v>
          </cell>
          <cell r="LB12">
            <v>0</v>
          </cell>
          <cell r="LC12">
            <v>4.8000000000000001E-2</v>
          </cell>
          <cell r="LD12">
            <v>0</v>
          </cell>
          <cell r="LE12">
            <v>0</v>
          </cell>
          <cell r="LF12">
            <v>0</v>
          </cell>
          <cell r="LG12">
            <v>0</v>
          </cell>
          <cell r="LH12">
            <v>1.4999999999999999E-2</v>
          </cell>
          <cell r="LI12">
            <v>0.10100000000000001</v>
          </cell>
          <cell r="LJ12">
            <v>0.04</v>
          </cell>
          <cell r="LK12">
            <v>0</v>
          </cell>
          <cell r="LL12">
            <v>0</v>
          </cell>
          <cell r="LM12">
            <v>0</v>
          </cell>
          <cell r="LN12">
            <v>7.0999999999999994E-2</v>
          </cell>
          <cell r="LO12">
            <v>0.623</v>
          </cell>
          <cell r="LP12">
            <v>6.6000000000000003E-2</v>
          </cell>
          <cell r="LQ12">
            <v>0</v>
          </cell>
          <cell r="LR12">
            <v>0</v>
          </cell>
          <cell r="LS12">
            <v>0</v>
          </cell>
          <cell r="LT12">
            <v>0</v>
          </cell>
          <cell r="LU12">
            <v>0.02</v>
          </cell>
          <cell r="LV12">
            <v>1.4999999999999999E-2</v>
          </cell>
          <cell r="LW12">
            <v>0</v>
          </cell>
          <cell r="LX12">
            <v>0</v>
          </cell>
          <cell r="LY12">
            <v>0</v>
          </cell>
          <cell r="LZ12">
            <v>0</v>
          </cell>
          <cell r="MA12">
            <v>0</v>
          </cell>
          <cell r="MB12">
            <v>0</v>
          </cell>
          <cell r="MC12">
            <v>0</v>
          </cell>
          <cell r="MD12">
            <v>0</v>
          </cell>
          <cell r="ME12">
            <v>0</v>
          </cell>
          <cell r="MF12">
            <v>0</v>
          </cell>
          <cell r="MG12">
            <v>0</v>
          </cell>
          <cell r="MH12">
            <v>4.9000000000000002E-2</v>
          </cell>
          <cell r="MI12">
            <v>0</v>
          </cell>
          <cell r="MJ12">
            <v>0</v>
          </cell>
          <cell r="MK12">
            <v>0</v>
          </cell>
          <cell r="ML12">
            <v>0</v>
          </cell>
          <cell r="MM12">
            <v>0</v>
          </cell>
          <cell r="MN12">
            <v>0.157</v>
          </cell>
          <cell r="MO12">
            <v>0</v>
          </cell>
          <cell r="MP12">
            <v>0</v>
          </cell>
          <cell r="MQ12">
            <v>0</v>
          </cell>
          <cell r="MR12">
            <v>0</v>
          </cell>
          <cell r="MS12">
            <v>0</v>
          </cell>
          <cell r="MT12">
            <v>0.75800000000000001</v>
          </cell>
          <cell r="MU12">
            <v>0</v>
          </cell>
          <cell r="MV12">
            <v>0</v>
          </cell>
          <cell r="MW12">
            <v>0</v>
          </cell>
          <cell r="MX12">
            <v>0</v>
          </cell>
          <cell r="MY12">
            <v>0</v>
          </cell>
          <cell r="MZ12">
            <v>3.5999999999999997E-2</v>
          </cell>
          <cell r="NA12">
            <v>0.11600000000000001</v>
          </cell>
          <cell r="NB12">
            <v>0.22500000000000001</v>
          </cell>
          <cell r="NC12">
            <v>0</v>
          </cell>
          <cell r="ND12">
            <v>0</v>
          </cell>
          <cell r="NE12">
            <v>7.2999999999999995E-2</v>
          </cell>
          <cell r="NF12">
            <v>0</v>
          </cell>
          <cell r="NG12">
            <v>0.218</v>
          </cell>
          <cell r="NH12">
            <v>0</v>
          </cell>
          <cell r="NI12">
            <v>0.20699999999999999</v>
          </cell>
          <cell r="NJ12">
            <v>0</v>
          </cell>
          <cell r="NK12">
            <v>0</v>
          </cell>
          <cell r="NL12">
            <v>4.2999999999999997E-2</v>
          </cell>
          <cell r="NM12">
            <v>0</v>
          </cell>
          <cell r="NN12">
            <v>0.02</v>
          </cell>
          <cell r="NO12">
            <v>0</v>
          </cell>
          <cell r="NP12">
            <v>0</v>
          </cell>
          <cell r="NQ12">
            <v>0</v>
          </cell>
          <cell r="NR12">
            <v>0.02</v>
          </cell>
          <cell r="NS12">
            <v>1.9E-2</v>
          </cell>
          <cell r="NT12">
            <v>5.8000000000000003E-2</v>
          </cell>
          <cell r="NU12">
            <v>0.34100000000000003</v>
          </cell>
          <cell r="NV12">
            <v>0</v>
          </cell>
          <cell r="NW12">
            <v>0</v>
          </cell>
          <cell r="NX12">
            <v>7.2999999999999995E-2</v>
          </cell>
          <cell r="NY12">
            <v>5.6000000000000001E-2</v>
          </cell>
          <cell r="NZ12">
            <v>0.36</v>
          </cell>
          <cell r="OA12">
            <v>8.9999999999999993E-3</v>
          </cell>
          <cell r="OB12">
            <v>0</v>
          </cell>
          <cell r="OC12">
            <v>0</v>
          </cell>
          <cell r="OD12">
            <v>4.2999999999999997E-2</v>
          </cell>
          <cell r="OE12">
            <v>0.02</v>
          </cell>
          <cell r="OF12">
            <v>0</v>
          </cell>
          <cell r="OG12">
            <v>0</v>
          </cell>
          <cell r="OH12">
            <v>0.02</v>
          </cell>
          <cell r="OI12">
            <v>0</v>
          </cell>
          <cell r="OJ12">
            <v>7.6999999999999999E-2</v>
          </cell>
          <cell r="OK12">
            <v>0.11600000000000001</v>
          </cell>
          <cell r="OL12">
            <v>0</v>
          </cell>
          <cell r="OM12">
            <v>0</v>
          </cell>
          <cell r="ON12">
            <v>0</v>
          </cell>
          <cell r="OO12">
            <v>0.26400000000000001</v>
          </cell>
          <cell r="OP12">
            <v>0.21299999999999999</v>
          </cell>
          <cell r="OQ12">
            <v>8.9999999999999993E-3</v>
          </cell>
          <cell r="OR12">
            <v>0</v>
          </cell>
          <cell r="OS12">
            <v>0</v>
          </cell>
          <cell r="OT12">
            <v>0.02</v>
          </cell>
          <cell r="OU12">
            <v>0</v>
          </cell>
          <cell r="OV12">
            <v>0</v>
          </cell>
          <cell r="OW12">
            <v>1.7000000000000001E-2</v>
          </cell>
          <cell r="OX12">
            <v>0.19</v>
          </cell>
          <cell r="OY12">
            <v>0.02</v>
          </cell>
          <cell r="OZ12">
            <v>1.9E-2</v>
          </cell>
          <cell r="PA12">
            <v>0</v>
          </cell>
          <cell r="PB12">
            <v>0</v>
          </cell>
          <cell r="PC12">
            <v>0</v>
          </cell>
          <cell r="PD12">
            <v>0.13100000000000001</v>
          </cell>
        </row>
        <row r="13">
          <cell r="A13" t="str">
            <v>4C1</v>
          </cell>
          <cell r="B13" t="str">
            <v>13</v>
          </cell>
          <cell r="C13" t="str">
            <v>NAF 17</v>
          </cell>
          <cell r="D13" t="str">
            <v>C1</v>
          </cell>
          <cell r="E13" t="str">
            <v>4</v>
          </cell>
          <cell r="F13">
            <v>0</v>
          </cell>
          <cell r="G13">
            <v>8.9999999999999993E-3</v>
          </cell>
          <cell r="H13">
            <v>0.189</v>
          </cell>
          <cell r="I13">
            <v>0.748</v>
          </cell>
          <cell r="J13">
            <v>5.5E-2</v>
          </cell>
          <cell r="K13">
            <v>0.88400000000000001</v>
          </cell>
          <cell r="L13">
            <v>9.0999999999999998E-2</v>
          </cell>
          <cell r="M13">
            <v>0</v>
          </cell>
          <cell r="N13">
            <v>2.5000000000000001E-2</v>
          </cell>
          <cell r="O13">
            <v>8.5999999999999993E-2</v>
          </cell>
          <cell r="P13">
            <v>0.18099999999999999</v>
          </cell>
          <cell r="Q13">
            <v>5.8999999999999997E-2</v>
          </cell>
          <cell r="R13">
            <v>2.5000000000000001E-2</v>
          </cell>
          <cell r="S13">
            <v>0.28499999999999998</v>
          </cell>
          <cell r="T13">
            <v>0.24399999999999999</v>
          </cell>
          <cell r="U13">
            <v>5.3999999999999999E-2</v>
          </cell>
          <cell r="V13">
            <v>7.3999999999999996E-2</v>
          </cell>
          <cell r="W13">
            <v>0.35699999999999998</v>
          </cell>
          <cell r="X13">
            <v>9.0999999999999998E-2</v>
          </cell>
          <cell r="Y13">
            <v>0.84199999999999997</v>
          </cell>
          <cell r="Z13">
            <v>6.8000000000000005E-2</v>
          </cell>
          <cell r="AA13">
            <v>0.187</v>
          </cell>
          <cell r="AB13">
            <v>0.57099999999999995</v>
          </cell>
          <cell r="AC13">
            <v>0.23100000000000001</v>
          </cell>
          <cell r="AD13">
            <v>0.48399999999999999</v>
          </cell>
          <cell r="AE13">
            <v>0.253</v>
          </cell>
          <cell r="AF13">
            <v>0.14599999999999999</v>
          </cell>
          <cell r="AG13">
            <v>0.85399999999999998</v>
          </cell>
          <cell r="AH13">
            <v>0.311</v>
          </cell>
          <cell r="AI13">
            <v>0.68899999999999995</v>
          </cell>
          <cell r="AJ13">
            <v>9</v>
          </cell>
          <cell r="AK13">
            <v>0.623</v>
          </cell>
          <cell r="AL13">
            <v>3.4000000000000002E-2</v>
          </cell>
          <cell r="AM13">
            <v>0</v>
          </cell>
          <cell r="AN13">
            <v>0.219</v>
          </cell>
          <cell r="AO13">
            <v>0.123</v>
          </cell>
          <cell r="AP13">
            <v>0.10299999999999999</v>
          </cell>
          <cell r="AQ13">
            <v>0.11</v>
          </cell>
          <cell r="AR13">
            <v>0</v>
          </cell>
          <cell r="AS13">
            <v>0.71199999999999997</v>
          </cell>
          <cell r="AT13">
            <v>7.4999999999999997E-2</v>
          </cell>
          <cell r="AU13">
            <v>2615</v>
          </cell>
          <cell r="AV13">
            <v>2.1999999999999999E-2</v>
          </cell>
          <cell r="AW13">
            <v>2.1999999999999999E-2</v>
          </cell>
          <cell r="AX13">
            <v>0.01</v>
          </cell>
          <cell r="AY13">
            <v>0.81699999999999995</v>
          </cell>
          <cell r="AZ13">
            <v>0.129</v>
          </cell>
          <cell r="BA13">
            <v>6.8449999999999998</v>
          </cell>
          <cell r="BB13">
            <v>0.104</v>
          </cell>
          <cell r="BC13">
            <v>0.188</v>
          </cell>
          <cell r="BD13">
            <v>0.308</v>
          </cell>
          <cell r="BE13">
            <v>0.4</v>
          </cell>
          <cell r="BF13">
            <v>0.77300000000000002</v>
          </cell>
          <cell r="BG13">
            <v>0.153</v>
          </cell>
          <cell r="BH13">
            <v>3.2000000000000001E-2</v>
          </cell>
          <cell r="BI13">
            <v>0</v>
          </cell>
          <cell r="BJ13">
            <v>8.9999999999999993E-3</v>
          </cell>
          <cell r="BK13">
            <v>3.3000000000000002E-2</v>
          </cell>
          <cell r="BL13">
            <v>4.0000000000000001E-3</v>
          </cell>
          <cell r="BM13">
            <v>0.03</v>
          </cell>
          <cell r="BN13">
            <v>3.6999999999999998E-2</v>
          </cell>
          <cell r="BO13">
            <v>0.13</v>
          </cell>
          <cell r="BP13">
            <v>0.35899999999999999</v>
          </cell>
          <cell r="BQ13">
            <v>0.441</v>
          </cell>
          <cell r="BR13">
            <v>0</v>
          </cell>
          <cell r="BS13">
            <v>4.0000000000000001E-3</v>
          </cell>
          <cell r="BT13">
            <v>8.0000000000000002E-3</v>
          </cell>
          <cell r="BU13">
            <v>8.9999999999999993E-3</v>
          </cell>
          <cell r="BV13">
            <v>8.6999999999999994E-2</v>
          </cell>
          <cell r="BW13">
            <v>0.89100000000000001</v>
          </cell>
          <cell r="BX13">
            <v>0</v>
          </cell>
          <cell r="BY13">
            <v>0</v>
          </cell>
          <cell r="BZ13">
            <v>0</v>
          </cell>
          <cell r="CA13">
            <v>0.22800000000000001</v>
          </cell>
          <cell r="CB13">
            <v>0.746</v>
          </cell>
          <cell r="CC13">
            <v>2.5999999999999999E-2</v>
          </cell>
          <cell r="CD13">
            <v>0</v>
          </cell>
          <cell r="CE13">
            <v>0</v>
          </cell>
          <cell r="CF13">
            <v>0</v>
          </cell>
          <cell r="CG13">
            <v>0.187</v>
          </cell>
          <cell r="CH13">
            <v>0.73399999999999999</v>
          </cell>
          <cell r="CI13">
            <v>7.9000000000000001E-2</v>
          </cell>
          <cell r="CJ13">
            <v>0</v>
          </cell>
          <cell r="CK13">
            <v>0</v>
          </cell>
          <cell r="CL13">
            <v>0</v>
          </cell>
          <cell r="CM13">
            <v>0</v>
          </cell>
          <cell r="CN13">
            <v>0</v>
          </cell>
          <cell r="CO13">
            <v>1</v>
          </cell>
          <cell r="CP13">
            <v>0.51100000000000001</v>
          </cell>
          <cell r="CQ13">
            <v>0.373</v>
          </cell>
          <cell r="CR13">
            <v>9.5000000000000001E-2</v>
          </cell>
          <cell r="CS13">
            <v>1.4999999999999999E-2</v>
          </cell>
          <cell r="CT13">
            <v>7.0000000000000001E-3</v>
          </cell>
          <cell r="CU13">
            <v>0.51500000000000001</v>
          </cell>
          <cell r="CV13">
            <v>0.19400000000000001</v>
          </cell>
          <cell r="CW13">
            <v>0.01</v>
          </cell>
          <cell r="CX13">
            <v>0.216</v>
          </cell>
          <cell r="CY13">
            <v>6.6000000000000003E-2</v>
          </cell>
          <cell r="CZ13">
            <v>0.752</v>
          </cell>
          <cell r="DA13">
            <v>0.155</v>
          </cell>
          <cell r="DB13">
            <v>9.2999999999999999E-2</v>
          </cell>
          <cell r="DC13">
            <v>0</v>
          </cell>
          <cell r="DD13">
            <v>0</v>
          </cell>
          <cell r="DE13">
            <v>0.67300000000000004</v>
          </cell>
          <cell r="DF13">
            <v>0.11799999999999999</v>
          </cell>
          <cell r="DG13">
            <v>0.01</v>
          </cell>
          <cell r="DH13">
            <v>0</v>
          </cell>
          <cell r="DI13">
            <v>0.19900000000000001</v>
          </cell>
          <cell r="DJ13">
            <v>0.49299999999999999</v>
          </cell>
          <cell r="DK13">
            <v>5.2999999999999999E-2</v>
          </cell>
          <cell r="DL13">
            <v>1.9E-2</v>
          </cell>
          <cell r="DM13">
            <v>2.4E-2</v>
          </cell>
          <cell r="DN13">
            <v>0.41099999999999998</v>
          </cell>
          <cell r="DO13">
            <v>0.61399999999999999</v>
          </cell>
          <cell r="DP13">
            <v>0.20499999999999999</v>
          </cell>
          <cell r="DQ13">
            <v>1.4E-2</v>
          </cell>
          <cell r="DR13">
            <v>8.2000000000000003E-2</v>
          </cell>
          <cell r="DS13">
            <v>8.5000000000000006E-2</v>
          </cell>
          <cell r="DT13">
            <v>0.48099999999999998</v>
          </cell>
          <cell r="DU13">
            <v>0.33600000000000002</v>
          </cell>
          <cell r="DV13">
            <v>0.182</v>
          </cell>
          <cell r="DW13">
            <v>0</v>
          </cell>
          <cell r="DX13">
            <v>0</v>
          </cell>
          <cell r="DY13">
            <v>0.34899999999999998</v>
          </cell>
          <cell r="DZ13">
            <v>0.41399999999999998</v>
          </cell>
          <cell r="EA13">
            <v>4.9000000000000002E-2</v>
          </cell>
          <cell r="EB13">
            <v>0.188</v>
          </cell>
          <cell r="EC13">
            <v>0.14499999999999999</v>
          </cell>
          <cell r="ED13">
            <v>0.35899999999999999</v>
          </cell>
          <cell r="EE13">
            <v>4.9000000000000002E-2</v>
          </cell>
          <cell r="EF13">
            <v>0.26</v>
          </cell>
          <cell r="EG13">
            <v>0.187</v>
          </cell>
          <cell r="EH13">
            <v>0.41</v>
          </cell>
          <cell r="EI13">
            <v>0.32800000000000001</v>
          </cell>
          <cell r="EJ13">
            <v>4.5999999999999999E-2</v>
          </cell>
          <cell r="EK13">
            <v>0.216</v>
          </cell>
          <cell r="EL13">
            <v>0.45500000000000002</v>
          </cell>
          <cell r="EM13">
            <v>3.9E-2</v>
          </cell>
          <cell r="EN13">
            <v>7.8E-2</v>
          </cell>
          <cell r="EO13">
            <v>4.8000000000000001E-2</v>
          </cell>
          <cell r="EP13">
            <v>0.112</v>
          </cell>
          <cell r="EQ13">
            <v>0.26800000000000002</v>
          </cell>
          <cell r="ER13">
            <v>0.38500000000000001</v>
          </cell>
          <cell r="ES13">
            <v>0.35499999999999998</v>
          </cell>
          <cell r="ET13">
            <v>9.4E-2</v>
          </cell>
          <cell r="EU13">
            <v>0.11</v>
          </cell>
          <cell r="EV13">
            <v>2.8000000000000001E-2</v>
          </cell>
          <cell r="EW13">
            <v>0</v>
          </cell>
          <cell r="EX13">
            <v>7.4999999999999997E-2</v>
          </cell>
          <cell r="EY13">
            <v>0.154</v>
          </cell>
          <cell r="EZ13">
            <v>9.7000000000000003E-2</v>
          </cell>
          <cell r="FA13">
            <v>0.57599999999999996</v>
          </cell>
          <cell r="FB13">
            <v>0.13900000000000001</v>
          </cell>
          <cell r="FC13">
            <v>0.27200000000000002</v>
          </cell>
          <cell r="FD13">
            <v>1.2999999999999999E-2</v>
          </cell>
          <cell r="FE13">
            <v>0.70099999999999996</v>
          </cell>
          <cell r="FF13">
            <v>0.11600000000000001</v>
          </cell>
          <cell r="FG13">
            <v>0.17599999999999999</v>
          </cell>
          <cell r="FH13">
            <v>7.0000000000000001E-3</v>
          </cell>
          <cell r="FI13">
            <v>0.45200000000000001</v>
          </cell>
          <cell r="FJ13">
            <v>0.27900000000000003</v>
          </cell>
          <cell r="FK13">
            <v>0.255</v>
          </cell>
          <cell r="FL13">
            <v>1.4E-2</v>
          </cell>
          <cell r="FM13">
            <v>4.7E-2</v>
          </cell>
          <cell r="FN13">
            <v>0.60099999999999998</v>
          </cell>
          <cell r="FO13">
            <v>0.33500000000000002</v>
          </cell>
          <cell r="FP13">
            <v>1.7000000000000001E-2</v>
          </cell>
          <cell r="FQ13">
            <v>0.753</v>
          </cell>
          <cell r="FR13">
            <v>7.0000000000000007E-2</v>
          </cell>
          <cell r="FS13">
            <v>0.01</v>
          </cell>
          <cell r="FT13">
            <v>9.9000000000000005E-2</v>
          </cell>
          <cell r="FU13">
            <v>6.8000000000000005E-2</v>
          </cell>
          <cell r="FV13">
            <v>0</v>
          </cell>
          <cell r="FW13">
            <v>0.72499999999999998</v>
          </cell>
          <cell r="FX13">
            <v>7.4999999999999997E-2</v>
          </cell>
          <cell r="FY13">
            <v>0.01</v>
          </cell>
          <cell r="FZ13">
            <v>0.111</v>
          </cell>
          <cell r="GA13">
            <v>7.9000000000000001E-2</v>
          </cell>
          <cell r="GB13">
            <v>0</v>
          </cell>
          <cell r="GC13">
            <v>0</v>
          </cell>
          <cell r="GD13">
            <v>0</v>
          </cell>
          <cell r="GE13">
            <v>0</v>
          </cell>
          <cell r="GF13">
            <v>0</v>
          </cell>
          <cell r="GG13">
            <v>0</v>
          </cell>
          <cell r="GH13">
            <v>0</v>
          </cell>
          <cell r="GI13">
            <v>0</v>
          </cell>
          <cell r="GJ13">
            <v>0</v>
          </cell>
          <cell r="GK13">
            <v>8.9999999999999993E-3</v>
          </cell>
          <cell r="GL13">
            <v>0</v>
          </cell>
          <cell r="GM13">
            <v>0</v>
          </cell>
          <cell r="GN13">
            <v>0</v>
          </cell>
          <cell r="GO13">
            <v>0.13</v>
          </cell>
          <cell r="GP13">
            <v>0.06</v>
          </cell>
          <cell r="GQ13">
            <v>0</v>
          </cell>
          <cell r="GR13">
            <v>0</v>
          </cell>
          <cell r="GS13">
            <v>0</v>
          </cell>
          <cell r="GT13">
            <v>0</v>
          </cell>
          <cell r="GU13">
            <v>0.60299999999999998</v>
          </cell>
          <cell r="GV13">
            <v>7.8E-2</v>
          </cell>
          <cell r="GW13">
            <v>2.3E-2</v>
          </cell>
          <cell r="GX13">
            <v>0</v>
          </cell>
          <cell r="GY13">
            <v>8.9999999999999993E-3</v>
          </cell>
          <cell r="GZ13">
            <v>3.3000000000000002E-2</v>
          </cell>
          <cell r="HA13">
            <v>3.9E-2</v>
          </cell>
          <cell r="HB13">
            <v>1.4999999999999999E-2</v>
          </cell>
          <cell r="HC13">
            <v>0</v>
          </cell>
          <cell r="HD13">
            <v>0</v>
          </cell>
          <cell r="HE13">
            <v>0</v>
          </cell>
          <cell r="HF13">
            <v>0</v>
          </cell>
          <cell r="HG13">
            <v>0</v>
          </cell>
          <cell r="HH13">
            <v>0</v>
          </cell>
          <cell r="HI13">
            <v>0</v>
          </cell>
          <cell r="HJ13">
            <v>0</v>
          </cell>
          <cell r="HK13">
            <v>0</v>
          </cell>
          <cell r="HL13">
            <v>0</v>
          </cell>
          <cell r="HM13">
            <v>0</v>
          </cell>
          <cell r="HN13">
            <v>0</v>
          </cell>
          <cell r="HO13">
            <v>0</v>
          </cell>
          <cell r="HP13">
            <v>5.0000000000000001E-3</v>
          </cell>
          <cell r="HQ13">
            <v>4.0000000000000001E-3</v>
          </cell>
          <cell r="HR13">
            <v>0</v>
          </cell>
          <cell r="HS13">
            <v>0</v>
          </cell>
          <cell r="HT13">
            <v>0</v>
          </cell>
          <cell r="HU13">
            <v>6.0000000000000001E-3</v>
          </cell>
          <cell r="HV13">
            <v>1.4E-2</v>
          </cell>
          <cell r="HW13">
            <v>0.10299999999999999</v>
          </cell>
          <cell r="HX13">
            <v>6.2E-2</v>
          </cell>
          <cell r="HY13">
            <v>4.0000000000000001E-3</v>
          </cell>
          <cell r="HZ13">
            <v>0.03</v>
          </cell>
          <cell r="IA13">
            <v>2.3E-2</v>
          </cell>
          <cell r="IB13">
            <v>8.3000000000000004E-2</v>
          </cell>
          <cell r="IC13">
            <v>0.252</v>
          </cell>
          <cell r="ID13">
            <v>0.36699999999999999</v>
          </cell>
          <cell r="IE13">
            <v>0</v>
          </cell>
          <cell r="IF13">
            <v>0</v>
          </cell>
          <cell r="IG13">
            <v>7.0000000000000001E-3</v>
          </cell>
          <cell r="IH13">
            <v>2.7E-2</v>
          </cell>
          <cell r="II13">
            <v>0</v>
          </cell>
          <cell r="IJ13">
            <v>1.2E-2</v>
          </cell>
          <cell r="IK13">
            <v>0</v>
          </cell>
          <cell r="IL13">
            <v>0</v>
          </cell>
          <cell r="IM13">
            <v>0</v>
          </cell>
          <cell r="IN13">
            <v>0</v>
          </cell>
          <cell r="IO13">
            <v>0</v>
          </cell>
          <cell r="IP13">
            <v>0</v>
          </cell>
          <cell r="IQ13">
            <v>0</v>
          </cell>
          <cell r="IR13">
            <v>4.0000000000000001E-3</v>
          </cell>
          <cell r="IS13">
            <v>5.0000000000000001E-3</v>
          </cell>
          <cell r="IT13">
            <v>0</v>
          </cell>
          <cell r="IU13">
            <v>0</v>
          </cell>
          <cell r="IV13">
            <v>0</v>
          </cell>
          <cell r="IW13">
            <v>0</v>
          </cell>
          <cell r="IX13">
            <v>0</v>
          </cell>
          <cell r="IY13">
            <v>4.0000000000000001E-3</v>
          </cell>
          <cell r="IZ13">
            <v>0</v>
          </cell>
          <cell r="JA13">
            <v>4.4999999999999998E-2</v>
          </cell>
          <cell r="JB13">
            <v>0.13900000000000001</v>
          </cell>
          <cell r="JC13">
            <v>0</v>
          </cell>
          <cell r="JD13">
            <v>0</v>
          </cell>
          <cell r="JE13">
            <v>0</v>
          </cell>
          <cell r="JF13">
            <v>0</v>
          </cell>
          <cell r="JG13">
            <v>4.2000000000000003E-2</v>
          </cell>
          <cell r="JH13">
            <v>0.71399999999999997</v>
          </cell>
          <cell r="JI13">
            <v>0</v>
          </cell>
          <cell r="JJ13">
            <v>0</v>
          </cell>
          <cell r="JK13">
            <v>0</v>
          </cell>
          <cell r="JL13">
            <v>8.9999999999999993E-3</v>
          </cell>
          <cell r="JM13">
            <v>0</v>
          </cell>
          <cell r="JN13">
            <v>3.7999999999999999E-2</v>
          </cell>
          <cell r="JO13">
            <v>0</v>
          </cell>
          <cell r="JP13">
            <v>0</v>
          </cell>
          <cell r="JQ13">
            <v>0</v>
          </cell>
          <cell r="JR13">
            <v>0</v>
          </cell>
          <cell r="JS13">
            <v>0</v>
          </cell>
          <cell r="JT13">
            <v>0</v>
          </cell>
          <cell r="JU13">
            <v>0</v>
          </cell>
          <cell r="JV13">
            <v>0</v>
          </cell>
          <cell r="JW13">
            <v>0</v>
          </cell>
          <cell r="JX13">
            <v>0</v>
          </cell>
          <cell r="JY13">
            <v>8.9999999999999993E-3</v>
          </cell>
          <cell r="JZ13">
            <v>0</v>
          </cell>
          <cell r="KA13">
            <v>0</v>
          </cell>
          <cell r="KB13">
            <v>0</v>
          </cell>
          <cell r="KC13">
            <v>0</v>
          </cell>
          <cell r="KD13">
            <v>2.8000000000000001E-2</v>
          </cell>
          <cell r="KE13">
            <v>0.16500000000000001</v>
          </cell>
          <cell r="KF13">
            <v>0</v>
          </cell>
          <cell r="KG13">
            <v>0</v>
          </cell>
          <cell r="KH13">
            <v>0</v>
          </cell>
          <cell r="KI13">
            <v>0</v>
          </cell>
          <cell r="KJ13">
            <v>0.193</v>
          </cell>
          <cell r="KK13">
            <v>0.53800000000000003</v>
          </cell>
          <cell r="KL13">
            <v>2.5999999999999999E-2</v>
          </cell>
          <cell r="KM13">
            <v>0</v>
          </cell>
          <cell r="KN13">
            <v>0</v>
          </cell>
          <cell r="KO13">
            <v>0</v>
          </cell>
          <cell r="KP13">
            <v>7.0000000000000001E-3</v>
          </cell>
          <cell r="KQ13">
            <v>3.4000000000000002E-2</v>
          </cell>
          <cell r="KR13">
            <v>0</v>
          </cell>
          <cell r="KS13">
            <v>0</v>
          </cell>
          <cell r="KT13">
            <v>0</v>
          </cell>
          <cell r="KU13">
            <v>0</v>
          </cell>
          <cell r="KV13">
            <v>0</v>
          </cell>
          <cell r="KW13">
            <v>0</v>
          </cell>
          <cell r="KX13">
            <v>0</v>
          </cell>
          <cell r="KY13">
            <v>0</v>
          </cell>
          <cell r="KZ13">
            <v>0</v>
          </cell>
          <cell r="LA13">
            <v>0</v>
          </cell>
          <cell r="LB13">
            <v>0</v>
          </cell>
          <cell r="LC13">
            <v>8.9999999999999993E-3</v>
          </cell>
          <cell r="LD13">
            <v>0</v>
          </cell>
          <cell r="LE13">
            <v>0</v>
          </cell>
          <cell r="LF13">
            <v>0</v>
          </cell>
          <cell r="LG13">
            <v>0</v>
          </cell>
          <cell r="LH13">
            <v>4.9000000000000002E-2</v>
          </cell>
          <cell r="LI13">
            <v>0.14499999999999999</v>
          </cell>
          <cell r="LJ13">
            <v>0</v>
          </cell>
          <cell r="LK13">
            <v>0</v>
          </cell>
          <cell r="LL13">
            <v>0</v>
          </cell>
          <cell r="LM13">
            <v>0</v>
          </cell>
          <cell r="LN13">
            <v>0.129</v>
          </cell>
          <cell r="LO13">
            <v>0.54200000000000004</v>
          </cell>
          <cell r="LP13">
            <v>7.9000000000000001E-2</v>
          </cell>
          <cell r="LQ13">
            <v>0</v>
          </cell>
          <cell r="LR13">
            <v>0</v>
          </cell>
          <cell r="LS13">
            <v>0</v>
          </cell>
          <cell r="LT13">
            <v>8.9999999999999993E-3</v>
          </cell>
          <cell r="LU13">
            <v>3.7999999999999999E-2</v>
          </cell>
          <cell r="LV13">
            <v>0</v>
          </cell>
          <cell r="LW13">
            <v>0</v>
          </cell>
          <cell r="LX13">
            <v>0</v>
          </cell>
          <cell r="LY13">
            <v>0</v>
          </cell>
          <cell r="LZ13">
            <v>0</v>
          </cell>
          <cell r="MA13">
            <v>0</v>
          </cell>
          <cell r="MB13">
            <v>0</v>
          </cell>
          <cell r="MC13">
            <v>0</v>
          </cell>
          <cell r="MD13">
            <v>0</v>
          </cell>
          <cell r="ME13">
            <v>0</v>
          </cell>
          <cell r="MF13">
            <v>0</v>
          </cell>
          <cell r="MG13">
            <v>0</v>
          </cell>
          <cell r="MH13">
            <v>8.9999999999999993E-3</v>
          </cell>
          <cell r="MI13">
            <v>0</v>
          </cell>
          <cell r="MJ13">
            <v>0</v>
          </cell>
          <cell r="MK13">
            <v>0</v>
          </cell>
          <cell r="ML13">
            <v>0</v>
          </cell>
          <cell r="MM13">
            <v>0</v>
          </cell>
          <cell r="MN13">
            <v>0.19600000000000001</v>
          </cell>
          <cell r="MO13">
            <v>0</v>
          </cell>
          <cell r="MP13">
            <v>0</v>
          </cell>
          <cell r="MQ13">
            <v>0</v>
          </cell>
          <cell r="MR13">
            <v>0</v>
          </cell>
          <cell r="MS13">
            <v>0</v>
          </cell>
          <cell r="MT13">
            <v>0.748</v>
          </cell>
          <cell r="MU13">
            <v>0</v>
          </cell>
          <cell r="MV13">
            <v>0</v>
          </cell>
          <cell r="MW13">
            <v>0</v>
          </cell>
          <cell r="MX13">
            <v>0</v>
          </cell>
          <cell r="MY13">
            <v>0</v>
          </cell>
          <cell r="MZ13">
            <v>4.7E-2</v>
          </cell>
          <cell r="NA13">
            <v>0.14000000000000001</v>
          </cell>
          <cell r="NB13">
            <v>0.13600000000000001</v>
          </cell>
          <cell r="NC13">
            <v>4.0000000000000001E-3</v>
          </cell>
          <cell r="ND13">
            <v>2.4E-2</v>
          </cell>
          <cell r="NE13">
            <v>4.8000000000000001E-2</v>
          </cell>
          <cell r="NF13">
            <v>0</v>
          </cell>
          <cell r="NG13">
            <v>0.183</v>
          </cell>
          <cell r="NH13">
            <v>4.4999999999999998E-2</v>
          </cell>
          <cell r="NI13">
            <v>0.153</v>
          </cell>
          <cell r="NJ13">
            <v>2.9000000000000001E-2</v>
          </cell>
          <cell r="NK13">
            <v>0</v>
          </cell>
          <cell r="NL13">
            <v>0.02</v>
          </cell>
          <cell r="NM13">
            <v>0</v>
          </cell>
          <cell r="NN13">
            <v>2.9000000000000001E-2</v>
          </cell>
          <cell r="NO13">
            <v>0</v>
          </cell>
          <cell r="NP13">
            <v>5.0000000000000001E-3</v>
          </cell>
          <cell r="NQ13">
            <v>0.02</v>
          </cell>
          <cell r="NR13">
            <v>0</v>
          </cell>
          <cell r="NS13">
            <v>5.1999999999999998E-2</v>
          </cell>
          <cell r="NT13">
            <v>0.112</v>
          </cell>
          <cell r="NU13">
            <v>0.28999999999999998</v>
          </cell>
          <cell r="NV13">
            <v>3.1E-2</v>
          </cell>
          <cell r="NW13">
            <v>0</v>
          </cell>
          <cell r="NX13">
            <v>2.8000000000000001E-2</v>
          </cell>
          <cell r="NY13">
            <v>8.7999999999999995E-2</v>
          </cell>
          <cell r="NZ13">
            <v>0.26200000000000001</v>
          </cell>
          <cell r="OA13">
            <v>2.3E-2</v>
          </cell>
          <cell r="OB13">
            <v>0.04</v>
          </cell>
          <cell r="OC13">
            <v>0</v>
          </cell>
          <cell r="OD13">
            <v>2.5000000000000001E-2</v>
          </cell>
          <cell r="OE13">
            <v>2.5000000000000001E-2</v>
          </cell>
          <cell r="OF13">
            <v>0</v>
          </cell>
          <cell r="OG13">
            <v>3.2000000000000001E-2</v>
          </cell>
          <cell r="OH13">
            <v>8.0000000000000002E-3</v>
          </cell>
          <cell r="OI13">
            <v>0</v>
          </cell>
          <cell r="OJ13">
            <v>0.14699999999999999</v>
          </cell>
          <cell r="OK13">
            <v>0.114</v>
          </cell>
          <cell r="OL13">
            <v>2.4E-2</v>
          </cell>
          <cell r="OM13">
            <v>0</v>
          </cell>
          <cell r="ON13">
            <v>6.0000000000000001E-3</v>
          </cell>
          <cell r="OO13">
            <v>0.19900000000000001</v>
          </cell>
          <cell r="OP13">
            <v>0.12</v>
          </cell>
          <cell r="OQ13">
            <v>1.2E-2</v>
          </cell>
          <cell r="OR13">
            <v>2.5999999999999999E-2</v>
          </cell>
          <cell r="OS13">
            <v>1.4999999999999999E-2</v>
          </cell>
          <cell r="OT13">
            <v>3.4000000000000002E-2</v>
          </cell>
          <cell r="OU13">
            <v>0</v>
          </cell>
          <cell r="OV13">
            <v>0</v>
          </cell>
          <cell r="OW13">
            <v>4.3999999999999997E-2</v>
          </cell>
          <cell r="OX13">
            <v>0.114</v>
          </cell>
          <cell r="OY13">
            <v>3.5999999999999997E-2</v>
          </cell>
          <cell r="OZ13">
            <v>6.3E-2</v>
          </cell>
          <cell r="PA13">
            <v>3.3000000000000002E-2</v>
          </cell>
          <cell r="PB13">
            <v>3.4000000000000002E-2</v>
          </cell>
          <cell r="PC13">
            <v>0</v>
          </cell>
          <cell r="PD13">
            <v>0.121</v>
          </cell>
        </row>
        <row r="14">
          <cell r="A14" t="str">
            <v>5C1</v>
          </cell>
          <cell r="B14" t="str">
            <v>14</v>
          </cell>
          <cell r="C14" t="str">
            <v>NAF 17</v>
          </cell>
          <cell r="D14" t="str">
            <v>C1</v>
          </cell>
          <cell r="E14" t="str">
            <v>5</v>
          </cell>
          <cell r="F14">
            <v>0</v>
          </cell>
          <cell r="G14">
            <v>0</v>
          </cell>
          <cell r="H14">
            <v>0.27600000000000002</v>
          </cell>
          <cell r="I14">
            <v>0.69899999999999995</v>
          </cell>
          <cell r="J14">
            <v>2.5000000000000001E-2</v>
          </cell>
          <cell r="K14">
            <v>0.873</v>
          </cell>
          <cell r="L14">
            <v>0.127</v>
          </cell>
          <cell r="M14">
            <v>0</v>
          </cell>
          <cell r="N14">
            <v>0</v>
          </cell>
          <cell r="O14">
            <v>0.104</v>
          </cell>
          <cell r="P14">
            <v>0.26300000000000001</v>
          </cell>
          <cell r="Q14">
            <v>4.1000000000000002E-2</v>
          </cell>
          <cell r="R14">
            <v>4.2999999999999997E-2</v>
          </cell>
          <cell r="S14">
            <v>0.13700000000000001</v>
          </cell>
          <cell r="T14">
            <v>0.32200000000000001</v>
          </cell>
          <cell r="U14">
            <v>8.3000000000000004E-2</v>
          </cell>
          <cell r="V14">
            <v>7.8E-2</v>
          </cell>
          <cell r="W14">
            <v>0.35299999999999998</v>
          </cell>
          <cell r="X14">
            <v>0.13200000000000001</v>
          </cell>
          <cell r="Y14">
            <v>0.79200000000000004</v>
          </cell>
          <cell r="Z14">
            <v>7.5999999999999998E-2</v>
          </cell>
          <cell r="AA14">
            <v>0.30299999999999999</v>
          </cell>
          <cell r="AB14">
            <v>0.61399999999999999</v>
          </cell>
          <cell r="AC14">
            <v>6.0999999999999999E-2</v>
          </cell>
          <cell r="AD14">
            <v>0.47</v>
          </cell>
          <cell r="AE14">
            <v>7.5999999999999998E-2</v>
          </cell>
          <cell r="AF14">
            <v>0.19500000000000001</v>
          </cell>
          <cell r="AG14">
            <v>0.80500000000000005</v>
          </cell>
          <cell r="AH14">
            <v>0.32800000000000001</v>
          </cell>
          <cell r="AI14">
            <v>0.67200000000000004</v>
          </cell>
          <cell r="AJ14">
            <v>7</v>
          </cell>
          <cell r="AK14">
            <v>0.505</v>
          </cell>
          <cell r="AL14">
            <v>0.16800000000000001</v>
          </cell>
          <cell r="AM14">
            <v>0</v>
          </cell>
          <cell r="AN14">
            <v>0.32700000000000001</v>
          </cell>
          <cell r="AO14">
            <v>0</v>
          </cell>
          <cell r="AP14">
            <v>8.6999999999999994E-2</v>
          </cell>
          <cell r="AQ14">
            <v>0</v>
          </cell>
          <cell r="AR14">
            <v>6.2E-2</v>
          </cell>
          <cell r="AS14">
            <v>0.85099999999999998</v>
          </cell>
          <cell r="AT14">
            <v>0</v>
          </cell>
          <cell r="AU14">
            <v>1450</v>
          </cell>
          <cell r="AV14">
            <v>0.04</v>
          </cell>
          <cell r="AW14">
            <v>4.2000000000000003E-2</v>
          </cell>
          <cell r="AX14">
            <v>0</v>
          </cell>
          <cell r="AY14">
            <v>0.74199999999999999</v>
          </cell>
          <cell r="AZ14">
            <v>0.17499999999999999</v>
          </cell>
          <cell r="BA14">
            <v>5.7480000000000002</v>
          </cell>
          <cell r="BB14">
            <v>0.315</v>
          </cell>
          <cell r="BC14">
            <v>0.34200000000000003</v>
          </cell>
          <cell r="BD14">
            <v>0.19800000000000001</v>
          </cell>
          <cell r="BE14">
            <v>0.14499999999999999</v>
          </cell>
          <cell r="BF14">
            <v>0.78100000000000003</v>
          </cell>
          <cell r="BG14">
            <v>0.155</v>
          </cell>
          <cell r="BH14">
            <v>5.6000000000000001E-2</v>
          </cell>
          <cell r="BI14">
            <v>0</v>
          </cell>
          <cell r="BJ14">
            <v>0</v>
          </cell>
          <cell r="BK14">
            <v>8.0000000000000002E-3</v>
          </cell>
          <cell r="BL14">
            <v>0</v>
          </cell>
          <cell r="BM14">
            <v>1.4999999999999999E-2</v>
          </cell>
          <cell r="BN14">
            <v>3.1E-2</v>
          </cell>
          <cell r="BO14">
            <v>0.08</v>
          </cell>
          <cell r="BP14">
            <v>0.46500000000000002</v>
          </cell>
          <cell r="BQ14">
            <v>0.40899999999999997</v>
          </cell>
          <cell r="BR14">
            <v>0</v>
          </cell>
          <cell r="BS14">
            <v>0</v>
          </cell>
          <cell r="BT14">
            <v>0</v>
          </cell>
          <cell r="BU14">
            <v>0</v>
          </cell>
          <cell r="BV14">
            <v>0.13500000000000001</v>
          </cell>
          <cell r="BW14">
            <v>0.86499999999999999</v>
          </cell>
          <cell r="BX14">
            <v>0</v>
          </cell>
          <cell r="BY14">
            <v>0</v>
          </cell>
          <cell r="BZ14">
            <v>0</v>
          </cell>
          <cell r="CA14">
            <v>0.29299999999999998</v>
          </cell>
          <cell r="CB14">
            <v>0.69099999999999995</v>
          </cell>
          <cell r="CC14">
            <v>1.6E-2</v>
          </cell>
          <cell r="CD14">
            <v>0</v>
          </cell>
          <cell r="CE14">
            <v>0</v>
          </cell>
          <cell r="CF14">
            <v>3.4000000000000002E-2</v>
          </cell>
          <cell r="CG14">
            <v>0.19700000000000001</v>
          </cell>
          <cell r="CH14">
            <v>0.755</v>
          </cell>
          <cell r="CI14">
            <v>1.4E-2</v>
          </cell>
          <cell r="CJ14">
            <v>0</v>
          </cell>
          <cell r="CK14">
            <v>0</v>
          </cell>
          <cell r="CL14">
            <v>0</v>
          </cell>
          <cell r="CM14">
            <v>0</v>
          </cell>
          <cell r="CN14">
            <v>0</v>
          </cell>
          <cell r="CO14">
            <v>1</v>
          </cell>
          <cell r="CP14">
            <v>0.57199999999999995</v>
          </cell>
          <cell r="CQ14">
            <v>0.40600000000000003</v>
          </cell>
          <cell r="CR14">
            <v>1.2E-2</v>
          </cell>
          <cell r="CS14">
            <v>0</v>
          </cell>
          <cell r="CT14">
            <v>0.01</v>
          </cell>
          <cell r="CU14">
            <v>0.49199999999999999</v>
          </cell>
          <cell r="CV14">
            <v>0.19600000000000001</v>
          </cell>
          <cell r="CW14">
            <v>3.7999999999999999E-2</v>
          </cell>
          <cell r="CX14">
            <v>0.217</v>
          </cell>
          <cell r="CY14">
            <v>5.6000000000000001E-2</v>
          </cell>
          <cell r="CZ14">
            <v>0.73699999999999999</v>
          </cell>
          <cell r="DA14">
            <v>0.2</v>
          </cell>
          <cell r="DB14">
            <v>6.3E-2</v>
          </cell>
          <cell r="DC14">
            <v>0</v>
          </cell>
          <cell r="DD14">
            <v>0</v>
          </cell>
          <cell r="DE14">
            <v>0.61499999999999999</v>
          </cell>
          <cell r="DF14">
            <v>0.20100000000000001</v>
          </cell>
          <cell r="DG14">
            <v>1.4999999999999999E-2</v>
          </cell>
          <cell r="DH14">
            <v>0</v>
          </cell>
          <cell r="DI14">
            <v>0.16900000000000001</v>
          </cell>
          <cell r="DJ14">
            <v>0.499</v>
          </cell>
          <cell r="DK14">
            <v>0.109</v>
          </cell>
          <cell r="DL14">
            <v>0</v>
          </cell>
          <cell r="DM14">
            <v>1.2E-2</v>
          </cell>
          <cell r="DN14">
            <v>0.38</v>
          </cell>
          <cell r="DO14">
            <v>0.47699999999999998</v>
          </cell>
          <cell r="DP14">
            <v>0.32100000000000001</v>
          </cell>
          <cell r="DQ14">
            <v>0</v>
          </cell>
          <cell r="DR14">
            <v>9.4E-2</v>
          </cell>
          <cell r="DS14">
            <v>0.108</v>
          </cell>
          <cell r="DT14">
            <v>0.50900000000000001</v>
          </cell>
          <cell r="DU14">
            <v>0.38300000000000001</v>
          </cell>
          <cell r="DV14">
            <v>9.5000000000000001E-2</v>
          </cell>
          <cell r="DW14">
            <v>0</v>
          </cell>
          <cell r="DX14">
            <v>1.2999999999999999E-2</v>
          </cell>
          <cell r="DY14">
            <v>0.34300000000000003</v>
          </cell>
          <cell r="DZ14">
            <v>0.43</v>
          </cell>
          <cell r="EA14">
            <v>2.1999999999999999E-2</v>
          </cell>
          <cell r="EB14">
            <v>0.20499999999999999</v>
          </cell>
          <cell r="EC14">
            <v>3.3000000000000002E-2</v>
          </cell>
          <cell r="ED14">
            <v>0.42499999999999999</v>
          </cell>
          <cell r="EE14">
            <v>5.2999999999999999E-2</v>
          </cell>
          <cell r="EF14">
            <v>0.26500000000000001</v>
          </cell>
          <cell r="EG14">
            <v>0.224</v>
          </cell>
          <cell r="EH14">
            <v>0.378</v>
          </cell>
          <cell r="EI14">
            <v>0.376</v>
          </cell>
          <cell r="EJ14">
            <v>5.0000000000000001E-3</v>
          </cell>
          <cell r="EK14">
            <v>0.24099999999999999</v>
          </cell>
          <cell r="EL14">
            <v>0.38200000000000001</v>
          </cell>
          <cell r="EM14">
            <v>7.4999999999999997E-2</v>
          </cell>
          <cell r="EN14">
            <v>5.2999999999999999E-2</v>
          </cell>
          <cell r="EO14">
            <v>0.127</v>
          </cell>
          <cell r="EP14">
            <v>0.113</v>
          </cell>
          <cell r="EQ14">
            <v>0.251</v>
          </cell>
          <cell r="ER14">
            <v>0.37</v>
          </cell>
          <cell r="ES14">
            <v>0.34899999999999998</v>
          </cell>
          <cell r="ET14">
            <v>0.13600000000000001</v>
          </cell>
          <cell r="EU14">
            <v>0.13100000000000001</v>
          </cell>
          <cell r="EV14">
            <v>5.2999999999999999E-2</v>
          </cell>
          <cell r="EW14">
            <v>2.9000000000000001E-2</v>
          </cell>
          <cell r="EX14">
            <v>3.5000000000000003E-2</v>
          </cell>
          <cell r="EY14">
            <v>0.154</v>
          </cell>
          <cell r="EZ14">
            <v>0.11799999999999999</v>
          </cell>
          <cell r="FA14">
            <v>0.76</v>
          </cell>
          <cell r="FB14">
            <v>6.6000000000000003E-2</v>
          </cell>
          <cell r="FC14">
            <v>0.17399999999999999</v>
          </cell>
          <cell r="FD14">
            <v>0</v>
          </cell>
          <cell r="FE14">
            <v>0.52400000000000002</v>
          </cell>
          <cell r="FF14">
            <v>0.26600000000000001</v>
          </cell>
          <cell r="FG14">
            <v>0.21</v>
          </cell>
          <cell r="FH14">
            <v>0</v>
          </cell>
          <cell r="FI14">
            <v>0.46899999999999997</v>
          </cell>
          <cell r="FJ14">
            <v>0.27700000000000002</v>
          </cell>
          <cell r="FK14">
            <v>0.254</v>
          </cell>
          <cell r="FL14">
            <v>0</v>
          </cell>
          <cell r="FM14">
            <v>0.128</v>
          </cell>
          <cell r="FN14">
            <v>0.56100000000000005</v>
          </cell>
          <cell r="FO14">
            <v>0.27300000000000002</v>
          </cell>
          <cell r="FP14">
            <v>3.7999999999999999E-2</v>
          </cell>
          <cell r="FQ14">
            <v>0.755</v>
          </cell>
          <cell r="FR14">
            <v>5.6000000000000001E-2</v>
          </cell>
          <cell r="FS14">
            <v>8.0000000000000002E-3</v>
          </cell>
          <cell r="FT14">
            <v>8.7999999999999995E-2</v>
          </cell>
          <cell r="FU14">
            <v>9.1999999999999998E-2</v>
          </cell>
          <cell r="FV14">
            <v>0</v>
          </cell>
          <cell r="FW14">
            <v>0.72699999999999998</v>
          </cell>
          <cell r="FX14">
            <v>5.8000000000000003E-2</v>
          </cell>
          <cell r="FY14">
            <v>8.0000000000000002E-3</v>
          </cell>
          <cell r="FZ14">
            <v>0.105</v>
          </cell>
          <cell r="GA14">
            <v>0.10199999999999999</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0.183</v>
          </cell>
          <cell r="GP14">
            <v>8.2000000000000003E-2</v>
          </cell>
          <cell r="GQ14">
            <v>2.5000000000000001E-2</v>
          </cell>
          <cell r="GR14">
            <v>0</v>
          </cell>
          <cell r="GS14">
            <v>0</v>
          </cell>
          <cell r="GT14">
            <v>0</v>
          </cell>
          <cell r="GU14">
            <v>0.57099999999999995</v>
          </cell>
          <cell r="GV14">
            <v>7.2999999999999995E-2</v>
          </cell>
          <cell r="GW14">
            <v>3.1E-2</v>
          </cell>
          <cell r="GX14">
            <v>0</v>
          </cell>
          <cell r="GY14">
            <v>0</v>
          </cell>
          <cell r="GZ14">
            <v>8.0000000000000002E-3</v>
          </cell>
          <cell r="HA14">
            <v>2.7E-2</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8.9999999999999993E-3</v>
          </cell>
          <cell r="HV14">
            <v>8.9999999999999993E-3</v>
          </cell>
          <cell r="HW14">
            <v>9.9000000000000005E-2</v>
          </cell>
          <cell r="HX14">
            <v>0.16</v>
          </cell>
          <cell r="HY14">
            <v>0</v>
          </cell>
          <cell r="HZ14">
            <v>1.4999999999999999E-2</v>
          </cell>
          <cell r="IA14">
            <v>2.3E-2</v>
          </cell>
          <cell r="IB14">
            <v>6.0999999999999999E-2</v>
          </cell>
          <cell r="IC14">
            <v>0.35099999999999998</v>
          </cell>
          <cell r="ID14">
            <v>0.248</v>
          </cell>
          <cell r="IE14">
            <v>0</v>
          </cell>
          <cell r="IF14">
            <v>0</v>
          </cell>
          <cell r="IG14">
            <v>0</v>
          </cell>
          <cell r="IH14">
            <v>0.01</v>
          </cell>
          <cell r="II14">
            <v>1.6E-2</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4.7E-2</v>
          </cell>
          <cell r="JB14">
            <v>0.22900000000000001</v>
          </cell>
          <cell r="JC14">
            <v>0</v>
          </cell>
          <cell r="JD14">
            <v>0</v>
          </cell>
          <cell r="JE14">
            <v>0</v>
          </cell>
          <cell r="JF14">
            <v>0</v>
          </cell>
          <cell r="JG14">
            <v>8.7999999999999995E-2</v>
          </cell>
          <cell r="JH14">
            <v>0.61</v>
          </cell>
          <cell r="JI14">
            <v>0</v>
          </cell>
          <cell r="JJ14">
            <v>0</v>
          </cell>
          <cell r="JK14">
            <v>0</v>
          </cell>
          <cell r="JL14">
            <v>0</v>
          </cell>
          <cell r="JM14">
            <v>0</v>
          </cell>
          <cell r="JN14">
            <v>2.5000000000000001E-2</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0.112</v>
          </cell>
          <cell r="KE14">
            <v>0.16400000000000001</v>
          </cell>
          <cell r="KF14">
            <v>0</v>
          </cell>
          <cell r="KG14">
            <v>0</v>
          </cell>
          <cell r="KH14">
            <v>0</v>
          </cell>
          <cell r="KI14">
            <v>0</v>
          </cell>
          <cell r="KJ14">
            <v>0.18099999999999999</v>
          </cell>
          <cell r="KK14">
            <v>0.501</v>
          </cell>
          <cell r="KL14">
            <v>1.6E-2</v>
          </cell>
          <cell r="KM14">
            <v>0</v>
          </cell>
          <cell r="KN14">
            <v>0</v>
          </cell>
          <cell r="KO14">
            <v>0</v>
          </cell>
          <cell r="KP14">
            <v>0</v>
          </cell>
          <cell r="KQ14">
            <v>2.5000000000000001E-2</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1.2E-2</v>
          </cell>
          <cell r="LH14">
            <v>0.03</v>
          </cell>
          <cell r="LI14">
            <v>0.23400000000000001</v>
          </cell>
          <cell r="LJ14">
            <v>0</v>
          </cell>
          <cell r="LK14">
            <v>0</v>
          </cell>
          <cell r="LL14">
            <v>0</v>
          </cell>
          <cell r="LM14">
            <v>2.1000000000000001E-2</v>
          </cell>
          <cell r="LN14">
            <v>0.16600000000000001</v>
          </cell>
          <cell r="LO14">
            <v>0.496</v>
          </cell>
          <cell r="LP14">
            <v>1.4E-2</v>
          </cell>
          <cell r="LQ14">
            <v>0</v>
          </cell>
          <cell r="LR14">
            <v>0</v>
          </cell>
          <cell r="LS14">
            <v>0</v>
          </cell>
          <cell r="LT14">
            <v>0</v>
          </cell>
          <cell r="LU14">
            <v>2.5000000000000001E-2</v>
          </cell>
          <cell r="LV14">
            <v>0</v>
          </cell>
          <cell r="LW14">
            <v>0</v>
          </cell>
          <cell r="LX14">
            <v>0</v>
          </cell>
          <cell r="LY14">
            <v>0</v>
          </cell>
          <cell r="LZ14">
            <v>0</v>
          </cell>
          <cell r="MA14">
            <v>0</v>
          </cell>
          <cell r="MB14">
            <v>0</v>
          </cell>
          <cell r="MC14">
            <v>0</v>
          </cell>
          <cell r="MD14">
            <v>0</v>
          </cell>
          <cell r="ME14">
            <v>0</v>
          </cell>
          <cell r="MF14">
            <v>0</v>
          </cell>
          <cell r="MG14">
            <v>0</v>
          </cell>
          <cell r="MH14">
            <v>0</v>
          </cell>
          <cell r="MI14">
            <v>0</v>
          </cell>
          <cell r="MJ14">
            <v>0</v>
          </cell>
          <cell r="MK14">
            <v>0</v>
          </cell>
          <cell r="ML14">
            <v>0</v>
          </cell>
          <cell r="MM14">
            <v>0</v>
          </cell>
          <cell r="MN14">
            <v>0.27700000000000002</v>
          </cell>
          <cell r="MO14">
            <v>0</v>
          </cell>
          <cell r="MP14">
            <v>0</v>
          </cell>
          <cell r="MQ14">
            <v>0</v>
          </cell>
          <cell r="MR14">
            <v>0</v>
          </cell>
          <cell r="MS14">
            <v>0</v>
          </cell>
          <cell r="MT14">
            <v>0.69799999999999995</v>
          </cell>
          <cell r="MU14">
            <v>0</v>
          </cell>
          <cell r="MV14">
            <v>0</v>
          </cell>
          <cell r="MW14">
            <v>0</v>
          </cell>
          <cell r="MX14">
            <v>0</v>
          </cell>
          <cell r="MY14">
            <v>0</v>
          </cell>
          <cell r="MZ14">
            <v>2.5000000000000001E-2</v>
          </cell>
          <cell r="NA14">
            <v>3.3000000000000002E-2</v>
          </cell>
          <cell r="NB14">
            <v>0.187</v>
          </cell>
          <cell r="NC14">
            <v>3.2000000000000001E-2</v>
          </cell>
          <cell r="ND14">
            <v>3.5999999999999997E-2</v>
          </cell>
          <cell r="NE14">
            <v>5.5E-2</v>
          </cell>
          <cell r="NF14">
            <v>0</v>
          </cell>
          <cell r="NG14">
            <v>0.188</v>
          </cell>
          <cell r="NH14">
            <v>2.1000000000000001E-2</v>
          </cell>
          <cell r="NI14">
            <v>0.20699999999999999</v>
          </cell>
          <cell r="NJ14">
            <v>1.4999999999999999E-2</v>
          </cell>
          <cell r="NK14">
            <v>0</v>
          </cell>
          <cell r="NL14">
            <v>0</v>
          </cell>
          <cell r="NM14">
            <v>0</v>
          </cell>
          <cell r="NN14">
            <v>2.1999999999999999E-2</v>
          </cell>
          <cell r="NO14">
            <v>0</v>
          </cell>
          <cell r="NP14">
            <v>0</v>
          </cell>
          <cell r="NQ14">
            <v>0.05</v>
          </cell>
          <cell r="NR14">
            <v>0</v>
          </cell>
          <cell r="NS14">
            <v>0</v>
          </cell>
          <cell r="NT14">
            <v>0.154</v>
          </cell>
          <cell r="NU14">
            <v>0.26500000000000001</v>
          </cell>
          <cell r="NV14">
            <v>8.0000000000000002E-3</v>
          </cell>
          <cell r="NW14">
            <v>0</v>
          </cell>
          <cell r="NX14">
            <v>7.0999999999999994E-2</v>
          </cell>
          <cell r="NY14">
            <v>7.1999999999999995E-2</v>
          </cell>
          <cell r="NZ14">
            <v>0.32600000000000001</v>
          </cell>
          <cell r="OA14">
            <v>0</v>
          </cell>
          <cell r="OB14">
            <v>3.2000000000000001E-2</v>
          </cell>
          <cell r="OC14">
            <v>0</v>
          </cell>
          <cell r="OD14">
            <v>1.7000000000000001E-2</v>
          </cell>
          <cell r="OE14">
            <v>5.0000000000000001E-3</v>
          </cell>
          <cell r="OF14">
            <v>0</v>
          </cell>
          <cell r="OG14">
            <v>4.1000000000000002E-2</v>
          </cell>
          <cell r="OH14">
            <v>2.5000000000000001E-2</v>
          </cell>
          <cell r="OI14">
            <v>0</v>
          </cell>
          <cell r="OJ14">
            <v>0.13900000000000001</v>
          </cell>
          <cell r="OK14">
            <v>3.3000000000000002E-2</v>
          </cell>
          <cell r="OL14">
            <v>0</v>
          </cell>
          <cell r="OM14">
            <v>0</v>
          </cell>
          <cell r="ON14">
            <v>0</v>
          </cell>
          <cell r="OO14">
            <v>0.24099999999999999</v>
          </cell>
          <cell r="OP14">
            <v>0.13</v>
          </cell>
          <cell r="OQ14">
            <v>0</v>
          </cell>
          <cell r="OR14">
            <v>5.2999999999999999E-2</v>
          </cell>
          <cell r="OS14">
            <v>3.2000000000000001E-2</v>
          </cell>
          <cell r="OT14">
            <v>2.1000000000000001E-2</v>
          </cell>
          <cell r="OU14">
            <v>0</v>
          </cell>
          <cell r="OV14">
            <v>0</v>
          </cell>
          <cell r="OW14">
            <v>0.04</v>
          </cell>
          <cell r="OX14">
            <v>0.19900000000000001</v>
          </cell>
          <cell r="OY14">
            <v>5.0000000000000001E-3</v>
          </cell>
          <cell r="OZ14">
            <v>2.1000000000000001E-2</v>
          </cell>
          <cell r="PA14">
            <v>3.1E-2</v>
          </cell>
          <cell r="PB14">
            <v>2.5999999999999999E-2</v>
          </cell>
          <cell r="PC14">
            <v>0</v>
          </cell>
          <cell r="PD14">
            <v>0.16700000000000001</v>
          </cell>
        </row>
        <row r="15">
          <cell r="A15" t="str">
            <v>6C1</v>
          </cell>
          <cell r="B15" t="str">
            <v>15</v>
          </cell>
          <cell r="C15" t="str">
            <v>NAF 17</v>
          </cell>
          <cell r="D15" t="str">
            <v>C1</v>
          </cell>
          <cell r="E15" t="str">
            <v>6</v>
          </cell>
          <cell r="F15">
            <v>0</v>
          </cell>
          <cell r="G15">
            <v>6.0000000000000001E-3</v>
          </cell>
          <cell r="H15">
            <v>5.0999999999999997E-2</v>
          </cell>
          <cell r="I15">
            <v>0.86799999999999999</v>
          </cell>
          <cell r="J15">
            <v>7.4999999999999997E-2</v>
          </cell>
          <cell r="K15">
            <v>0.65500000000000003</v>
          </cell>
          <cell r="L15">
            <v>0</v>
          </cell>
          <cell r="M15">
            <v>0.13800000000000001</v>
          </cell>
          <cell r="N15">
            <v>0.20699999999999999</v>
          </cell>
          <cell r="O15">
            <v>8.4000000000000005E-2</v>
          </cell>
          <cell r="P15">
            <v>0.36799999999999999</v>
          </cell>
          <cell r="Q15">
            <v>4.8000000000000001E-2</v>
          </cell>
          <cell r="R15">
            <v>1.7000000000000001E-2</v>
          </cell>
          <cell r="S15">
            <v>0.26200000000000001</v>
          </cell>
          <cell r="T15">
            <v>0.14000000000000001</v>
          </cell>
          <cell r="U15">
            <v>5.2999999999999999E-2</v>
          </cell>
          <cell r="V15">
            <v>0.14699999999999999</v>
          </cell>
          <cell r="W15">
            <v>0.23599999999999999</v>
          </cell>
          <cell r="X15">
            <v>5.0999999999999997E-2</v>
          </cell>
          <cell r="Y15">
            <v>0.88</v>
          </cell>
          <cell r="Z15">
            <v>6.8000000000000005E-2</v>
          </cell>
          <cell r="AA15">
            <v>7.8E-2</v>
          </cell>
          <cell r="AB15">
            <v>0.39200000000000002</v>
          </cell>
          <cell r="AC15">
            <v>0</v>
          </cell>
          <cell r="AD15">
            <v>0.60799999999999998</v>
          </cell>
          <cell r="AE15">
            <v>0.45100000000000001</v>
          </cell>
          <cell r="AF15">
            <v>6.8000000000000005E-2</v>
          </cell>
          <cell r="AG15">
            <v>0.93200000000000005</v>
          </cell>
          <cell r="AH15">
            <v>0.79400000000000004</v>
          </cell>
          <cell r="AI15">
            <v>0.20599999999999999</v>
          </cell>
          <cell r="AJ15">
            <v>13</v>
          </cell>
          <cell r="AK15">
            <v>0.20599999999999999</v>
          </cell>
          <cell r="AL15">
            <v>0</v>
          </cell>
          <cell r="AM15">
            <v>0</v>
          </cell>
          <cell r="AN15">
            <v>0.79400000000000004</v>
          </cell>
          <cell r="AO15">
            <v>0</v>
          </cell>
          <cell r="AP15">
            <v>0</v>
          </cell>
          <cell r="AQ15">
            <v>0</v>
          </cell>
          <cell r="AR15">
            <v>0.20599999999999999</v>
          </cell>
          <cell r="AS15">
            <v>0.79400000000000004</v>
          </cell>
          <cell r="AT15">
            <v>0</v>
          </cell>
          <cell r="AU15">
            <v>49</v>
          </cell>
          <cell r="AV15">
            <v>0</v>
          </cell>
          <cell r="AW15">
            <v>5.1999999999999998E-2</v>
          </cell>
          <cell r="AX15">
            <v>0</v>
          </cell>
          <cell r="AY15">
            <v>0.81</v>
          </cell>
          <cell r="AZ15">
            <v>0.13800000000000001</v>
          </cell>
          <cell r="BA15">
            <v>10.971</v>
          </cell>
          <cell r="BB15">
            <v>0.13500000000000001</v>
          </cell>
          <cell r="BC15">
            <v>0.125</v>
          </cell>
          <cell r="BD15">
            <v>0.24399999999999999</v>
          </cell>
          <cell r="BE15">
            <v>0.495</v>
          </cell>
          <cell r="BF15">
            <v>0.70399999999999996</v>
          </cell>
          <cell r="BG15">
            <v>0.17599999999999999</v>
          </cell>
          <cell r="BH15">
            <v>2.8000000000000001E-2</v>
          </cell>
          <cell r="BI15">
            <v>5.6000000000000001E-2</v>
          </cell>
          <cell r="BJ15">
            <v>1.7000000000000001E-2</v>
          </cell>
          <cell r="BK15">
            <v>1.9E-2</v>
          </cell>
          <cell r="BL15">
            <v>2.5999999999999999E-2</v>
          </cell>
          <cell r="BM15">
            <v>0.06</v>
          </cell>
          <cell r="BN15">
            <v>0.03</v>
          </cell>
          <cell r="BO15">
            <v>0.16600000000000001</v>
          </cell>
          <cell r="BP15">
            <v>0.45700000000000002</v>
          </cell>
          <cell r="BQ15">
            <v>0.26200000000000001</v>
          </cell>
          <cell r="BR15">
            <v>0</v>
          </cell>
          <cell r="BS15">
            <v>0</v>
          </cell>
          <cell r="BT15">
            <v>0</v>
          </cell>
          <cell r="BU15">
            <v>0</v>
          </cell>
          <cell r="BV15">
            <v>7.0999999999999994E-2</v>
          </cell>
          <cell r="BW15">
            <v>0.92900000000000005</v>
          </cell>
          <cell r="BX15">
            <v>0</v>
          </cell>
          <cell r="BY15">
            <v>0</v>
          </cell>
          <cell r="BZ15">
            <v>0</v>
          </cell>
          <cell r="CA15">
            <v>0.13900000000000001</v>
          </cell>
          <cell r="CB15">
            <v>0.85399999999999998</v>
          </cell>
          <cell r="CC15">
            <v>8.0000000000000002E-3</v>
          </cell>
          <cell r="CD15">
            <v>0</v>
          </cell>
          <cell r="CE15">
            <v>2.9000000000000001E-2</v>
          </cell>
          <cell r="CF15">
            <v>0.01</v>
          </cell>
          <cell r="CG15">
            <v>0.185</v>
          </cell>
          <cell r="CH15">
            <v>0.747</v>
          </cell>
          <cell r="CI15">
            <v>0.03</v>
          </cell>
          <cell r="CJ15">
            <v>0</v>
          </cell>
          <cell r="CK15">
            <v>0</v>
          </cell>
          <cell r="CL15">
            <v>0</v>
          </cell>
          <cell r="CM15">
            <v>0</v>
          </cell>
          <cell r="CN15">
            <v>0</v>
          </cell>
          <cell r="CO15">
            <v>1</v>
          </cell>
          <cell r="CP15">
            <v>0.47799999999999998</v>
          </cell>
          <cell r="CQ15">
            <v>0.42299999999999999</v>
          </cell>
          <cell r="CR15">
            <v>8.3000000000000004E-2</v>
          </cell>
          <cell r="CS15">
            <v>3.0000000000000001E-3</v>
          </cell>
          <cell r="CT15">
            <v>1.2E-2</v>
          </cell>
          <cell r="CU15">
            <v>0.51800000000000002</v>
          </cell>
          <cell r="CV15">
            <v>0.29799999999999999</v>
          </cell>
          <cell r="CW15">
            <v>2.1000000000000001E-2</v>
          </cell>
          <cell r="CX15">
            <v>0.14399999999999999</v>
          </cell>
          <cell r="CY15">
            <v>1.9E-2</v>
          </cell>
          <cell r="CZ15">
            <v>0.624</v>
          </cell>
          <cell r="DA15">
            <v>0.19900000000000001</v>
          </cell>
          <cell r="DB15">
            <v>0.17799999999999999</v>
          </cell>
          <cell r="DC15">
            <v>0</v>
          </cell>
          <cell r="DD15">
            <v>0</v>
          </cell>
          <cell r="DE15">
            <v>0.621</v>
          </cell>
          <cell r="DF15">
            <v>0.248</v>
          </cell>
          <cell r="DG15">
            <v>8.0000000000000002E-3</v>
          </cell>
          <cell r="DH15">
            <v>5.0000000000000001E-3</v>
          </cell>
          <cell r="DI15">
            <v>0.11700000000000001</v>
          </cell>
          <cell r="DJ15">
            <v>0.4</v>
          </cell>
          <cell r="DK15">
            <v>7.9000000000000001E-2</v>
          </cell>
          <cell r="DL15">
            <v>0</v>
          </cell>
          <cell r="DM15">
            <v>0</v>
          </cell>
          <cell r="DN15">
            <v>0.52100000000000002</v>
          </cell>
          <cell r="DO15">
            <v>0.51400000000000001</v>
          </cell>
          <cell r="DP15">
            <v>0.311</v>
          </cell>
          <cell r="DQ15">
            <v>1.0999999999999999E-2</v>
          </cell>
          <cell r="DR15">
            <v>7.0999999999999994E-2</v>
          </cell>
          <cell r="DS15">
            <v>9.2999999999999999E-2</v>
          </cell>
          <cell r="DT15">
            <v>0.36799999999999999</v>
          </cell>
          <cell r="DU15">
            <v>0.39800000000000002</v>
          </cell>
          <cell r="DV15">
            <v>0.23400000000000001</v>
          </cell>
          <cell r="DW15">
            <v>0</v>
          </cell>
          <cell r="DX15">
            <v>0</v>
          </cell>
          <cell r="DY15">
            <v>0.26</v>
          </cell>
          <cell r="DZ15">
            <v>0.501</v>
          </cell>
          <cell r="EA15">
            <v>0.01</v>
          </cell>
          <cell r="EB15">
            <v>0.22900000000000001</v>
          </cell>
          <cell r="EC15">
            <v>0.16700000000000001</v>
          </cell>
          <cell r="ED15">
            <v>0.28799999999999998</v>
          </cell>
          <cell r="EE15">
            <v>0.02</v>
          </cell>
          <cell r="EF15">
            <v>0.34499999999999997</v>
          </cell>
          <cell r="EG15">
            <v>0.18</v>
          </cell>
          <cell r="EH15">
            <v>0.35199999999999998</v>
          </cell>
          <cell r="EI15">
            <v>0.378</v>
          </cell>
          <cell r="EJ15">
            <v>2.1999999999999999E-2</v>
          </cell>
          <cell r="EK15">
            <v>0.249</v>
          </cell>
          <cell r="EL15">
            <v>0.53200000000000003</v>
          </cell>
          <cell r="EM15">
            <v>6.4000000000000001E-2</v>
          </cell>
          <cell r="EN15">
            <v>2.5000000000000001E-2</v>
          </cell>
          <cell r="EO15">
            <v>0.10299999999999999</v>
          </cell>
          <cell r="EP15">
            <v>2.3E-2</v>
          </cell>
          <cell r="EQ15">
            <v>0.253</v>
          </cell>
          <cell r="ER15">
            <v>0.29499999999999998</v>
          </cell>
          <cell r="ES15">
            <v>0.247</v>
          </cell>
          <cell r="ET15">
            <v>7.5999999999999998E-2</v>
          </cell>
          <cell r="EU15">
            <v>0.27900000000000003</v>
          </cell>
          <cell r="EV15">
            <v>0.124</v>
          </cell>
          <cell r="EW15">
            <v>7.0999999999999994E-2</v>
          </cell>
          <cell r="EX15">
            <v>0.129</v>
          </cell>
          <cell r="EY15">
            <v>0.128</v>
          </cell>
          <cell r="EZ15">
            <v>0.14000000000000001</v>
          </cell>
          <cell r="FA15">
            <v>0.59299999999999997</v>
          </cell>
          <cell r="FB15">
            <v>0.16300000000000001</v>
          </cell>
          <cell r="FC15">
            <v>0.22600000000000001</v>
          </cell>
          <cell r="FD15">
            <v>1.7999999999999999E-2</v>
          </cell>
          <cell r="FE15">
            <v>0.45300000000000001</v>
          </cell>
          <cell r="FF15">
            <v>0.23599999999999999</v>
          </cell>
          <cell r="FG15">
            <v>0.29899999999999999</v>
          </cell>
          <cell r="FH15">
            <v>1.2999999999999999E-2</v>
          </cell>
          <cell r="FI15">
            <v>0.441</v>
          </cell>
          <cell r="FJ15">
            <v>0.221</v>
          </cell>
          <cell r="FK15">
            <v>0.32500000000000001</v>
          </cell>
          <cell r="FL15">
            <v>1.2999999999999999E-2</v>
          </cell>
          <cell r="FM15">
            <v>3.4000000000000002E-2</v>
          </cell>
          <cell r="FN15">
            <v>0.69099999999999995</v>
          </cell>
          <cell r="FO15">
            <v>0.22900000000000001</v>
          </cell>
          <cell r="FP15">
            <v>4.5999999999999999E-2</v>
          </cell>
          <cell r="FQ15">
            <v>0.72399999999999998</v>
          </cell>
          <cell r="FR15">
            <v>0.12</v>
          </cell>
          <cell r="FS15">
            <v>3.0000000000000001E-3</v>
          </cell>
          <cell r="FT15">
            <v>6.3E-2</v>
          </cell>
          <cell r="FU15">
            <v>0.09</v>
          </cell>
          <cell r="FV15">
            <v>0</v>
          </cell>
          <cell r="FW15">
            <v>0.70499999999999996</v>
          </cell>
          <cell r="FX15">
            <v>0.126</v>
          </cell>
          <cell r="FY15">
            <v>2E-3</v>
          </cell>
          <cell r="FZ15">
            <v>6.9000000000000006E-2</v>
          </cell>
          <cell r="GA15">
            <v>9.8000000000000004E-2</v>
          </cell>
          <cell r="GB15">
            <v>0</v>
          </cell>
          <cell r="GC15">
            <v>0</v>
          </cell>
          <cell r="GD15">
            <v>0</v>
          </cell>
          <cell r="GE15">
            <v>0</v>
          </cell>
          <cell r="GF15">
            <v>0</v>
          </cell>
          <cell r="GG15">
            <v>0</v>
          </cell>
          <cell r="GH15">
            <v>0</v>
          </cell>
          <cell r="GI15">
            <v>4.0000000000000001E-3</v>
          </cell>
          <cell r="GJ15">
            <v>2E-3</v>
          </cell>
          <cell r="GK15">
            <v>0</v>
          </cell>
          <cell r="GL15">
            <v>0</v>
          </cell>
          <cell r="GM15">
            <v>0</v>
          </cell>
          <cell r="GN15">
            <v>0</v>
          </cell>
          <cell r="GO15">
            <v>5.0999999999999997E-2</v>
          </cell>
          <cell r="GP15">
            <v>0</v>
          </cell>
          <cell r="GQ15">
            <v>0</v>
          </cell>
          <cell r="GR15">
            <v>0</v>
          </cell>
          <cell r="GS15">
            <v>0</v>
          </cell>
          <cell r="GT15">
            <v>0</v>
          </cell>
          <cell r="GU15">
            <v>0.59</v>
          </cell>
          <cell r="GV15">
            <v>0.16800000000000001</v>
          </cell>
          <cell r="GW15">
            <v>1.7999999999999999E-2</v>
          </cell>
          <cell r="GX15">
            <v>5.6000000000000001E-2</v>
          </cell>
          <cell r="GY15">
            <v>1.7000000000000001E-2</v>
          </cell>
          <cell r="GZ15">
            <v>1.7999999999999999E-2</v>
          </cell>
          <cell r="HA15">
            <v>5.8999999999999997E-2</v>
          </cell>
          <cell r="HB15">
            <v>6.0000000000000001E-3</v>
          </cell>
          <cell r="HC15">
            <v>0.01</v>
          </cell>
          <cell r="HD15">
            <v>0</v>
          </cell>
          <cell r="HE15">
            <v>0</v>
          </cell>
          <cell r="HF15">
            <v>0</v>
          </cell>
          <cell r="HG15">
            <v>0</v>
          </cell>
          <cell r="HH15">
            <v>0</v>
          </cell>
          <cell r="HI15">
            <v>0</v>
          </cell>
          <cell r="HJ15">
            <v>0</v>
          </cell>
          <cell r="HK15">
            <v>0</v>
          </cell>
          <cell r="HL15">
            <v>0</v>
          </cell>
          <cell r="HM15">
            <v>0</v>
          </cell>
          <cell r="HN15">
            <v>0</v>
          </cell>
          <cell r="HO15">
            <v>0</v>
          </cell>
          <cell r="HP15">
            <v>6.0000000000000001E-3</v>
          </cell>
          <cell r="HQ15">
            <v>0</v>
          </cell>
          <cell r="HR15">
            <v>0</v>
          </cell>
          <cell r="HS15">
            <v>0</v>
          </cell>
          <cell r="HT15">
            <v>0</v>
          </cell>
          <cell r="HU15">
            <v>0</v>
          </cell>
          <cell r="HV15">
            <v>3.3000000000000002E-2</v>
          </cell>
          <cell r="HW15">
            <v>0.01</v>
          </cell>
          <cell r="HX15">
            <v>8.0000000000000002E-3</v>
          </cell>
          <cell r="HY15">
            <v>2.5999999999999999E-2</v>
          </cell>
          <cell r="HZ15">
            <v>0.05</v>
          </cell>
          <cell r="IA15">
            <v>2.3E-2</v>
          </cell>
          <cell r="IB15">
            <v>0.115</v>
          </cell>
          <cell r="IC15">
            <v>0.4</v>
          </cell>
          <cell r="ID15">
            <v>0.25</v>
          </cell>
          <cell r="IE15">
            <v>0</v>
          </cell>
          <cell r="IF15">
            <v>0.01</v>
          </cell>
          <cell r="IG15">
            <v>6.0000000000000001E-3</v>
          </cell>
          <cell r="IH15">
            <v>1.2E-2</v>
          </cell>
          <cell r="II15">
            <v>4.5999999999999999E-2</v>
          </cell>
          <cell r="IJ15">
            <v>4.0000000000000001E-3</v>
          </cell>
          <cell r="IK15">
            <v>0</v>
          </cell>
          <cell r="IL15">
            <v>0</v>
          </cell>
          <cell r="IM15">
            <v>0</v>
          </cell>
          <cell r="IN15">
            <v>0</v>
          </cell>
          <cell r="IO15">
            <v>0</v>
          </cell>
          <cell r="IP15">
            <v>0</v>
          </cell>
          <cell r="IQ15">
            <v>0</v>
          </cell>
          <cell r="IR15">
            <v>0</v>
          </cell>
          <cell r="IS15">
            <v>0</v>
          </cell>
          <cell r="IT15">
            <v>0</v>
          </cell>
          <cell r="IU15">
            <v>0</v>
          </cell>
          <cell r="IV15">
            <v>6.0000000000000001E-3</v>
          </cell>
          <cell r="IW15">
            <v>0</v>
          </cell>
          <cell r="IX15">
            <v>0</v>
          </cell>
          <cell r="IY15">
            <v>0</v>
          </cell>
          <cell r="IZ15">
            <v>0</v>
          </cell>
          <cell r="JA15">
            <v>1.9E-2</v>
          </cell>
          <cell r="JB15">
            <v>3.4000000000000002E-2</v>
          </cell>
          <cell r="JC15">
            <v>0</v>
          </cell>
          <cell r="JD15">
            <v>0</v>
          </cell>
          <cell r="JE15">
            <v>0</v>
          </cell>
          <cell r="JF15">
            <v>0</v>
          </cell>
          <cell r="JG15">
            <v>5.1999999999999998E-2</v>
          </cell>
          <cell r="JH15">
            <v>0.81100000000000005</v>
          </cell>
          <cell r="JI15">
            <v>0</v>
          </cell>
          <cell r="JJ15">
            <v>0</v>
          </cell>
          <cell r="JK15">
            <v>0</v>
          </cell>
          <cell r="JL15">
            <v>0</v>
          </cell>
          <cell r="JM15">
            <v>0</v>
          </cell>
          <cell r="JN15">
            <v>7.9000000000000001E-2</v>
          </cell>
          <cell r="JO15">
            <v>0</v>
          </cell>
          <cell r="JP15">
            <v>0</v>
          </cell>
          <cell r="JQ15">
            <v>0</v>
          </cell>
          <cell r="JR15">
            <v>0</v>
          </cell>
          <cell r="JS15">
            <v>0</v>
          </cell>
          <cell r="JT15">
            <v>0</v>
          </cell>
          <cell r="JU15">
            <v>0</v>
          </cell>
          <cell r="JV15">
            <v>0</v>
          </cell>
          <cell r="JW15">
            <v>0</v>
          </cell>
          <cell r="JX15">
            <v>0</v>
          </cell>
          <cell r="JY15">
            <v>6.0000000000000001E-3</v>
          </cell>
          <cell r="JZ15">
            <v>0</v>
          </cell>
          <cell r="KA15">
            <v>0</v>
          </cell>
          <cell r="KB15">
            <v>0</v>
          </cell>
          <cell r="KC15">
            <v>0</v>
          </cell>
          <cell r="KD15">
            <v>1.2E-2</v>
          </cell>
          <cell r="KE15">
            <v>4.1000000000000002E-2</v>
          </cell>
          <cell r="KF15">
            <v>0</v>
          </cell>
          <cell r="KG15">
            <v>0</v>
          </cell>
          <cell r="KH15">
            <v>0</v>
          </cell>
          <cell r="KI15">
            <v>0</v>
          </cell>
          <cell r="KJ15">
            <v>0.11899999999999999</v>
          </cell>
          <cell r="KK15">
            <v>0.73899999999999999</v>
          </cell>
          <cell r="KL15">
            <v>8.0000000000000002E-3</v>
          </cell>
          <cell r="KM15">
            <v>0</v>
          </cell>
          <cell r="KN15">
            <v>0</v>
          </cell>
          <cell r="KO15">
            <v>0</v>
          </cell>
          <cell r="KP15">
            <v>8.0000000000000002E-3</v>
          </cell>
          <cell r="KQ15">
            <v>6.7000000000000004E-2</v>
          </cell>
          <cell r="KR15">
            <v>0</v>
          </cell>
          <cell r="KS15">
            <v>0</v>
          </cell>
          <cell r="KT15">
            <v>0</v>
          </cell>
          <cell r="KU15">
            <v>0</v>
          </cell>
          <cell r="KV15">
            <v>0</v>
          </cell>
          <cell r="KW15">
            <v>0</v>
          </cell>
          <cell r="KX15">
            <v>0</v>
          </cell>
          <cell r="KY15">
            <v>0</v>
          </cell>
          <cell r="KZ15">
            <v>0</v>
          </cell>
          <cell r="LA15">
            <v>0</v>
          </cell>
          <cell r="LB15">
            <v>2E-3</v>
          </cell>
          <cell r="LC15">
            <v>4.0000000000000001E-3</v>
          </cell>
          <cell r="LD15">
            <v>0</v>
          </cell>
          <cell r="LE15">
            <v>0</v>
          </cell>
          <cell r="LF15">
            <v>0</v>
          </cell>
          <cell r="LG15">
            <v>0</v>
          </cell>
          <cell r="LH15">
            <v>0</v>
          </cell>
          <cell r="LI15">
            <v>5.1999999999999998E-2</v>
          </cell>
          <cell r="LJ15">
            <v>0</v>
          </cell>
          <cell r="LK15">
            <v>0</v>
          </cell>
          <cell r="LL15">
            <v>2.9000000000000001E-2</v>
          </cell>
          <cell r="LM15">
            <v>0.01</v>
          </cell>
          <cell r="LN15">
            <v>0.17399999999999999</v>
          </cell>
          <cell r="LO15">
            <v>0.63600000000000001</v>
          </cell>
          <cell r="LP15">
            <v>1.7999999999999999E-2</v>
          </cell>
          <cell r="LQ15">
            <v>0</v>
          </cell>
          <cell r="LR15">
            <v>0</v>
          </cell>
          <cell r="LS15">
            <v>0</v>
          </cell>
          <cell r="LT15">
            <v>8.9999999999999993E-3</v>
          </cell>
          <cell r="LU15">
            <v>5.3999999999999999E-2</v>
          </cell>
          <cell r="LV15">
            <v>1.2E-2</v>
          </cell>
          <cell r="LW15">
            <v>0</v>
          </cell>
          <cell r="LX15">
            <v>0</v>
          </cell>
          <cell r="LY15">
            <v>0</v>
          </cell>
          <cell r="LZ15">
            <v>0</v>
          </cell>
          <cell r="MA15">
            <v>0</v>
          </cell>
          <cell r="MB15">
            <v>0</v>
          </cell>
          <cell r="MC15">
            <v>0</v>
          </cell>
          <cell r="MD15">
            <v>0</v>
          </cell>
          <cell r="ME15">
            <v>0</v>
          </cell>
          <cell r="MF15">
            <v>0</v>
          </cell>
          <cell r="MG15">
            <v>0</v>
          </cell>
          <cell r="MH15">
            <v>6.0000000000000001E-3</v>
          </cell>
          <cell r="MI15">
            <v>0</v>
          </cell>
          <cell r="MJ15">
            <v>0</v>
          </cell>
          <cell r="MK15">
            <v>0</v>
          </cell>
          <cell r="ML15">
            <v>0</v>
          </cell>
          <cell r="MM15">
            <v>0</v>
          </cell>
          <cell r="MN15">
            <v>5.1999999999999998E-2</v>
          </cell>
          <cell r="MO15">
            <v>0</v>
          </cell>
          <cell r="MP15">
            <v>0</v>
          </cell>
          <cell r="MQ15">
            <v>0</v>
          </cell>
          <cell r="MR15">
            <v>0</v>
          </cell>
          <cell r="MS15">
            <v>0</v>
          </cell>
          <cell r="MT15">
            <v>0.86299999999999999</v>
          </cell>
          <cell r="MU15">
            <v>0</v>
          </cell>
          <cell r="MV15">
            <v>0</v>
          </cell>
          <cell r="MW15">
            <v>0</v>
          </cell>
          <cell r="MX15">
            <v>0</v>
          </cell>
          <cell r="MY15">
            <v>0</v>
          </cell>
          <cell r="MZ15">
            <v>7.8E-2</v>
          </cell>
          <cell r="NA15">
            <v>0.13500000000000001</v>
          </cell>
          <cell r="NB15">
            <v>7.2999999999999995E-2</v>
          </cell>
          <cell r="NC15">
            <v>0.01</v>
          </cell>
          <cell r="ND15">
            <v>1.4999999999999999E-2</v>
          </cell>
          <cell r="NE15">
            <v>2.5999999999999999E-2</v>
          </cell>
          <cell r="NF15">
            <v>0</v>
          </cell>
          <cell r="NG15">
            <v>0.17799999999999999</v>
          </cell>
          <cell r="NH15">
            <v>8.9999999999999993E-3</v>
          </cell>
          <cell r="NI15">
            <v>0.28699999999999998</v>
          </cell>
          <cell r="NJ15">
            <v>2.5999999999999999E-2</v>
          </cell>
          <cell r="NK15">
            <v>0</v>
          </cell>
          <cell r="NL15">
            <v>0.01</v>
          </cell>
          <cell r="NM15">
            <v>0</v>
          </cell>
          <cell r="NN15">
            <v>0</v>
          </cell>
          <cell r="NO15">
            <v>0</v>
          </cell>
          <cell r="NP15">
            <v>3.2000000000000001E-2</v>
          </cell>
          <cell r="NQ15">
            <v>2.7E-2</v>
          </cell>
          <cell r="NR15">
            <v>0</v>
          </cell>
          <cell r="NS15">
            <v>4.2999999999999997E-2</v>
          </cell>
          <cell r="NT15">
            <v>0.128</v>
          </cell>
          <cell r="NU15">
            <v>0.24399999999999999</v>
          </cell>
          <cell r="NV15">
            <v>4.0000000000000001E-3</v>
          </cell>
          <cell r="NW15">
            <v>0</v>
          </cell>
          <cell r="NX15">
            <v>1.2999999999999999E-2</v>
          </cell>
          <cell r="NY15">
            <v>6.0999999999999999E-2</v>
          </cell>
          <cell r="NZ15">
            <v>0.36499999999999999</v>
          </cell>
          <cell r="OA15">
            <v>2.1999999999999999E-2</v>
          </cell>
          <cell r="OB15">
            <v>5.1999999999999998E-2</v>
          </cell>
          <cell r="OC15">
            <v>0.01</v>
          </cell>
          <cell r="OD15">
            <v>0</v>
          </cell>
          <cell r="OE15">
            <v>0</v>
          </cell>
          <cell r="OF15">
            <v>0</v>
          </cell>
          <cell r="OG15">
            <v>3.7999999999999999E-2</v>
          </cell>
          <cell r="OH15">
            <v>8.9999999999999993E-3</v>
          </cell>
          <cell r="OI15">
            <v>0</v>
          </cell>
          <cell r="OJ15">
            <v>0.183</v>
          </cell>
          <cell r="OK15">
            <v>0.16400000000000001</v>
          </cell>
          <cell r="OL15">
            <v>0</v>
          </cell>
          <cell r="OM15">
            <v>0</v>
          </cell>
          <cell r="ON15">
            <v>3.0000000000000001E-3</v>
          </cell>
          <cell r="OO15">
            <v>0.14299999999999999</v>
          </cell>
          <cell r="OP15">
            <v>0.113</v>
          </cell>
          <cell r="OQ15">
            <v>0</v>
          </cell>
          <cell r="OR15">
            <v>2.9000000000000001E-2</v>
          </cell>
          <cell r="OS15">
            <v>0.01</v>
          </cell>
          <cell r="OT15">
            <v>8.9999999999999993E-3</v>
          </cell>
          <cell r="OU15">
            <v>0</v>
          </cell>
          <cell r="OV15">
            <v>0</v>
          </cell>
          <cell r="OW15">
            <v>1.4999999999999999E-2</v>
          </cell>
          <cell r="OX15">
            <v>0.23899999999999999</v>
          </cell>
          <cell r="OY15">
            <v>1.7000000000000001E-2</v>
          </cell>
          <cell r="OZ15">
            <v>7.4999999999999997E-2</v>
          </cell>
          <cell r="PA15">
            <v>1.9E-2</v>
          </cell>
          <cell r="PB15">
            <v>1.4999999999999999E-2</v>
          </cell>
          <cell r="PC15">
            <v>4.0000000000000001E-3</v>
          </cell>
          <cell r="PD15">
            <v>0.14099999999999999</v>
          </cell>
        </row>
        <row r="16">
          <cell r="A16" t="str">
            <v>EnsC2</v>
          </cell>
          <cell r="B16" t="str">
            <v>16</v>
          </cell>
          <cell r="C16" t="str">
            <v>NAF 17</v>
          </cell>
          <cell r="D16" t="str">
            <v>C2</v>
          </cell>
          <cell r="E16" t="str">
            <v/>
          </cell>
          <cell r="F16">
            <v>0</v>
          </cell>
          <cell r="G16">
            <v>0</v>
          </cell>
          <cell r="H16">
            <v>0.63600000000000001</v>
          </cell>
          <cell r="I16">
            <v>0.185</v>
          </cell>
          <cell r="J16">
            <v>0.17899999999999999</v>
          </cell>
          <cell r="K16">
            <v>1</v>
          </cell>
          <cell r="L16">
            <v>0</v>
          </cell>
          <cell r="M16">
            <v>0</v>
          </cell>
          <cell r="N16">
            <v>0</v>
          </cell>
          <cell r="O16">
            <v>0.31900000000000001</v>
          </cell>
          <cell r="P16">
            <v>0.22800000000000001</v>
          </cell>
          <cell r="Q16">
            <v>0.127</v>
          </cell>
          <cell r="R16">
            <v>0</v>
          </cell>
          <cell r="S16">
            <v>0</v>
          </cell>
          <cell r="T16">
            <v>0.75800000000000001</v>
          </cell>
          <cell r="U16">
            <v>0</v>
          </cell>
          <cell r="V16">
            <v>0</v>
          </cell>
          <cell r="W16">
            <v>0.114</v>
          </cell>
          <cell r="X16">
            <v>0</v>
          </cell>
          <cell r="Y16">
            <v>0.45500000000000002</v>
          </cell>
          <cell r="Z16">
            <v>0.54500000000000004</v>
          </cell>
          <cell r="AF16">
            <v>0</v>
          </cell>
          <cell r="AG16">
            <v>1</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0.88300000000000001</v>
          </cell>
          <cell r="AZ16">
            <v>0.11700000000000001</v>
          </cell>
          <cell r="BA16">
            <v>5.2729999999999997</v>
          </cell>
          <cell r="BB16">
            <v>3.3000000000000002E-2</v>
          </cell>
          <cell r="BC16">
            <v>0.66700000000000004</v>
          </cell>
          <cell r="BD16">
            <v>0.22600000000000001</v>
          </cell>
          <cell r="BE16">
            <v>7.2999999999999995E-2</v>
          </cell>
          <cell r="BF16">
            <v>0.40600000000000003</v>
          </cell>
          <cell r="BG16">
            <v>0.59399999999999997</v>
          </cell>
          <cell r="BH16">
            <v>0</v>
          </cell>
          <cell r="BI16">
            <v>0</v>
          </cell>
          <cell r="BJ16">
            <v>0</v>
          </cell>
          <cell r="BK16">
            <v>0</v>
          </cell>
          <cell r="BL16">
            <v>0</v>
          </cell>
          <cell r="BM16">
            <v>0</v>
          </cell>
          <cell r="BN16">
            <v>0</v>
          </cell>
          <cell r="BO16">
            <v>0.59399999999999997</v>
          </cell>
          <cell r="BP16">
            <v>0.36499999999999999</v>
          </cell>
          <cell r="BQ16">
            <v>0.04</v>
          </cell>
          <cell r="BR16">
            <v>0</v>
          </cell>
          <cell r="BS16">
            <v>0</v>
          </cell>
          <cell r="BT16">
            <v>0</v>
          </cell>
          <cell r="BU16">
            <v>0</v>
          </cell>
          <cell r="BV16">
            <v>0</v>
          </cell>
          <cell r="BW16">
            <v>1</v>
          </cell>
          <cell r="BX16">
            <v>0</v>
          </cell>
          <cell r="BY16">
            <v>0</v>
          </cell>
          <cell r="BZ16">
            <v>0</v>
          </cell>
          <cell r="CA16">
            <v>0</v>
          </cell>
          <cell r="CB16">
            <v>1</v>
          </cell>
          <cell r="CC16">
            <v>0</v>
          </cell>
          <cell r="CD16">
            <v>0</v>
          </cell>
          <cell r="CE16">
            <v>0</v>
          </cell>
          <cell r="CF16">
            <v>0.22800000000000001</v>
          </cell>
          <cell r="CG16">
            <v>0.54500000000000004</v>
          </cell>
          <cell r="CH16">
            <v>0.20499999999999999</v>
          </cell>
          <cell r="CI16">
            <v>2.1000000000000001E-2</v>
          </cell>
          <cell r="CJ16">
            <v>0</v>
          </cell>
          <cell r="CK16">
            <v>0</v>
          </cell>
          <cell r="CL16">
            <v>0</v>
          </cell>
          <cell r="CM16">
            <v>0</v>
          </cell>
          <cell r="CN16">
            <v>0</v>
          </cell>
          <cell r="CO16">
            <v>1</v>
          </cell>
          <cell r="CP16">
            <v>0.30199999999999999</v>
          </cell>
          <cell r="CQ16">
            <v>0.69799999999999995</v>
          </cell>
          <cell r="CR16">
            <v>0</v>
          </cell>
          <cell r="CS16">
            <v>0</v>
          </cell>
          <cell r="CT16">
            <v>0</v>
          </cell>
          <cell r="CU16">
            <v>0.185</v>
          </cell>
          <cell r="CV16">
            <v>0.81499999999999995</v>
          </cell>
          <cell r="CW16">
            <v>0</v>
          </cell>
          <cell r="CX16">
            <v>0</v>
          </cell>
          <cell r="CY16">
            <v>0</v>
          </cell>
          <cell r="CZ16">
            <v>1</v>
          </cell>
          <cell r="DA16">
            <v>0</v>
          </cell>
          <cell r="DB16">
            <v>0</v>
          </cell>
          <cell r="DC16">
            <v>0</v>
          </cell>
          <cell r="DD16">
            <v>0</v>
          </cell>
          <cell r="DE16">
            <v>0.88300000000000001</v>
          </cell>
          <cell r="DF16">
            <v>0.11700000000000001</v>
          </cell>
          <cell r="DG16">
            <v>0</v>
          </cell>
          <cell r="DH16">
            <v>0</v>
          </cell>
          <cell r="DI16">
            <v>0</v>
          </cell>
          <cell r="DJ16">
            <v>0.84299999999999997</v>
          </cell>
          <cell r="DK16">
            <v>0</v>
          </cell>
          <cell r="DL16">
            <v>0</v>
          </cell>
          <cell r="DM16">
            <v>0</v>
          </cell>
          <cell r="DN16">
            <v>0.157</v>
          </cell>
          <cell r="DO16">
            <v>0.84299999999999997</v>
          </cell>
          <cell r="DP16">
            <v>0</v>
          </cell>
          <cell r="DQ16">
            <v>0</v>
          </cell>
          <cell r="DR16">
            <v>0</v>
          </cell>
          <cell r="DS16">
            <v>0.157</v>
          </cell>
          <cell r="DT16">
            <v>0.16400000000000001</v>
          </cell>
          <cell r="DU16">
            <v>0.59199999999999997</v>
          </cell>
          <cell r="DV16">
            <v>9.5000000000000001E-2</v>
          </cell>
          <cell r="DW16">
            <v>0.14899999999999999</v>
          </cell>
          <cell r="DX16">
            <v>0</v>
          </cell>
          <cell r="DY16">
            <v>0.114</v>
          </cell>
          <cell r="DZ16">
            <v>0.88600000000000001</v>
          </cell>
          <cell r="EA16">
            <v>0</v>
          </cell>
          <cell r="EB16">
            <v>0</v>
          </cell>
          <cell r="EC16">
            <v>0</v>
          </cell>
          <cell r="ED16">
            <v>0.24</v>
          </cell>
          <cell r="EE16">
            <v>0.71899999999999997</v>
          </cell>
          <cell r="EF16">
            <v>0</v>
          </cell>
          <cell r="EG16">
            <v>0.04</v>
          </cell>
          <cell r="EH16">
            <v>0.16400000000000001</v>
          </cell>
          <cell r="EI16">
            <v>0.83599999999999997</v>
          </cell>
          <cell r="EJ16">
            <v>0</v>
          </cell>
          <cell r="EK16">
            <v>0</v>
          </cell>
          <cell r="EL16">
            <v>6.2E-2</v>
          </cell>
          <cell r="EM16">
            <v>0.22800000000000001</v>
          </cell>
          <cell r="EN16">
            <v>0.54500000000000004</v>
          </cell>
          <cell r="EO16">
            <v>0</v>
          </cell>
          <cell r="EP16">
            <v>9.0999999999999998E-2</v>
          </cell>
          <cell r="EQ16">
            <v>7.3999999999999996E-2</v>
          </cell>
          <cell r="ER16">
            <v>0.58499999999999996</v>
          </cell>
          <cell r="ES16">
            <v>0.34100000000000003</v>
          </cell>
          <cell r="ET16">
            <v>0</v>
          </cell>
          <cell r="EU16">
            <v>0.05</v>
          </cell>
          <cell r="EV16">
            <v>0</v>
          </cell>
          <cell r="EW16">
            <v>0</v>
          </cell>
          <cell r="EX16">
            <v>0.17899999999999999</v>
          </cell>
          <cell r="EY16">
            <v>9.0999999999999998E-2</v>
          </cell>
          <cell r="EZ16">
            <v>7.3999999999999996E-2</v>
          </cell>
          <cell r="FA16">
            <v>0.185</v>
          </cell>
          <cell r="FB16">
            <v>0.69799999999999995</v>
          </cell>
          <cell r="FC16">
            <v>0.11700000000000001</v>
          </cell>
          <cell r="FD16">
            <v>0</v>
          </cell>
          <cell r="FE16">
            <v>1</v>
          </cell>
          <cell r="FF16">
            <v>0</v>
          </cell>
          <cell r="FG16">
            <v>0</v>
          </cell>
          <cell r="FH16">
            <v>0</v>
          </cell>
          <cell r="FI16">
            <v>0.97899999999999998</v>
          </cell>
          <cell r="FJ16">
            <v>2.1000000000000001E-2</v>
          </cell>
          <cell r="FK16">
            <v>0</v>
          </cell>
          <cell r="FL16">
            <v>0</v>
          </cell>
          <cell r="FM16">
            <v>0</v>
          </cell>
          <cell r="FN16">
            <v>0.88300000000000001</v>
          </cell>
          <cell r="FO16">
            <v>0.11700000000000001</v>
          </cell>
          <cell r="FP16">
            <v>0</v>
          </cell>
          <cell r="FQ16">
            <v>0.66100000000000003</v>
          </cell>
          <cell r="FR16">
            <v>0.121</v>
          </cell>
          <cell r="FS16">
            <v>0</v>
          </cell>
          <cell r="FT16">
            <v>4.3999999999999997E-2</v>
          </cell>
          <cell r="FU16">
            <v>0.17399999999999999</v>
          </cell>
          <cell r="FV16">
            <v>0</v>
          </cell>
          <cell r="FW16">
            <v>0.62</v>
          </cell>
          <cell r="FX16">
            <v>0.152</v>
          </cell>
          <cell r="FY16">
            <v>0</v>
          </cell>
          <cell r="FZ16">
            <v>4.1000000000000002E-2</v>
          </cell>
          <cell r="GA16">
            <v>0.187</v>
          </cell>
          <cell r="GB16">
            <v>0</v>
          </cell>
          <cell r="GC16">
            <v>0</v>
          </cell>
          <cell r="GD16">
            <v>0</v>
          </cell>
          <cell r="GE16">
            <v>0</v>
          </cell>
          <cell r="GF16">
            <v>0</v>
          </cell>
          <cell r="GG16">
            <v>0</v>
          </cell>
          <cell r="GH16">
            <v>0</v>
          </cell>
          <cell r="GI16">
            <v>0</v>
          </cell>
          <cell r="GJ16">
            <v>0</v>
          </cell>
          <cell r="GK16">
            <v>0</v>
          </cell>
          <cell r="GL16">
            <v>0</v>
          </cell>
          <cell r="GM16">
            <v>0</v>
          </cell>
          <cell r="GN16">
            <v>0</v>
          </cell>
          <cell r="GO16">
            <v>9.0999999999999998E-2</v>
          </cell>
          <cell r="GP16">
            <v>0.54500000000000004</v>
          </cell>
          <cell r="GQ16">
            <v>0</v>
          </cell>
          <cell r="GR16">
            <v>0</v>
          </cell>
          <cell r="GS16">
            <v>0</v>
          </cell>
          <cell r="GT16">
            <v>0</v>
          </cell>
          <cell r="GU16">
            <v>0.13600000000000001</v>
          </cell>
          <cell r="GV16">
            <v>0.05</v>
          </cell>
          <cell r="GW16">
            <v>0</v>
          </cell>
          <cell r="GX16">
            <v>0</v>
          </cell>
          <cell r="GY16">
            <v>0</v>
          </cell>
          <cell r="GZ16">
            <v>0</v>
          </cell>
          <cell r="HA16">
            <v>0.17899999999999999</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0.54500000000000004</v>
          </cell>
          <cell r="HW16">
            <v>9.0999999999999998E-2</v>
          </cell>
          <cell r="HX16">
            <v>0</v>
          </cell>
          <cell r="HY16">
            <v>0</v>
          </cell>
          <cell r="HZ16">
            <v>0</v>
          </cell>
          <cell r="IA16">
            <v>0</v>
          </cell>
          <cell r="IB16">
            <v>0.05</v>
          </cell>
          <cell r="IC16">
            <v>9.5000000000000001E-2</v>
          </cell>
          <cell r="ID16">
            <v>0.04</v>
          </cell>
          <cell r="IE16">
            <v>0</v>
          </cell>
          <cell r="IF16">
            <v>0</v>
          </cell>
          <cell r="IG16">
            <v>0</v>
          </cell>
          <cell r="IH16">
            <v>0</v>
          </cell>
          <cell r="II16">
            <v>0.17899999999999999</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0.63600000000000001</v>
          </cell>
          <cell r="JC16">
            <v>0</v>
          </cell>
          <cell r="JD16">
            <v>0</v>
          </cell>
          <cell r="JE16">
            <v>0</v>
          </cell>
          <cell r="JF16">
            <v>0</v>
          </cell>
          <cell r="JG16">
            <v>0</v>
          </cell>
          <cell r="JH16">
            <v>0.185</v>
          </cell>
          <cell r="JI16">
            <v>0</v>
          </cell>
          <cell r="JJ16">
            <v>0</v>
          </cell>
          <cell r="JK16">
            <v>0</v>
          </cell>
          <cell r="JL16">
            <v>0</v>
          </cell>
          <cell r="JM16">
            <v>0</v>
          </cell>
          <cell r="JN16">
            <v>0.17899999999999999</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0.63600000000000001</v>
          </cell>
          <cell r="KF16">
            <v>0</v>
          </cell>
          <cell r="KG16">
            <v>0</v>
          </cell>
          <cell r="KH16">
            <v>0</v>
          </cell>
          <cell r="KI16">
            <v>0</v>
          </cell>
          <cell r="KJ16">
            <v>0</v>
          </cell>
          <cell r="KK16">
            <v>0.185</v>
          </cell>
          <cell r="KL16">
            <v>0</v>
          </cell>
          <cell r="KM16">
            <v>0</v>
          </cell>
          <cell r="KN16">
            <v>0</v>
          </cell>
          <cell r="KO16">
            <v>0</v>
          </cell>
          <cell r="KP16">
            <v>0</v>
          </cell>
          <cell r="KQ16">
            <v>0.17899999999999999</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0.54500000000000004</v>
          </cell>
          <cell r="LI16">
            <v>9.0999999999999998E-2</v>
          </cell>
          <cell r="LJ16">
            <v>0</v>
          </cell>
          <cell r="LK16">
            <v>0</v>
          </cell>
          <cell r="LL16">
            <v>0</v>
          </cell>
          <cell r="LM16">
            <v>0.05</v>
          </cell>
          <cell r="LN16">
            <v>0</v>
          </cell>
          <cell r="LO16">
            <v>0.114</v>
          </cell>
          <cell r="LP16">
            <v>2.1000000000000001E-2</v>
          </cell>
          <cell r="LQ16">
            <v>0</v>
          </cell>
          <cell r="LR16">
            <v>0</v>
          </cell>
          <cell r="LS16">
            <v>0.17899999999999999</v>
          </cell>
          <cell r="LT16">
            <v>0</v>
          </cell>
          <cell r="LU16">
            <v>0</v>
          </cell>
          <cell r="LV16">
            <v>0</v>
          </cell>
          <cell r="LW16">
            <v>0</v>
          </cell>
          <cell r="LX16">
            <v>0</v>
          </cell>
          <cell r="LY16">
            <v>0</v>
          </cell>
          <cell r="LZ16">
            <v>0</v>
          </cell>
          <cell r="MA16">
            <v>0</v>
          </cell>
          <cell r="MB16">
            <v>0</v>
          </cell>
          <cell r="MC16">
            <v>0</v>
          </cell>
          <cell r="MD16">
            <v>0</v>
          </cell>
          <cell r="ME16">
            <v>0</v>
          </cell>
          <cell r="MF16">
            <v>0</v>
          </cell>
          <cell r="MG16">
            <v>0</v>
          </cell>
          <cell r="MH16">
            <v>0</v>
          </cell>
          <cell r="MI16">
            <v>0</v>
          </cell>
          <cell r="MJ16">
            <v>0</v>
          </cell>
          <cell r="MK16">
            <v>0</v>
          </cell>
          <cell r="ML16">
            <v>0</v>
          </cell>
          <cell r="MM16">
            <v>0</v>
          </cell>
          <cell r="MN16">
            <v>0.63600000000000001</v>
          </cell>
          <cell r="MO16">
            <v>0</v>
          </cell>
          <cell r="MP16">
            <v>0</v>
          </cell>
          <cell r="MQ16">
            <v>0</v>
          </cell>
          <cell r="MR16">
            <v>0</v>
          </cell>
          <cell r="MS16">
            <v>0</v>
          </cell>
          <cell r="MT16">
            <v>0.185</v>
          </cell>
          <cell r="MU16">
            <v>0</v>
          </cell>
          <cell r="MV16">
            <v>0</v>
          </cell>
          <cell r="MW16">
            <v>0</v>
          </cell>
          <cell r="MX16">
            <v>0</v>
          </cell>
          <cell r="MY16">
            <v>0</v>
          </cell>
          <cell r="MZ16">
            <v>0.17899999999999999</v>
          </cell>
          <cell r="NA16">
            <v>0</v>
          </cell>
          <cell r="NB16">
            <v>0.123</v>
          </cell>
          <cell r="NC16">
            <v>0</v>
          </cell>
          <cell r="ND16">
            <v>0</v>
          </cell>
          <cell r="NE16">
            <v>0.04</v>
          </cell>
          <cell r="NF16">
            <v>0</v>
          </cell>
          <cell r="NG16">
            <v>0.11700000000000001</v>
          </cell>
          <cell r="NH16">
            <v>0.71899999999999997</v>
          </cell>
          <cell r="NI16">
            <v>0</v>
          </cell>
          <cell r="NJ16">
            <v>0</v>
          </cell>
          <cell r="NK16">
            <v>0</v>
          </cell>
          <cell r="NL16">
            <v>0</v>
          </cell>
          <cell r="NM16">
            <v>0</v>
          </cell>
          <cell r="NN16">
            <v>0</v>
          </cell>
          <cell r="NO16">
            <v>0</v>
          </cell>
          <cell r="NP16">
            <v>0</v>
          </cell>
          <cell r="NQ16">
            <v>0</v>
          </cell>
          <cell r="NR16">
            <v>0</v>
          </cell>
          <cell r="NS16">
            <v>0</v>
          </cell>
          <cell r="NT16">
            <v>0</v>
          </cell>
          <cell r="NU16">
            <v>0.16400000000000001</v>
          </cell>
          <cell r="NV16">
            <v>0</v>
          </cell>
          <cell r="NW16">
            <v>0</v>
          </cell>
          <cell r="NX16">
            <v>0</v>
          </cell>
          <cell r="NY16">
            <v>0</v>
          </cell>
          <cell r="NZ16">
            <v>0.83599999999999997</v>
          </cell>
          <cell r="OA16">
            <v>0</v>
          </cell>
          <cell r="OB16">
            <v>0</v>
          </cell>
          <cell r="OC16">
            <v>0</v>
          </cell>
          <cell r="OD16">
            <v>0</v>
          </cell>
          <cell r="OE16">
            <v>0</v>
          </cell>
          <cell r="OF16">
            <v>0</v>
          </cell>
          <cell r="OG16">
            <v>0</v>
          </cell>
          <cell r="OH16">
            <v>0</v>
          </cell>
          <cell r="OI16">
            <v>0</v>
          </cell>
          <cell r="OJ16">
            <v>0</v>
          </cell>
          <cell r="OK16">
            <v>0</v>
          </cell>
          <cell r="OL16">
            <v>0</v>
          </cell>
          <cell r="OM16">
            <v>0</v>
          </cell>
          <cell r="ON16">
            <v>0</v>
          </cell>
          <cell r="OO16">
            <v>0.123</v>
          </cell>
          <cell r="OP16">
            <v>0.11700000000000001</v>
          </cell>
          <cell r="OQ16">
            <v>0</v>
          </cell>
          <cell r="OR16">
            <v>0</v>
          </cell>
          <cell r="OS16">
            <v>0</v>
          </cell>
          <cell r="OT16">
            <v>0.71899999999999997</v>
          </cell>
          <cell r="OU16">
            <v>0</v>
          </cell>
          <cell r="OV16">
            <v>0</v>
          </cell>
          <cell r="OW16">
            <v>0</v>
          </cell>
          <cell r="OX16">
            <v>0</v>
          </cell>
          <cell r="OY16">
            <v>0</v>
          </cell>
          <cell r="OZ16">
            <v>0</v>
          </cell>
          <cell r="PA16">
            <v>0.04</v>
          </cell>
          <cell r="PB16">
            <v>0</v>
          </cell>
          <cell r="PC16">
            <v>0</v>
          </cell>
          <cell r="PD16">
            <v>0</v>
          </cell>
        </row>
        <row r="17">
          <cell r="A17" t="str">
            <v>2C2</v>
          </cell>
          <cell r="B17" t="str">
            <v>17</v>
          </cell>
          <cell r="C17" t="str">
            <v>NAF 17</v>
          </cell>
          <cell r="D17" t="str">
            <v>C2</v>
          </cell>
          <cell r="E17" t="str">
            <v>2</v>
          </cell>
          <cell r="F17">
            <v>0</v>
          </cell>
          <cell r="G17">
            <v>0</v>
          </cell>
          <cell r="H17">
            <v>0</v>
          </cell>
          <cell r="I17">
            <v>1</v>
          </cell>
          <cell r="J17">
            <v>0</v>
          </cell>
          <cell r="K17">
            <v>0</v>
          </cell>
          <cell r="L17">
            <v>0</v>
          </cell>
          <cell r="M17">
            <v>0</v>
          </cell>
          <cell r="N17">
            <v>0</v>
          </cell>
          <cell r="O17">
            <v>0</v>
          </cell>
          <cell r="P17">
            <v>0</v>
          </cell>
          <cell r="Q17">
            <v>0</v>
          </cell>
          <cell r="R17">
            <v>0</v>
          </cell>
          <cell r="S17">
            <v>0</v>
          </cell>
          <cell r="T17">
            <v>1</v>
          </cell>
          <cell r="U17">
            <v>0</v>
          </cell>
          <cell r="V17">
            <v>0</v>
          </cell>
          <cell r="W17">
            <v>0</v>
          </cell>
          <cell r="X17">
            <v>0</v>
          </cell>
          <cell r="Y17">
            <v>1</v>
          </cell>
          <cell r="Z17">
            <v>0</v>
          </cell>
          <cell r="AF17">
            <v>0</v>
          </cell>
          <cell r="AG17">
            <v>1</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1</v>
          </cell>
          <cell r="AZ17">
            <v>0</v>
          </cell>
          <cell r="BA17">
            <v>7</v>
          </cell>
          <cell r="BB17">
            <v>0</v>
          </cell>
          <cell r="BC17">
            <v>0</v>
          </cell>
          <cell r="BD17">
            <v>0.28599999999999998</v>
          </cell>
          <cell r="BE17">
            <v>0.71399999999999997</v>
          </cell>
          <cell r="BF17">
            <v>1</v>
          </cell>
          <cell r="BG17">
            <v>0</v>
          </cell>
          <cell r="BH17">
            <v>0</v>
          </cell>
          <cell r="BI17">
            <v>0</v>
          </cell>
          <cell r="BJ17">
            <v>0</v>
          </cell>
          <cell r="BK17">
            <v>0</v>
          </cell>
          <cell r="BL17">
            <v>0</v>
          </cell>
          <cell r="BM17">
            <v>0</v>
          </cell>
          <cell r="BN17">
            <v>0</v>
          </cell>
          <cell r="BO17">
            <v>0</v>
          </cell>
          <cell r="BP17">
            <v>1</v>
          </cell>
          <cell r="BQ17">
            <v>0</v>
          </cell>
          <cell r="BR17">
            <v>0</v>
          </cell>
          <cell r="BS17">
            <v>0</v>
          </cell>
          <cell r="BT17">
            <v>0</v>
          </cell>
          <cell r="BU17">
            <v>0</v>
          </cell>
          <cell r="BV17">
            <v>0</v>
          </cell>
          <cell r="BW17">
            <v>1</v>
          </cell>
          <cell r="BX17">
            <v>0</v>
          </cell>
          <cell r="BY17">
            <v>0</v>
          </cell>
          <cell r="BZ17">
            <v>0</v>
          </cell>
          <cell r="CA17">
            <v>0</v>
          </cell>
          <cell r="CB17">
            <v>1</v>
          </cell>
          <cell r="CC17">
            <v>0</v>
          </cell>
          <cell r="CD17">
            <v>0</v>
          </cell>
          <cell r="CE17">
            <v>0</v>
          </cell>
          <cell r="CF17">
            <v>0</v>
          </cell>
          <cell r="CG17">
            <v>0</v>
          </cell>
          <cell r="CH17">
            <v>0</v>
          </cell>
          <cell r="CI17">
            <v>1</v>
          </cell>
          <cell r="CJ17">
            <v>0</v>
          </cell>
          <cell r="CK17">
            <v>0</v>
          </cell>
          <cell r="CL17">
            <v>0</v>
          </cell>
          <cell r="CM17">
            <v>0</v>
          </cell>
          <cell r="CN17">
            <v>0</v>
          </cell>
          <cell r="CO17">
            <v>1</v>
          </cell>
          <cell r="CP17">
            <v>1</v>
          </cell>
          <cell r="CQ17">
            <v>0</v>
          </cell>
          <cell r="CR17">
            <v>0</v>
          </cell>
          <cell r="CS17">
            <v>0</v>
          </cell>
          <cell r="CT17">
            <v>0</v>
          </cell>
          <cell r="CU17">
            <v>1</v>
          </cell>
          <cell r="CV17">
            <v>0</v>
          </cell>
          <cell r="CW17">
            <v>0</v>
          </cell>
          <cell r="CX17">
            <v>0</v>
          </cell>
          <cell r="CY17">
            <v>0</v>
          </cell>
          <cell r="CZ17">
            <v>1</v>
          </cell>
          <cell r="DA17">
            <v>0</v>
          </cell>
          <cell r="DB17">
            <v>0</v>
          </cell>
          <cell r="DC17">
            <v>0</v>
          </cell>
          <cell r="DD17">
            <v>0</v>
          </cell>
          <cell r="DE17">
            <v>1</v>
          </cell>
          <cell r="DF17">
            <v>0</v>
          </cell>
          <cell r="DG17">
            <v>0</v>
          </cell>
          <cell r="DH17">
            <v>0</v>
          </cell>
          <cell r="DI17">
            <v>0</v>
          </cell>
          <cell r="DJ17">
            <v>1</v>
          </cell>
          <cell r="DK17">
            <v>0</v>
          </cell>
          <cell r="DL17">
            <v>0</v>
          </cell>
          <cell r="DM17">
            <v>0</v>
          </cell>
          <cell r="DN17">
            <v>0</v>
          </cell>
          <cell r="DO17">
            <v>1</v>
          </cell>
          <cell r="DP17">
            <v>0</v>
          </cell>
          <cell r="DQ17">
            <v>0</v>
          </cell>
          <cell r="DR17">
            <v>0</v>
          </cell>
          <cell r="DS17">
            <v>0</v>
          </cell>
          <cell r="DT17">
            <v>0</v>
          </cell>
          <cell r="DU17">
            <v>1</v>
          </cell>
          <cell r="DV17">
            <v>0</v>
          </cell>
          <cell r="DW17">
            <v>0</v>
          </cell>
          <cell r="DX17">
            <v>0</v>
          </cell>
          <cell r="DY17">
            <v>0</v>
          </cell>
          <cell r="DZ17">
            <v>1</v>
          </cell>
          <cell r="EA17">
            <v>0</v>
          </cell>
          <cell r="EB17">
            <v>0</v>
          </cell>
          <cell r="EC17">
            <v>0</v>
          </cell>
          <cell r="ED17">
            <v>0</v>
          </cell>
          <cell r="EE17">
            <v>1</v>
          </cell>
          <cell r="EF17">
            <v>0</v>
          </cell>
          <cell r="EG17">
            <v>0</v>
          </cell>
          <cell r="EH17">
            <v>0</v>
          </cell>
          <cell r="EI17">
            <v>1</v>
          </cell>
          <cell r="EJ17">
            <v>0</v>
          </cell>
          <cell r="EK17">
            <v>0</v>
          </cell>
          <cell r="EL17">
            <v>1</v>
          </cell>
          <cell r="EM17">
            <v>0</v>
          </cell>
          <cell r="EN17">
            <v>0</v>
          </cell>
          <cell r="EO17">
            <v>0</v>
          </cell>
          <cell r="EP17">
            <v>0</v>
          </cell>
          <cell r="EQ17">
            <v>0</v>
          </cell>
          <cell r="ER17">
            <v>0</v>
          </cell>
          <cell r="ES17">
            <v>1</v>
          </cell>
          <cell r="ET17">
            <v>0</v>
          </cell>
          <cell r="EU17">
            <v>0</v>
          </cell>
          <cell r="EV17">
            <v>0</v>
          </cell>
          <cell r="EW17">
            <v>0</v>
          </cell>
          <cell r="EX17">
            <v>0</v>
          </cell>
          <cell r="EY17">
            <v>0</v>
          </cell>
          <cell r="EZ17">
            <v>0</v>
          </cell>
          <cell r="FA17">
            <v>1</v>
          </cell>
          <cell r="FB17">
            <v>0</v>
          </cell>
          <cell r="FC17">
            <v>0</v>
          </cell>
          <cell r="FD17">
            <v>0</v>
          </cell>
          <cell r="FE17">
            <v>1</v>
          </cell>
          <cell r="FF17">
            <v>0</v>
          </cell>
          <cell r="FG17">
            <v>0</v>
          </cell>
          <cell r="FH17">
            <v>0</v>
          </cell>
          <cell r="FI17">
            <v>0</v>
          </cell>
          <cell r="FJ17">
            <v>1</v>
          </cell>
          <cell r="FK17">
            <v>0</v>
          </cell>
          <cell r="FL17">
            <v>0</v>
          </cell>
          <cell r="FM17">
            <v>0</v>
          </cell>
          <cell r="FN17">
            <v>1</v>
          </cell>
          <cell r="FO17">
            <v>0</v>
          </cell>
          <cell r="FP17">
            <v>0</v>
          </cell>
          <cell r="FQ17">
            <v>0.9</v>
          </cell>
          <cell r="FR17">
            <v>0.05</v>
          </cell>
          <cell r="FS17">
            <v>0</v>
          </cell>
          <cell r="FT17">
            <v>0.05</v>
          </cell>
          <cell r="FU17">
            <v>0</v>
          </cell>
          <cell r="FV17">
            <v>0</v>
          </cell>
          <cell r="FW17">
            <v>0.9</v>
          </cell>
          <cell r="FX17">
            <v>0.05</v>
          </cell>
          <cell r="FY17">
            <v>0</v>
          </cell>
          <cell r="FZ17">
            <v>0.05</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1</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1</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1</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cell r="LN17">
            <v>0</v>
          </cell>
          <cell r="LO17">
            <v>0</v>
          </cell>
          <cell r="LP17">
            <v>1</v>
          </cell>
          <cell r="LQ17">
            <v>0</v>
          </cell>
          <cell r="LR17">
            <v>0</v>
          </cell>
          <cell r="LS17">
            <v>0</v>
          </cell>
          <cell r="LT17">
            <v>0</v>
          </cell>
          <cell r="LU17">
            <v>0</v>
          </cell>
          <cell r="LV17">
            <v>0</v>
          </cell>
          <cell r="LW17">
            <v>0</v>
          </cell>
          <cell r="LX17">
            <v>0</v>
          </cell>
          <cell r="LY17">
            <v>0</v>
          </cell>
          <cell r="LZ17">
            <v>0</v>
          </cell>
          <cell r="MA17">
            <v>0</v>
          </cell>
          <cell r="MB17">
            <v>0</v>
          </cell>
          <cell r="MC17">
            <v>0</v>
          </cell>
          <cell r="MD17">
            <v>0</v>
          </cell>
          <cell r="ME17">
            <v>0</v>
          </cell>
          <cell r="MF17">
            <v>0</v>
          </cell>
          <cell r="MG17">
            <v>0</v>
          </cell>
          <cell r="MH17">
            <v>0</v>
          </cell>
          <cell r="MI17">
            <v>0</v>
          </cell>
          <cell r="MJ17">
            <v>0</v>
          </cell>
          <cell r="MK17">
            <v>0</v>
          </cell>
          <cell r="ML17">
            <v>0</v>
          </cell>
          <cell r="MM17">
            <v>0</v>
          </cell>
          <cell r="MN17">
            <v>0</v>
          </cell>
          <cell r="MO17">
            <v>0</v>
          </cell>
          <cell r="MP17">
            <v>0</v>
          </cell>
          <cell r="MQ17">
            <v>0</v>
          </cell>
          <cell r="MR17">
            <v>0</v>
          </cell>
          <cell r="MS17">
            <v>0</v>
          </cell>
          <cell r="MT17">
            <v>1</v>
          </cell>
          <cell r="MU17">
            <v>0</v>
          </cell>
          <cell r="MV17">
            <v>0</v>
          </cell>
          <cell r="MW17">
            <v>0</v>
          </cell>
          <cell r="MX17">
            <v>0</v>
          </cell>
          <cell r="MY17">
            <v>0</v>
          </cell>
          <cell r="MZ17">
            <v>0</v>
          </cell>
          <cell r="NA17">
            <v>0</v>
          </cell>
          <cell r="NB17">
            <v>0</v>
          </cell>
          <cell r="NC17">
            <v>0</v>
          </cell>
          <cell r="ND17">
            <v>0</v>
          </cell>
          <cell r="NE17">
            <v>0</v>
          </cell>
          <cell r="NF17">
            <v>0</v>
          </cell>
          <cell r="NG17">
            <v>0</v>
          </cell>
          <cell r="NH17">
            <v>1</v>
          </cell>
          <cell r="NI17">
            <v>0</v>
          </cell>
          <cell r="NJ17">
            <v>0</v>
          </cell>
          <cell r="NK17">
            <v>0</v>
          </cell>
          <cell r="NL17">
            <v>0</v>
          </cell>
          <cell r="NM17">
            <v>0</v>
          </cell>
          <cell r="NN17">
            <v>0</v>
          </cell>
          <cell r="NO17">
            <v>0</v>
          </cell>
          <cell r="NP17">
            <v>0</v>
          </cell>
          <cell r="NQ17">
            <v>0</v>
          </cell>
          <cell r="NR17">
            <v>0</v>
          </cell>
          <cell r="NS17">
            <v>0</v>
          </cell>
          <cell r="NT17">
            <v>0</v>
          </cell>
          <cell r="NU17">
            <v>0</v>
          </cell>
          <cell r="NV17">
            <v>0</v>
          </cell>
          <cell r="NW17">
            <v>0</v>
          </cell>
          <cell r="NX17">
            <v>0</v>
          </cell>
          <cell r="NY17">
            <v>0</v>
          </cell>
          <cell r="NZ17">
            <v>1</v>
          </cell>
          <cell r="OA17">
            <v>0</v>
          </cell>
          <cell r="OB17">
            <v>0</v>
          </cell>
          <cell r="OC17">
            <v>0</v>
          </cell>
          <cell r="OD17">
            <v>0</v>
          </cell>
          <cell r="OE17">
            <v>0</v>
          </cell>
          <cell r="OF17">
            <v>0</v>
          </cell>
          <cell r="OG17">
            <v>0</v>
          </cell>
          <cell r="OH17">
            <v>0</v>
          </cell>
          <cell r="OI17">
            <v>0</v>
          </cell>
          <cell r="OJ17">
            <v>0</v>
          </cell>
          <cell r="OK17">
            <v>0</v>
          </cell>
          <cell r="OL17">
            <v>0</v>
          </cell>
          <cell r="OM17">
            <v>0</v>
          </cell>
          <cell r="ON17">
            <v>0</v>
          </cell>
          <cell r="OO17">
            <v>0</v>
          </cell>
          <cell r="OP17">
            <v>0</v>
          </cell>
          <cell r="OQ17">
            <v>0</v>
          </cell>
          <cell r="OR17">
            <v>0</v>
          </cell>
          <cell r="OS17">
            <v>0</v>
          </cell>
          <cell r="OT17">
            <v>1</v>
          </cell>
          <cell r="OU17">
            <v>0</v>
          </cell>
          <cell r="OV17">
            <v>0</v>
          </cell>
          <cell r="OW17">
            <v>0</v>
          </cell>
          <cell r="OX17">
            <v>0</v>
          </cell>
          <cell r="OY17">
            <v>0</v>
          </cell>
          <cell r="OZ17">
            <v>0</v>
          </cell>
          <cell r="PA17">
            <v>0</v>
          </cell>
          <cell r="PB17">
            <v>0</v>
          </cell>
          <cell r="PC17">
            <v>0</v>
          </cell>
          <cell r="PD17">
            <v>0</v>
          </cell>
        </row>
        <row r="18">
          <cell r="A18" t="str">
            <v>3C2</v>
          </cell>
          <cell r="B18" t="str">
            <v>18</v>
          </cell>
          <cell r="C18" t="str">
            <v>NAF 17</v>
          </cell>
          <cell r="D18" t="str">
            <v>C2</v>
          </cell>
          <cell r="E18" t="str">
            <v>3</v>
          </cell>
          <cell r="F18">
            <v>0</v>
          </cell>
          <cell r="G18">
            <v>0</v>
          </cell>
          <cell r="H18">
            <v>0</v>
          </cell>
          <cell r="I18">
            <v>1</v>
          </cell>
          <cell r="J18">
            <v>0</v>
          </cell>
          <cell r="K18">
            <v>0</v>
          </cell>
          <cell r="L18">
            <v>0</v>
          </cell>
          <cell r="M18">
            <v>0</v>
          </cell>
          <cell r="N18">
            <v>0</v>
          </cell>
          <cell r="O18">
            <v>0</v>
          </cell>
          <cell r="P18">
            <v>0</v>
          </cell>
          <cell r="Q18">
            <v>0</v>
          </cell>
          <cell r="R18">
            <v>0</v>
          </cell>
          <cell r="S18">
            <v>0</v>
          </cell>
          <cell r="T18">
            <v>0</v>
          </cell>
          <cell r="U18">
            <v>0</v>
          </cell>
          <cell r="V18">
            <v>0</v>
          </cell>
          <cell r="W18">
            <v>1</v>
          </cell>
          <cell r="X18">
            <v>0</v>
          </cell>
          <cell r="Y18">
            <v>1</v>
          </cell>
          <cell r="Z18">
            <v>0</v>
          </cell>
          <cell r="AF18">
            <v>0</v>
          </cell>
          <cell r="AG18">
            <v>1</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1</v>
          </cell>
          <cell r="AZ18">
            <v>0</v>
          </cell>
          <cell r="BA18">
            <v>0</v>
          </cell>
          <cell r="BB18">
            <v>0</v>
          </cell>
          <cell r="BC18">
            <v>0</v>
          </cell>
          <cell r="BD18">
            <v>0</v>
          </cell>
          <cell r="BE18">
            <v>0</v>
          </cell>
          <cell r="BF18">
            <v>1</v>
          </cell>
          <cell r="BG18">
            <v>0</v>
          </cell>
          <cell r="BH18">
            <v>0</v>
          </cell>
          <cell r="BI18">
            <v>0</v>
          </cell>
          <cell r="BJ18">
            <v>0</v>
          </cell>
          <cell r="BK18">
            <v>0</v>
          </cell>
          <cell r="BL18">
            <v>0</v>
          </cell>
          <cell r="BM18">
            <v>0</v>
          </cell>
          <cell r="BN18">
            <v>0</v>
          </cell>
          <cell r="BO18">
            <v>0</v>
          </cell>
          <cell r="BP18">
            <v>0</v>
          </cell>
          <cell r="BQ18">
            <v>1</v>
          </cell>
          <cell r="BR18">
            <v>0</v>
          </cell>
          <cell r="BS18">
            <v>0</v>
          </cell>
          <cell r="BT18">
            <v>0</v>
          </cell>
          <cell r="BU18">
            <v>0</v>
          </cell>
          <cell r="BV18">
            <v>0</v>
          </cell>
          <cell r="BW18">
            <v>1</v>
          </cell>
          <cell r="BX18">
            <v>0</v>
          </cell>
          <cell r="BY18">
            <v>0</v>
          </cell>
          <cell r="BZ18">
            <v>0</v>
          </cell>
          <cell r="CA18">
            <v>0</v>
          </cell>
          <cell r="CB18">
            <v>1</v>
          </cell>
          <cell r="CC18">
            <v>0</v>
          </cell>
          <cell r="CD18">
            <v>0</v>
          </cell>
          <cell r="CE18">
            <v>0</v>
          </cell>
          <cell r="CF18">
            <v>0</v>
          </cell>
          <cell r="CG18">
            <v>0</v>
          </cell>
          <cell r="CH18">
            <v>1</v>
          </cell>
          <cell r="CI18">
            <v>0</v>
          </cell>
          <cell r="CJ18">
            <v>0</v>
          </cell>
          <cell r="CK18">
            <v>0</v>
          </cell>
          <cell r="CL18">
            <v>0</v>
          </cell>
          <cell r="CM18">
            <v>0</v>
          </cell>
          <cell r="CN18">
            <v>0</v>
          </cell>
          <cell r="CO18">
            <v>1</v>
          </cell>
          <cell r="CP18">
            <v>1</v>
          </cell>
          <cell r="CQ18">
            <v>0</v>
          </cell>
          <cell r="CR18">
            <v>0</v>
          </cell>
          <cell r="CS18">
            <v>0</v>
          </cell>
          <cell r="CT18">
            <v>0</v>
          </cell>
          <cell r="CU18">
            <v>1</v>
          </cell>
          <cell r="CV18">
            <v>0</v>
          </cell>
          <cell r="CW18">
            <v>0</v>
          </cell>
          <cell r="CX18">
            <v>0</v>
          </cell>
          <cell r="CY18">
            <v>0</v>
          </cell>
          <cell r="CZ18">
            <v>1</v>
          </cell>
          <cell r="DA18">
            <v>0</v>
          </cell>
          <cell r="DB18">
            <v>0</v>
          </cell>
          <cell r="DC18">
            <v>0</v>
          </cell>
          <cell r="DD18">
            <v>0</v>
          </cell>
          <cell r="DE18">
            <v>1</v>
          </cell>
          <cell r="DF18">
            <v>0</v>
          </cell>
          <cell r="DG18">
            <v>0</v>
          </cell>
          <cell r="DH18">
            <v>0</v>
          </cell>
          <cell r="DI18">
            <v>0</v>
          </cell>
          <cell r="DJ18">
            <v>0</v>
          </cell>
          <cell r="DK18">
            <v>0</v>
          </cell>
          <cell r="DL18">
            <v>0</v>
          </cell>
          <cell r="DM18">
            <v>0</v>
          </cell>
          <cell r="DN18">
            <v>1</v>
          </cell>
          <cell r="DO18">
            <v>0</v>
          </cell>
          <cell r="DP18">
            <v>0</v>
          </cell>
          <cell r="DQ18">
            <v>0</v>
          </cell>
          <cell r="DR18">
            <v>0</v>
          </cell>
          <cell r="DS18">
            <v>1</v>
          </cell>
          <cell r="DT18">
            <v>1</v>
          </cell>
          <cell r="DU18">
            <v>0</v>
          </cell>
          <cell r="DV18">
            <v>0</v>
          </cell>
          <cell r="DW18">
            <v>0</v>
          </cell>
          <cell r="DX18">
            <v>0</v>
          </cell>
          <cell r="DY18">
            <v>1</v>
          </cell>
          <cell r="DZ18">
            <v>0</v>
          </cell>
          <cell r="EA18">
            <v>0</v>
          </cell>
          <cell r="EB18">
            <v>0</v>
          </cell>
          <cell r="EC18">
            <v>0</v>
          </cell>
          <cell r="ED18">
            <v>0</v>
          </cell>
          <cell r="EE18">
            <v>0</v>
          </cell>
          <cell r="EF18">
            <v>0</v>
          </cell>
          <cell r="EG18">
            <v>1</v>
          </cell>
          <cell r="EH18">
            <v>1</v>
          </cell>
          <cell r="EI18">
            <v>0</v>
          </cell>
          <cell r="EJ18">
            <v>0</v>
          </cell>
          <cell r="EK18">
            <v>0</v>
          </cell>
          <cell r="EL18">
            <v>1</v>
          </cell>
          <cell r="EM18">
            <v>0</v>
          </cell>
          <cell r="EN18">
            <v>0</v>
          </cell>
          <cell r="EO18">
            <v>0</v>
          </cell>
          <cell r="EP18">
            <v>0</v>
          </cell>
          <cell r="EQ18">
            <v>0</v>
          </cell>
          <cell r="ER18">
            <v>1</v>
          </cell>
          <cell r="ES18">
            <v>0</v>
          </cell>
          <cell r="ET18">
            <v>0</v>
          </cell>
          <cell r="EU18">
            <v>0</v>
          </cell>
          <cell r="EV18">
            <v>0</v>
          </cell>
          <cell r="EW18">
            <v>0</v>
          </cell>
          <cell r="EX18">
            <v>0</v>
          </cell>
          <cell r="EY18">
            <v>0</v>
          </cell>
          <cell r="EZ18">
            <v>0</v>
          </cell>
          <cell r="FA18">
            <v>1</v>
          </cell>
          <cell r="FB18">
            <v>0</v>
          </cell>
          <cell r="FC18">
            <v>0</v>
          </cell>
          <cell r="FD18">
            <v>0</v>
          </cell>
          <cell r="FE18">
            <v>1</v>
          </cell>
          <cell r="FF18">
            <v>0</v>
          </cell>
          <cell r="FG18">
            <v>0</v>
          </cell>
          <cell r="FH18">
            <v>0</v>
          </cell>
          <cell r="FI18">
            <v>1</v>
          </cell>
          <cell r="FJ18">
            <v>0</v>
          </cell>
          <cell r="FK18">
            <v>0</v>
          </cell>
          <cell r="FL18">
            <v>0</v>
          </cell>
          <cell r="FM18">
            <v>0</v>
          </cell>
          <cell r="FN18">
            <v>1</v>
          </cell>
          <cell r="FO18">
            <v>0</v>
          </cell>
          <cell r="FP18">
            <v>0</v>
          </cell>
          <cell r="FQ18">
            <v>0.9</v>
          </cell>
          <cell r="FR18">
            <v>0</v>
          </cell>
          <cell r="FS18">
            <v>0</v>
          </cell>
          <cell r="FT18">
            <v>0.05</v>
          </cell>
          <cell r="FU18">
            <v>0.05</v>
          </cell>
          <cell r="FV18">
            <v>0</v>
          </cell>
          <cell r="FW18">
            <v>0.9</v>
          </cell>
          <cell r="FX18">
            <v>0</v>
          </cell>
          <cell r="FY18">
            <v>0</v>
          </cell>
          <cell r="FZ18">
            <v>0.05</v>
          </cell>
          <cell r="GA18">
            <v>0.05</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1</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1</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1</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1</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cell r="LJ18">
            <v>0</v>
          </cell>
          <cell r="LK18">
            <v>0</v>
          </cell>
          <cell r="LL18">
            <v>0</v>
          </cell>
          <cell r="LM18">
            <v>0</v>
          </cell>
          <cell r="LN18">
            <v>0</v>
          </cell>
          <cell r="LO18">
            <v>1</v>
          </cell>
          <cell r="LP18">
            <v>0</v>
          </cell>
          <cell r="LQ18">
            <v>0</v>
          </cell>
          <cell r="LR18">
            <v>0</v>
          </cell>
          <cell r="LS18">
            <v>0</v>
          </cell>
          <cell r="LT18">
            <v>0</v>
          </cell>
          <cell r="LU18">
            <v>0</v>
          </cell>
          <cell r="LV18">
            <v>0</v>
          </cell>
          <cell r="LW18">
            <v>0</v>
          </cell>
          <cell r="LX18">
            <v>0</v>
          </cell>
          <cell r="LY18">
            <v>0</v>
          </cell>
          <cell r="LZ18">
            <v>0</v>
          </cell>
          <cell r="MA18">
            <v>0</v>
          </cell>
          <cell r="MB18">
            <v>0</v>
          </cell>
          <cell r="MC18">
            <v>0</v>
          </cell>
          <cell r="MD18">
            <v>0</v>
          </cell>
          <cell r="ME18">
            <v>0</v>
          </cell>
          <cell r="MF18">
            <v>0</v>
          </cell>
          <cell r="MG18">
            <v>0</v>
          </cell>
          <cell r="MH18">
            <v>0</v>
          </cell>
          <cell r="MI18">
            <v>0</v>
          </cell>
          <cell r="MJ18">
            <v>0</v>
          </cell>
          <cell r="MK18">
            <v>0</v>
          </cell>
          <cell r="ML18">
            <v>0</v>
          </cell>
          <cell r="MM18">
            <v>0</v>
          </cell>
          <cell r="MN18">
            <v>0</v>
          </cell>
          <cell r="MO18">
            <v>0</v>
          </cell>
          <cell r="MP18">
            <v>0</v>
          </cell>
          <cell r="MQ18">
            <v>0</v>
          </cell>
          <cell r="MR18">
            <v>0</v>
          </cell>
          <cell r="MS18">
            <v>0</v>
          </cell>
          <cell r="MT18">
            <v>1</v>
          </cell>
          <cell r="MU18">
            <v>0</v>
          </cell>
          <cell r="MV18">
            <v>0</v>
          </cell>
          <cell r="MW18">
            <v>0</v>
          </cell>
          <cell r="MX18">
            <v>0</v>
          </cell>
          <cell r="MY18">
            <v>0</v>
          </cell>
          <cell r="MZ18">
            <v>0</v>
          </cell>
          <cell r="NA18">
            <v>0</v>
          </cell>
          <cell r="NB18">
            <v>0</v>
          </cell>
          <cell r="NC18">
            <v>0</v>
          </cell>
          <cell r="ND18">
            <v>0</v>
          </cell>
          <cell r="NE18">
            <v>1</v>
          </cell>
          <cell r="NF18">
            <v>0</v>
          </cell>
          <cell r="NG18">
            <v>0</v>
          </cell>
          <cell r="NH18">
            <v>0</v>
          </cell>
          <cell r="NI18">
            <v>0</v>
          </cell>
          <cell r="NJ18">
            <v>0</v>
          </cell>
          <cell r="NK18">
            <v>0</v>
          </cell>
          <cell r="NL18">
            <v>0</v>
          </cell>
          <cell r="NM18">
            <v>0</v>
          </cell>
          <cell r="NN18">
            <v>0</v>
          </cell>
          <cell r="NO18">
            <v>0</v>
          </cell>
          <cell r="NP18">
            <v>0</v>
          </cell>
          <cell r="NQ18">
            <v>0</v>
          </cell>
          <cell r="NR18">
            <v>0</v>
          </cell>
          <cell r="NS18">
            <v>0</v>
          </cell>
          <cell r="NT18">
            <v>0</v>
          </cell>
          <cell r="NU18">
            <v>1</v>
          </cell>
          <cell r="NV18">
            <v>0</v>
          </cell>
          <cell r="NW18">
            <v>0</v>
          </cell>
          <cell r="NX18">
            <v>0</v>
          </cell>
          <cell r="NY18">
            <v>0</v>
          </cell>
          <cell r="NZ18">
            <v>0</v>
          </cell>
          <cell r="OA18">
            <v>0</v>
          </cell>
          <cell r="OB18">
            <v>0</v>
          </cell>
          <cell r="OC18">
            <v>0</v>
          </cell>
          <cell r="OD18">
            <v>0</v>
          </cell>
          <cell r="OE18">
            <v>0</v>
          </cell>
          <cell r="OF18">
            <v>0</v>
          </cell>
          <cell r="OG18">
            <v>0</v>
          </cell>
          <cell r="OH18">
            <v>0</v>
          </cell>
          <cell r="OI18">
            <v>0</v>
          </cell>
          <cell r="OJ18">
            <v>0</v>
          </cell>
          <cell r="OK18">
            <v>0</v>
          </cell>
          <cell r="OL18">
            <v>0</v>
          </cell>
          <cell r="OM18">
            <v>0</v>
          </cell>
          <cell r="ON18">
            <v>0</v>
          </cell>
          <cell r="OO18">
            <v>0</v>
          </cell>
          <cell r="OP18">
            <v>0</v>
          </cell>
          <cell r="OQ18">
            <v>0</v>
          </cell>
          <cell r="OR18">
            <v>0</v>
          </cell>
          <cell r="OS18">
            <v>0</v>
          </cell>
          <cell r="OT18">
            <v>0</v>
          </cell>
          <cell r="OU18">
            <v>0</v>
          </cell>
          <cell r="OV18">
            <v>0</v>
          </cell>
          <cell r="OW18">
            <v>0</v>
          </cell>
          <cell r="OX18">
            <v>0</v>
          </cell>
          <cell r="OY18">
            <v>0</v>
          </cell>
          <cell r="OZ18">
            <v>0</v>
          </cell>
          <cell r="PA18">
            <v>1</v>
          </cell>
          <cell r="PB18">
            <v>0</v>
          </cell>
          <cell r="PC18">
            <v>0</v>
          </cell>
          <cell r="PD18">
            <v>0</v>
          </cell>
        </row>
        <row r="19">
          <cell r="A19" t="str">
            <v>5C2</v>
          </cell>
          <cell r="B19" t="str">
            <v>19</v>
          </cell>
          <cell r="C19" t="str">
            <v>NAF 17</v>
          </cell>
          <cell r="D19" t="str">
            <v>C2</v>
          </cell>
          <cell r="E19" t="str">
            <v>5</v>
          </cell>
          <cell r="F19">
            <v>0</v>
          </cell>
          <cell r="G19">
            <v>0</v>
          </cell>
          <cell r="H19">
            <v>0</v>
          </cell>
          <cell r="I19">
            <v>1</v>
          </cell>
          <cell r="J19">
            <v>0</v>
          </cell>
          <cell r="K19">
            <v>0</v>
          </cell>
          <cell r="L19">
            <v>0</v>
          </cell>
          <cell r="M19">
            <v>0</v>
          </cell>
          <cell r="N19">
            <v>0</v>
          </cell>
          <cell r="O19">
            <v>0.40100000000000002</v>
          </cell>
          <cell r="P19">
            <v>0.40100000000000002</v>
          </cell>
          <cell r="Q19">
            <v>0</v>
          </cell>
          <cell r="R19">
            <v>0</v>
          </cell>
          <cell r="S19">
            <v>0</v>
          </cell>
          <cell r="T19">
            <v>0.40100000000000002</v>
          </cell>
          <cell r="U19">
            <v>0</v>
          </cell>
          <cell r="V19">
            <v>0</v>
          </cell>
          <cell r="W19">
            <v>0.59899999999999998</v>
          </cell>
          <cell r="X19">
            <v>0</v>
          </cell>
          <cell r="Y19">
            <v>1</v>
          </cell>
          <cell r="Z19">
            <v>0</v>
          </cell>
          <cell r="AF19">
            <v>0</v>
          </cell>
          <cell r="AG19">
            <v>1</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1</v>
          </cell>
          <cell r="AZ19">
            <v>0</v>
          </cell>
          <cell r="BA19">
            <v>0</v>
          </cell>
          <cell r="BB19">
            <v>0</v>
          </cell>
          <cell r="BC19">
            <v>0</v>
          </cell>
          <cell r="BD19">
            <v>0</v>
          </cell>
          <cell r="BE19">
            <v>0</v>
          </cell>
          <cell r="BF19">
            <v>0.59899999999999998</v>
          </cell>
          <cell r="BG19">
            <v>0.40100000000000002</v>
          </cell>
          <cell r="BH19">
            <v>0</v>
          </cell>
          <cell r="BI19">
            <v>0</v>
          </cell>
          <cell r="BJ19">
            <v>0</v>
          </cell>
          <cell r="BK19">
            <v>0</v>
          </cell>
          <cell r="BL19">
            <v>0</v>
          </cell>
          <cell r="BM19">
            <v>0</v>
          </cell>
          <cell r="BN19">
            <v>0</v>
          </cell>
          <cell r="BO19">
            <v>0.40100000000000002</v>
          </cell>
          <cell r="BP19">
            <v>0.59899999999999998</v>
          </cell>
          <cell r="BQ19">
            <v>0</v>
          </cell>
          <cell r="BR19">
            <v>0</v>
          </cell>
          <cell r="BS19">
            <v>0</v>
          </cell>
          <cell r="BT19">
            <v>0</v>
          </cell>
          <cell r="BU19">
            <v>0</v>
          </cell>
          <cell r="BV19">
            <v>0</v>
          </cell>
          <cell r="BW19">
            <v>1</v>
          </cell>
          <cell r="BX19">
            <v>0</v>
          </cell>
          <cell r="BY19">
            <v>0</v>
          </cell>
          <cell r="BZ19">
            <v>0</v>
          </cell>
          <cell r="CA19">
            <v>0</v>
          </cell>
          <cell r="CB19">
            <v>1</v>
          </cell>
          <cell r="CC19">
            <v>0</v>
          </cell>
          <cell r="CD19">
            <v>0</v>
          </cell>
          <cell r="CE19">
            <v>0</v>
          </cell>
          <cell r="CF19">
            <v>0.40100000000000002</v>
          </cell>
          <cell r="CG19">
            <v>0</v>
          </cell>
          <cell r="CH19">
            <v>0.59899999999999998</v>
          </cell>
          <cell r="CI19">
            <v>0</v>
          </cell>
          <cell r="CJ19">
            <v>0</v>
          </cell>
          <cell r="CK19">
            <v>0</v>
          </cell>
          <cell r="CL19">
            <v>0</v>
          </cell>
          <cell r="CM19">
            <v>0</v>
          </cell>
          <cell r="CN19">
            <v>0</v>
          </cell>
          <cell r="CO19">
            <v>1</v>
          </cell>
          <cell r="CP19">
            <v>1</v>
          </cell>
          <cell r="CQ19">
            <v>0</v>
          </cell>
          <cell r="CR19">
            <v>0</v>
          </cell>
          <cell r="CS19">
            <v>0</v>
          </cell>
          <cell r="CT19">
            <v>0</v>
          </cell>
          <cell r="CU19">
            <v>1</v>
          </cell>
          <cell r="CV19">
            <v>0</v>
          </cell>
          <cell r="CW19">
            <v>0</v>
          </cell>
          <cell r="CX19">
            <v>0</v>
          </cell>
          <cell r="CY19">
            <v>0</v>
          </cell>
          <cell r="CZ19">
            <v>1</v>
          </cell>
          <cell r="DA19">
            <v>0</v>
          </cell>
          <cell r="DB19">
            <v>0</v>
          </cell>
          <cell r="DC19">
            <v>0</v>
          </cell>
          <cell r="DD19">
            <v>0</v>
          </cell>
          <cell r="DE19">
            <v>1</v>
          </cell>
          <cell r="DF19">
            <v>0</v>
          </cell>
          <cell r="DG19">
            <v>0</v>
          </cell>
          <cell r="DH19">
            <v>0</v>
          </cell>
          <cell r="DI19">
            <v>0</v>
          </cell>
          <cell r="DJ19">
            <v>1</v>
          </cell>
          <cell r="DK19">
            <v>0</v>
          </cell>
          <cell r="DL19">
            <v>0</v>
          </cell>
          <cell r="DM19">
            <v>0</v>
          </cell>
          <cell r="DN19">
            <v>0</v>
          </cell>
          <cell r="DO19">
            <v>1</v>
          </cell>
          <cell r="DP19">
            <v>0</v>
          </cell>
          <cell r="DQ19">
            <v>0</v>
          </cell>
          <cell r="DR19">
            <v>0</v>
          </cell>
          <cell r="DS19">
            <v>0</v>
          </cell>
          <cell r="DT19">
            <v>1</v>
          </cell>
          <cell r="DU19">
            <v>0</v>
          </cell>
          <cell r="DV19">
            <v>0</v>
          </cell>
          <cell r="DW19">
            <v>0</v>
          </cell>
          <cell r="DX19">
            <v>0</v>
          </cell>
          <cell r="DY19">
            <v>0.59899999999999998</v>
          </cell>
          <cell r="DZ19">
            <v>0.40100000000000002</v>
          </cell>
          <cell r="EA19">
            <v>0</v>
          </cell>
          <cell r="EB19">
            <v>0</v>
          </cell>
          <cell r="EC19">
            <v>0</v>
          </cell>
          <cell r="ED19">
            <v>1</v>
          </cell>
          <cell r="EE19">
            <v>0</v>
          </cell>
          <cell r="EF19">
            <v>0</v>
          </cell>
          <cell r="EG19">
            <v>0</v>
          </cell>
          <cell r="EH19">
            <v>1</v>
          </cell>
          <cell r="EI19">
            <v>0</v>
          </cell>
          <cell r="EJ19">
            <v>0</v>
          </cell>
          <cell r="EK19">
            <v>0</v>
          </cell>
          <cell r="EL19">
            <v>0</v>
          </cell>
          <cell r="EM19">
            <v>0.40100000000000002</v>
          </cell>
          <cell r="EN19">
            <v>0</v>
          </cell>
          <cell r="EO19">
            <v>0</v>
          </cell>
          <cell r="EP19">
            <v>0</v>
          </cell>
          <cell r="EQ19">
            <v>0.59899999999999998</v>
          </cell>
          <cell r="ER19">
            <v>0</v>
          </cell>
          <cell r="ES19">
            <v>0.40100000000000002</v>
          </cell>
          <cell r="ET19">
            <v>0</v>
          </cell>
          <cell r="EU19">
            <v>0.40100000000000002</v>
          </cell>
          <cell r="EV19">
            <v>0</v>
          </cell>
          <cell r="EW19">
            <v>0</v>
          </cell>
          <cell r="EX19">
            <v>0</v>
          </cell>
          <cell r="EY19">
            <v>0</v>
          </cell>
          <cell r="EZ19">
            <v>0.59899999999999998</v>
          </cell>
          <cell r="FA19">
            <v>1</v>
          </cell>
          <cell r="FB19">
            <v>0</v>
          </cell>
          <cell r="FC19">
            <v>0</v>
          </cell>
          <cell r="FD19">
            <v>0</v>
          </cell>
          <cell r="FE19">
            <v>1</v>
          </cell>
          <cell r="FF19">
            <v>0</v>
          </cell>
          <cell r="FG19">
            <v>0</v>
          </cell>
          <cell r="FH19">
            <v>0</v>
          </cell>
          <cell r="FI19">
            <v>1</v>
          </cell>
          <cell r="FJ19">
            <v>0</v>
          </cell>
          <cell r="FK19">
            <v>0</v>
          </cell>
          <cell r="FL19">
            <v>0</v>
          </cell>
          <cell r="FM19">
            <v>0</v>
          </cell>
          <cell r="FN19">
            <v>1</v>
          </cell>
          <cell r="FO19">
            <v>0</v>
          </cell>
          <cell r="FP19">
            <v>0</v>
          </cell>
          <cell r="FQ19">
            <v>0.71499999999999997</v>
          </cell>
          <cell r="FR19">
            <v>8.8999999999999996E-2</v>
          </cell>
          <cell r="FS19">
            <v>0</v>
          </cell>
          <cell r="FT19">
            <v>4.3999999999999997E-2</v>
          </cell>
          <cell r="FU19">
            <v>0.152</v>
          </cell>
          <cell r="FV19">
            <v>0</v>
          </cell>
          <cell r="FW19">
            <v>0.71499999999999997</v>
          </cell>
          <cell r="FX19">
            <v>0.121</v>
          </cell>
          <cell r="FY19">
            <v>0</v>
          </cell>
          <cell r="FZ19">
            <v>4.3999999999999997E-2</v>
          </cell>
          <cell r="GA19">
            <v>0.121</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0.59899999999999998</v>
          </cell>
          <cell r="GV19">
            <v>0.40100000000000002</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0.40100000000000002</v>
          </cell>
          <cell r="IC19">
            <v>0.59899999999999998</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1</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1</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cell r="LJ19">
            <v>0</v>
          </cell>
          <cell r="LK19">
            <v>0</v>
          </cell>
          <cell r="LL19">
            <v>0</v>
          </cell>
          <cell r="LM19">
            <v>0.40100000000000002</v>
          </cell>
          <cell r="LN19">
            <v>0</v>
          </cell>
          <cell r="LO19">
            <v>0.59899999999999998</v>
          </cell>
          <cell r="LP19">
            <v>0</v>
          </cell>
          <cell r="LQ19">
            <v>0</v>
          </cell>
          <cell r="LR19">
            <v>0</v>
          </cell>
          <cell r="LS19">
            <v>0</v>
          </cell>
          <cell r="LT19">
            <v>0</v>
          </cell>
          <cell r="LU19">
            <v>0</v>
          </cell>
          <cell r="LV19">
            <v>0</v>
          </cell>
          <cell r="LW19">
            <v>0</v>
          </cell>
          <cell r="LX19">
            <v>0</v>
          </cell>
          <cell r="LY19">
            <v>0</v>
          </cell>
          <cell r="LZ19">
            <v>0</v>
          </cell>
          <cell r="MA19">
            <v>0</v>
          </cell>
          <cell r="MB19">
            <v>0</v>
          </cell>
          <cell r="MC19">
            <v>0</v>
          </cell>
          <cell r="MD19">
            <v>0</v>
          </cell>
          <cell r="ME19">
            <v>0</v>
          </cell>
          <cell r="MF19">
            <v>0</v>
          </cell>
          <cell r="MG19">
            <v>0</v>
          </cell>
          <cell r="MH19">
            <v>0</v>
          </cell>
          <cell r="MI19">
            <v>0</v>
          </cell>
          <cell r="MJ19">
            <v>0</v>
          </cell>
          <cell r="MK19">
            <v>0</v>
          </cell>
          <cell r="ML19">
            <v>0</v>
          </cell>
          <cell r="MM19">
            <v>0</v>
          </cell>
          <cell r="MN19">
            <v>0</v>
          </cell>
          <cell r="MO19">
            <v>0</v>
          </cell>
          <cell r="MP19">
            <v>0</v>
          </cell>
          <cell r="MQ19">
            <v>0</v>
          </cell>
          <cell r="MR19">
            <v>0</v>
          </cell>
          <cell r="MS19">
            <v>0</v>
          </cell>
          <cell r="MT19">
            <v>1</v>
          </cell>
          <cell r="MU19">
            <v>0</v>
          </cell>
          <cell r="MV19">
            <v>0</v>
          </cell>
          <cell r="MW19">
            <v>0</v>
          </cell>
          <cell r="MX19">
            <v>0</v>
          </cell>
          <cell r="MY19">
            <v>0</v>
          </cell>
          <cell r="MZ19">
            <v>0</v>
          </cell>
          <cell r="NA19">
            <v>0</v>
          </cell>
          <cell r="NB19">
            <v>1</v>
          </cell>
          <cell r="NC19">
            <v>0</v>
          </cell>
          <cell r="ND19">
            <v>0</v>
          </cell>
          <cell r="NE19">
            <v>0</v>
          </cell>
          <cell r="NF19">
            <v>0</v>
          </cell>
          <cell r="NG19">
            <v>0</v>
          </cell>
          <cell r="NH19">
            <v>0</v>
          </cell>
          <cell r="NI19">
            <v>0</v>
          </cell>
          <cell r="NJ19">
            <v>0</v>
          </cell>
          <cell r="NK19">
            <v>0</v>
          </cell>
          <cell r="NL19">
            <v>0</v>
          </cell>
          <cell r="NM19">
            <v>0</v>
          </cell>
          <cell r="NN19">
            <v>0</v>
          </cell>
          <cell r="NO19">
            <v>0</v>
          </cell>
          <cell r="NP19">
            <v>0</v>
          </cell>
          <cell r="NQ19">
            <v>0</v>
          </cell>
          <cell r="NR19">
            <v>0</v>
          </cell>
          <cell r="NS19">
            <v>0</v>
          </cell>
          <cell r="NT19">
            <v>0</v>
          </cell>
          <cell r="NU19">
            <v>1</v>
          </cell>
          <cell r="NV19">
            <v>0</v>
          </cell>
          <cell r="NW19">
            <v>0</v>
          </cell>
          <cell r="NX19">
            <v>0</v>
          </cell>
          <cell r="NY19">
            <v>0</v>
          </cell>
          <cell r="NZ19">
            <v>0</v>
          </cell>
          <cell r="OA19">
            <v>0</v>
          </cell>
          <cell r="OB19">
            <v>0</v>
          </cell>
          <cell r="OC19">
            <v>0</v>
          </cell>
          <cell r="OD19">
            <v>0</v>
          </cell>
          <cell r="OE19">
            <v>0</v>
          </cell>
          <cell r="OF19">
            <v>0</v>
          </cell>
          <cell r="OG19">
            <v>0</v>
          </cell>
          <cell r="OH19">
            <v>0</v>
          </cell>
          <cell r="OI19">
            <v>0</v>
          </cell>
          <cell r="OJ19">
            <v>0</v>
          </cell>
          <cell r="OK19">
            <v>0</v>
          </cell>
          <cell r="OL19">
            <v>0</v>
          </cell>
          <cell r="OM19">
            <v>0</v>
          </cell>
          <cell r="ON19">
            <v>0</v>
          </cell>
          <cell r="OO19">
            <v>1</v>
          </cell>
          <cell r="OP19">
            <v>0</v>
          </cell>
          <cell r="OQ19">
            <v>0</v>
          </cell>
          <cell r="OR19">
            <v>0</v>
          </cell>
          <cell r="OS19">
            <v>0</v>
          </cell>
          <cell r="OT19">
            <v>0</v>
          </cell>
          <cell r="OU19">
            <v>0</v>
          </cell>
          <cell r="OV19">
            <v>0</v>
          </cell>
          <cell r="OW19">
            <v>0</v>
          </cell>
          <cell r="OX19">
            <v>0</v>
          </cell>
          <cell r="OY19">
            <v>0</v>
          </cell>
          <cell r="OZ19">
            <v>0</v>
          </cell>
          <cell r="PA19">
            <v>0</v>
          </cell>
          <cell r="PB19">
            <v>0</v>
          </cell>
          <cell r="PC19">
            <v>0</v>
          </cell>
          <cell r="PD19">
            <v>0</v>
          </cell>
        </row>
        <row r="20">
          <cell r="A20" t="str">
            <v>6C2</v>
          </cell>
          <cell r="B20" t="str">
            <v>20</v>
          </cell>
          <cell r="C20" t="str">
            <v>NAF 17</v>
          </cell>
          <cell r="D20" t="str">
            <v>C2</v>
          </cell>
          <cell r="E20" t="str">
            <v>6</v>
          </cell>
          <cell r="F20">
            <v>0</v>
          </cell>
          <cell r="G20">
            <v>0</v>
          </cell>
          <cell r="H20">
            <v>0.78100000000000003</v>
          </cell>
          <cell r="I20">
            <v>0</v>
          </cell>
          <cell r="J20">
            <v>0.219</v>
          </cell>
          <cell r="K20">
            <v>1</v>
          </cell>
          <cell r="L20">
            <v>0</v>
          </cell>
          <cell r="M20">
            <v>0</v>
          </cell>
          <cell r="N20">
            <v>0</v>
          </cell>
          <cell r="O20">
            <v>0.33100000000000002</v>
          </cell>
          <cell r="P20">
            <v>0.219</v>
          </cell>
          <cell r="Q20">
            <v>0.156</v>
          </cell>
          <cell r="R20">
            <v>0</v>
          </cell>
          <cell r="S20">
            <v>0</v>
          </cell>
          <cell r="T20">
            <v>0.84399999999999997</v>
          </cell>
          <cell r="U20">
            <v>0</v>
          </cell>
          <cell r="V20">
            <v>0</v>
          </cell>
          <cell r="W20">
            <v>0</v>
          </cell>
          <cell r="X20">
            <v>0</v>
          </cell>
          <cell r="Y20">
            <v>0.33100000000000002</v>
          </cell>
          <cell r="Z20">
            <v>0.66900000000000004</v>
          </cell>
          <cell r="AF20">
            <v>0</v>
          </cell>
          <cell r="AG20">
            <v>1</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0.85699999999999998</v>
          </cell>
          <cell r="AZ20">
            <v>0.14299999999999999</v>
          </cell>
          <cell r="BA20">
            <v>6.2889999999999997</v>
          </cell>
          <cell r="BB20">
            <v>3.4000000000000002E-2</v>
          </cell>
          <cell r="BC20">
            <v>0.68700000000000006</v>
          </cell>
          <cell r="BD20">
            <v>0.22500000000000001</v>
          </cell>
          <cell r="BE20">
            <v>5.5E-2</v>
          </cell>
          <cell r="BF20">
            <v>0.33100000000000002</v>
          </cell>
          <cell r="BG20">
            <v>0.66900000000000004</v>
          </cell>
          <cell r="BH20">
            <v>0</v>
          </cell>
          <cell r="BI20">
            <v>0</v>
          </cell>
          <cell r="BJ20">
            <v>0</v>
          </cell>
          <cell r="BK20">
            <v>0</v>
          </cell>
          <cell r="BL20">
            <v>0</v>
          </cell>
          <cell r="BM20">
            <v>0</v>
          </cell>
          <cell r="BN20">
            <v>0</v>
          </cell>
          <cell r="BO20">
            <v>0.66900000000000004</v>
          </cell>
          <cell r="BP20">
            <v>0.33100000000000002</v>
          </cell>
          <cell r="BQ20">
            <v>0</v>
          </cell>
          <cell r="BR20">
            <v>0</v>
          </cell>
          <cell r="BS20">
            <v>0</v>
          </cell>
          <cell r="BT20">
            <v>0</v>
          </cell>
          <cell r="BU20">
            <v>0</v>
          </cell>
          <cell r="BV20">
            <v>0</v>
          </cell>
          <cell r="BW20">
            <v>1</v>
          </cell>
          <cell r="BX20">
            <v>0</v>
          </cell>
          <cell r="BY20">
            <v>0</v>
          </cell>
          <cell r="BZ20">
            <v>0</v>
          </cell>
          <cell r="CA20">
            <v>0</v>
          </cell>
          <cell r="CB20">
            <v>1</v>
          </cell>
          <cell r="CC20">
            <v>0</v>
          </cell>
          <cell r="CD20">
            <v>0</v>
          </cell>
          <cell r="CE20">
            <v>0</v>
          </cell>
          <cell r="CF20">
            <v>0.219</v>
          </cell>
          <cell r="CG20">
            <v>0.66900000000000004</v>
          </cell>
          <cell r="CH20">
            <v>0.112</v>
          </cell>
          <cell r="CI20">
            <v>0</v>
          </cell>
          <cell r="CJ20">
            <v>0</v>
          </cell>
          <cell r="CK20">
            <v>0</v>
          </cell>
          <cell r="CL20">
            <v>0</v>
          </cell>
          <cell r="CM20">
            <v>0</v>
          </cell>
          <cell r="CN20">
            <v>0</v>
          </cell>
          <cell r="CO20">
            <v>1</v>
          </cell>
          <cell r="CP20">
            <v>0.14299999999999999</v>
          </cell>
          <cell r="CQ20">
            <v>0.85699999999999998</v>
          </cell>
          <cell r="CR20">
            <v>0</v>
          </cell>
          <cell r="CS20">
            <v>0</v>
          </cell>
          <cell r="CT20">
            <v>0</v>
          </cell>
          <cell r="CU20">
            <v>0</v>
          </cell>
          <cell r="CV20">
            <v>1</v>
          </cell>
          <cell r="CW20">
            <v>0</v>
          </cell>
          <cell r="CX20">
            <v>0</v>
          </cell>
          <cell r="CY20">
            <v>0</v>
          </cell>
          <cell r="CZ20">
            <v>1</v>
          </cell>
          <cell r="DA20">
            <v>0</v>
          </cell>
          <cell r="DB20">
            <v>0</v>
          </cell>
          <cell r="DC20">
            <v>0</v>
          </cell>
          <cell r="DD20">
            <v>0</v>
          </cell>
          <cell r="DE20">
            <v>0.85699999999999998</v>
          </cell>
          <cell r="DF20">
            <v>0.14299999999999999</v>
          </cell>
          <cell r="DG20">
            <v>0</v>
          </cell>
          <cell r="DH20">
            <v>0</v>
          </cell>
          <cell r="DI20">
            <v>0</v>
          </cell>
          <cell r="DJ20">
            <v>0.85699999999999998</v>
          </cell>
          <cell r="DK20">
            <v>0</v>
          </cell>
          <cell r="DL20">
            <v>0</v>
          </cell>
          <cell r="DM20">
            <v>0</v>
          </cell>
          <cell r="DN20">
            <v>0.14299999999999999</v>
          </cell>
          <cell r="DO20">
            <v>0.85699999999999998</v>
          </cell>
          <cell r="DP20">
            <v>0</v>
          </cell>
          <cell r="DQ20">
            <v>0</v>
          </cell>
          <cell r="DR20">
            <v>0</v>
          </cell>
          <cell r="DS20">
            <v>0.14299999999999999</v>
          </cell>
          <cell r="DT20">
            <v>0</v>
          </cell>
          <cell r="DU20">
            <v>0.7</v>
          </cell>
          <cell r="DV20">
            <v>0.11700000000000001</v>
          </cell>
          <cell r="DW20">
            <v>0.183</v>
          </cell>
          <cell r="DX20">
            <v>0</v>
          </cell>
          <cell r="DY20">
            <v>0</v>
          </cell>
          <cell r="DZ20">
            <v>1</v>
          </cell>
          <cell r="EA20">
            <v>0</v>
          </cell>
          <cell r="EB20">
            <v>0</v>
          </cell>
          <cell r="EC20">
            <v>0</v>
          </cell>
          <cell r="ED20">
            <v>0.14299999999999999</v>
          </cell>
          <cell r="EE20">
            <v>0.85699999999999998</v>
          </cell>
          <cell r="EF20">
            <v>0</v>
          </cell>
          <cell r="EG20">
            <v>0</v>
          </cell>
          <cell r="EH20">
            <v>0</v>
          </cell>
          <cell r="EI20">
            <v>1</v>
          </cell>
          <cell r="EJ20">
            <v>0</v>
          </cell>
          <cell r="EK20">
            <v>0</v>
          </cell>
          <cell r="EL20">
            <v>0</v>
          </cell>
          <cell r="EM20">
            <v>0.219</v>
          </cell>
          <cell r="EN20">
            <v>0.66900000000000004</v>
          </cell>
          <cell r="EO20">
            <v>0</v>
          </cell>
          <cell r="EP20">
            <v>0.112</v>
          </cell>
          <cell r="EQ20">
            <v>0</v>
          </cell>
          <cell r="ER20">
            <v>0.66900000000000004</v>
          </cell>
          <cell r="ES20">
            <v>0.33100000000000002</v>
          </cell>
          <cell r="ET20">
            <v>0</v>
          </cell>
          <cell r="EU20">
            <v>0</v>
          </cell>
          <cell r="EV20">
            <v>0</v>
          </cell>
          <cell r="EW20">
            <v>0</v>
          </cell>
          <cell r="EX20">
            <v>0.219</v>
          </cell>
          <cell r="EY20">
            <v>0.112</v>
          </cell>
          <cell r="EZ20">
            <v>0</v>
          </cell>
          <cell r="FA20">
            <v>0</v>
          </cell>
          <cell r="FB20">
            <v>0.85699999999999998</v>
          </cell>
          <cell r="FC20">
            <v>0.14299999999999999</v>
          </cell>
          <cell r="FD20">
            <v>0</v>
          </cell>
          <cell r="FE20">
            <v>1</v>
          </cell>
          <cell r="FF20">
            <v>0</v>
          </cell>
          <cell r="FG20">
            <v>0</v>
          </cell>
          <cell r="FH20">
            <v>0</v>
          </cell>
          <cell r="FI20">
            <v>1</v>
          </cell>
          <cell r="FJ20">
            <v>0</v>
          </cell>
          <cell r="FK20">
            <v>0</v>
          </cell>
          <cell r="FL20">
            <v>0</v>
          </cell>
          <cell r="FM20">
            <v>0</v>
          </cell>
          <cell r="FN20">
            <v>0.85699999999999998</v>
          </cell>
          <cell r="FO20">
            <v>0.14299999999999999</v>
          </cell>
          <cell r="FP20">
            <v>0</v>
          </cell>
          <cell r="FQ20">
            <v>0.63500000000000001</v>
          </cell>
          <cell r="FR20">
            <v>0.13300000000000001</v>
          </cell>
          <cell r="FS20">
            <v>0</v>
          </cell>
          <cell r="FT20">
            <v>4.3999999999999997E-2</v>
          </cell>
          <cell r="FU20">
            <v>0.188</v>
          </cell>
          <cell r="FV20">
            <v>0</v>
          </cell>
          <cell r="FW20">
            <v>0.58399999999999996</v>
          </cell>
          <cell r="FX20">
            <v>0.16700000000000001</v>
          </cell>
          <cell r="FY20">
            <v>0</v>
          </cell>
          <cell r="FZ20">
            <v>0.04</v>
          </cell>
          <cell r="GA20">
            <v>0.20899999999999999</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0.112</v>
          </cell>
          <cell r="GP20">
            <v>0.66900000000000004</v>
          </cell>
          <cell r="GQ20">
            <v>0</v>
          </cell>
          <cell r="GR20">
            <v>0</v>
          </cell>
          <cell r="GS20">
            <v>0</v>
          </cell>
          <cell r="GT20">
            <v>0</v>
          </cell>
          <cell r="GU20">
            <v>0</v>
          </cell>
          <cell r="GV20">
            <v>0</v>
          </cell>
          <cell r="GW20">
            <v>0</v>
          </cell>
          <cell r="GX20">
            <v>0</v>
          </cell>
          <cell r="GY20">
            <v>0</v>
          </cell>
          <cell r="GZ20">
            <v>0</v>
          </cell>
          <cell r="HA20">
            <v>0.219</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0.66900000000000004</v>
          </cell>
          <cell r="HW20">
            <v>0.112</v>
          </cell>
          <cell r="HX20">
            <v>0</v>
          </cell>
          <cell r="HY20">
            <v>0</v>
          </cell>
          <cell r="HZ20">
            <v>0</v>
          </cell>
          <cell r="IA20">
            <v>0</v>
          </cell>
          <cell r="IB20">
            <v>0</v>
          </cell>
          <cell r="IC20">
            <v>0</v>
          </cell>
          <cell r="ID20">
            <v>0</v>
          </cell>
          <cell r="IE20">
            <v>0</v>
          </cell>
          <cell r="IF20">
            <v>0</v>
          </cell>
          <cell r="IG20">
            <v>0</v>
          </cell>
          <cell r="IH20">
            <v>0</v>
          </cell>
          <cell r="II20">
            <v>0.219</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0.78100000000000003</v>
          </cell>
          <cell r="JC20">
            <v>0</v>
          </cell>
          <cell r="JD20">
            <v>0</v>
          </cell>
          <cell r="JE20">
            <v>0</v>
          </cell>
          <cell r="JF20">
            <v>0</v>
          </cell>
          <cell r="JG20">
            <v>0</v>
          </cell>
          <cell r="JH20">
            <v>0</v>
          </cell>
          <cell r="JI20">
            <v>0</v>
          </cell>
          <cell r="JJ20">
            <v>0</v>
          </cell>
          <cell r="JK20">
            <v>0</v>
          </cell>
          <cell r="JL20">
            <v>0</v>
          </cell>
          <cell r="JM20">
            <v>0</v>
          </cell>
          <cell r="JN20">
            <v>0.219</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0.78100000000000003</v>
          </cell>
          <cell r="KF20">
            <v>0</v>
          </cell>
          <cell r="KG20">
            <v>0</v>
          </cell>
          <cell r="KH20">
            <v>0</v>
          </cell>
          <cell r="KI20">
            <v>0</v>
          </cell>
          <cell r="KJ20">
            <v>0</v>
          </cell>
          <cell r="KK20">
            <v>0</v>
          </cell>
          <cell r="KL20">
            <v>0</v>
          </cell>
          <cell r="KM20">
            <v>0</v>
          </cell>
          <cell r="KN20">
            <v>0</v>
          </cell>
          <cell r="KO20">
            <v>0</v>
          </cell>
          <cell r="KP20">
            <v>0</v>
          </cell>
          <cell r="KQ20">
            <v>0.219</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0.66900000000000004</v>
          </cell>
          <cell r="LI20">
            <v>0.112</v>
          </cell>
          <cell r="LJ20">
            <v>0</v>
          </cell>
          <cell r="LK20">
            <v>0</v>
          </cell>
          <cell r="LL20">
            <v>0</v>
          </cell>
          <cell r="LM20">
            <v>0</v>
          </cell>
          <cell r="LN20">
            <v>0</v>
          </cell>
          <cell r="LO20">
            <v>0</v>
          </cell>
          <cell r="LP20">
            <v>0</v>
          </cell>
          <cell r="LQ20">
            <v>0</v>
          </cell>
          <cell r="LR20">
            <v>0</v>
          </cell>
          <cell r="LS20">
            <v>0.219</v>
          </cell>
          <cell r="LT20">
            <v>0</v>
          </cell>
          <cell r="LU20">
            <v>0</v>
          </cell>
          <cell r="LV20">
            <v>0</v>
          </cell>
          <cell r="LW20">
            <v>0</v>
          </cell>
          <cell r="LX20">
            <v>0</v>
          </cell>
          <cell r="LY20">
            <v>0</v>
          </cell>
          <cell r="LZ20">
            <v>0</v>
          </cell>
          <cell r="MA20">
            <v>0</v>
          </cell>
          <cell r="MB20">
            <v>0</v>
          </cell>
          <cell r="MC20">
            <v>0</v>
          </cell>
          <cell r="MD20">
            <v>0</v>
          </cell>
          <cell r="ME20">
            <v>0</v>
          </cell>
          <cell r="MF20">
            <v>0</v>
          </cell>
          <cell r="MG20">
            <v>0</v>
          </cell>
          <cell r="MH20">
            <v>0</v>
          </cell>
          <cell r="MI20">
            <v>0</v>
          </cell>
          <cell r="MJ20">
            <v>0</v>
          </cell>
          <cell r="MK20">
            <v>0</v>
          </cell>
          <cell r="ML20">
            <v>0</v>
          </cell>
          <cell r="MM20">
            <v>0</v>
          </cell>
          <cell r="MN20">
            <v>0.78100000000000003</v>
          </cell>
          <cell r="MO20">
            <v>0</v>
          </cell>
          <cell r="MP20">
            <v>0</v>
          </cell>
          <cell r="MQ20">
            <v>0</v>
          </cell>
          <cell r="MR20">
            <v>0</v>
          </cell>
          <cell r="MS20">
            <v>0</v>
          </cell>
          <cell r="MT20">
            <v>0</v>
          </cell>
          <cell r="MU20">
            <v>0</v>
          </cell>
          <cell r="MV20">
            <v>0</v>
          </cell>
          <cell r="MW20">
            <v>0</v>
          </cell>
          <cell r="MX20">
            <v>0</v>
          </cell>
          <cell r="MY20">
            <v>0</v>
          </cell>
          <cell r="MZ20">
            <v>0.219</v>
          </cell>
          <cell r="NA20">
            <v>0</v>
          </cell>
          <cell r="NB20">
            <v>0</v>
          </cell>
          <cell r="NC20">
            <v>0</v>
          </cell>
          <cell r="ND20">
            <v>0</v>
          </cell>
          <cell r="NE20">
            <v>0</v>
          </cell>
          <cell r="NF20">
            <v>0</v>
          </cell>
          <cell r="NG20">
            <v>0.14299999999999999</v>
          </cell>
          <cell r="NH20">
            <v>0.85699999999999998</v>
          </cell>
          <cell r="NI20">
            <v>0</v>
          </cell>
          <cell r="NJ20">
            <v>0</v>
          </cell>
          <cell r="NK20">
            <v>0</v>
          </cell>
          <cell r="NL20">
            <v>0</v>
          </cell>
          <cell r="NM20">
            <v>0</v>
          </cell>
          <cell r="NN20">
            <v>0</v>
          </cell>
          <cell r="NO20">
            <v>0</v>
          </cell>
          <cell r="NP20">
            <v>0</v>
          </cell>
          <cell r="NQ20">
            <v>0</v>
          </cell>
          <cell r="NR20">
            <v>0</v>
          </cell>
          <cell r="NS20">
            <v>0</v>
          </cell>
          <cell r="NT20">
            <v>0</v>
          </cell>
          <cell r="NU20">
            <v>0</v>
          </cell>
          <cell r="NV20">
            <v>0</v>
          </cell>
          <cell r="NW20">
            <v>0</v>
          </cell>
          <cell r="NX20">
            <v>0</v>
          </cell>
          <cell r="NY20">
            <v>0</v>
          </cell>
          <cell r="NZ20">
            <v>1</v>
          </cell>
          <cell r="OA20">
            <v>0</v>
          </cell>
          <cell r="OB20">
            <v>0</v>
          </cell>
          <cell r="OC20">
            <v>0</v>
          </cell>
          <cell r="OD20">
            <v>0</v>
          </cell>
          <cell r="OE20">
            <v>0</v>
          </cell>
          <cell r="OF20">
            <v>0</v>
          </cell>
          <cell r="OG20">
            <v>0</v>
          </cell>
          <cell r="OH20">
            <v>0</v>
          </cell>
          <cell r="OI20">
            <v>0</v>
          </cell>
          <cell r="OJ20">
            <v>0</v>
          </cell>
          <cell r="OK20">
            <v>0</v>
          </cell>
          <cell r="OL20">
            <v>0</v>
          </cell>
          <cell r="OM20">
            <v>0</v>
          </cell>
          <cell r="ON20">
            <v>0</v>
          </cell>
          <cell r="OO20">
            <v>0</v>
          </cell>
          <cell r="OP20">
            <v>0.14299999999999999</v>
          </cell>
          <cell r="OQ20">
            <v>0</v>
          </cell>
          <cell r="OR20">
            <v>0</v>
          </cell>
          <cell r="OS20">
            <v>0</v>
          </cell>
          <cell r="OT20">
            <v>0.85699999999999998</v>
          </cell>
          <cell r="OU20">
            <v>0</v>
          </cell>
          <cell r="OV20">
            <v>0</v>
          </cell>
          <cell r="OW20">
            <v>0</v>
          </cell>
          <cell r="OX20">
            <v>0</v>
          </cell>
          <cell r="OY20">
            <v>0</v>
          </cell>
          <cell r="OZ20">
            <v>0</v>
          </cell>
          <cell r="PA20">
            <v>0</v>
          </cell>
          <cell r="PB20">
            <v>0</v>
          </cell>
          <cell r="PC20">
            <v>0</v>
          </cell>
          <cell r="PD20">
            <v>0</v>
          </cell>
        </row>
        <row r="21">
          <cell r="A21" t="str">
            <v>EnsC3</v>
          </cell>
          <cell r="B21" t="str">
            <v>21</v>
          </cell>
          <cell r="C21" t="str">
            <v>NAF 17</v>
          </cell>
          <cell r="D21" t="str">
            <v>C3</v>
          </cell>
          <cell r="E21" t="str">
            <v/>
          </cell>
          <cell r="F21">
            <v>0</v>
          </cell>
          <cell r="G21">
            <v>2.7E-2</v>
          </cell>
          <cell r="H21">
            <v>0.34</v>
          </cell>
          <cell r="I21">
            <v>0.59099999999999997</v>
          </cell>
          <cell r="J21">
            <v>4.2000000000000003E-2</v>
          </cell>
          <cell r="K21">
            <v>0.82499999999999996</v>
          </cell>
          <cell r="L21">
            <v>3.1E-2</v>
          </cell>
          <cell r="M21">
            <v>0.125</v>
          </cell>
          <cell r="N21">
            <v>1.9E-2</v>
          </cell>
          <cell r="O21">
            <v>0.28799999999999998</v>
          </cell>
          <cell r="P21">
            <v>0.23799999999999999</v>
          </cell>
          <cell r="Q21">
            <v>0.159</v>
          </cell>
          <cell r="R21">
            <v>3.9E-2</v>
          </cell>
          <cell r="S21">
            <v>9.6000000000000002E-2</v>
          </cell>
          <cell r="T21">
            <v>0.373</v>
          </cell>
          <cell r="U21">
            <v>1.7000000000000001E-2</v>
          </cell>
          <cell r="V21">
            <v>0.13600000000000001</v>
          </cell>
          <cell r="W21">
            <v>0.20499999999999999</v>
          </cell>
          <cell r="X21">
            <v>0.187</v>
          </cell>
          <cell r="Y21">
            <v>0.78</v>
          </cell>
          <cell r="Z21">
            <v>3.3000000000000002E-2</v>
          </cell>
          <cell r="AA21">
            <v>9.1999999999999998E-2</v>
          </cell>
          <cell r="AB21">
            <v>0.375</v>
          </cell>
          <cell r="AC21">
            <v>0.26600000000000001</v>
          </cell>
          <cell r="AD21">
            <v>0.69599999999999995</v>
          </cell>
          <cell r="AE21">
            <v>0.23400000000000001</v>
          </cell>
          <cell r="AF21">
            <v>0.39300000000000002</v>
          </cell>
          <cell r="AG21">
            <v>0.60699999999999998</v>
          </cell>
          <cell r="AH21">
            <v>0.373</v>
          </cell>
          <cell r="AI21">
            <v>0.627</v>
          </cell>
          <cell r="AJ21">
            <v>300</v>
          </cell>
          <cell r="AK21">
            <v>0.58799999999999997</v>
          </cell>
          <cell r="AL21">
            <v>4.1000000000000002E-2</v>
          </cell>
          <cell r="AM21">
            <v>0</v>
          </cell>
          <cell r="AN21">
            <v>0.247</v>
          </cell>
          <cell r="AO21">
            <v>0.125</v>
          </cell>
          <cell r="AP21">
            <v>0.17899999999999999</v>
          </cell>
          <cell r="AQ21">
            <v>0.123</v>
          </cell>
          <cell r="AR21">
            <v>2.3E-2</v>
          </cell>
          <cell r="AS21">
            <v>0.53800000000000003</v>
          </cell>
          <cell r="AT21">
            <v>0.13600000000000001</v>
          </cell>
          <cell r="AU21">
            <v>34202</v>
          </cell>
          <cell r="AV21">
            <v>0.112</v>
          </cell>
          <cell r="AW21">
            <v>7.5999999999999998E-2</v>
          </cell>
          <cell r="AX21">
            <v>5.8999999999999997E-2</v>
          </cell>
          <cell r="AY21">
            <v>0.57899999999999996</v>
          </cell>
          <cell r="AZ21">
            <v>0.17399999999999999</v>
          </cell>
          <cell r="BA21">
            <v>20.858000000000001</v>
          </cell>
          <cell r="BB21">
            <v>0.158</v>
          </cell>
          <cell r="BC21">
            <v>0.21299999999999999</v>
          </cell>
          <cell r="BD21">
            <v>0.34599999999999997</v>
          </cell>
          <cell r="BE21">
            <v>0.28199999999999997</v>
          </cell>
          <cell r="BF21">
            <v>0.502</v>
          </cell>
          <cell r="BG21">
            <v>0.23499999999999999</v>
          </cell>
          <cell r="BH21">
            <v>0.10100000000000001</v>
          </cell>
          <cell r="BI21">
            <v>8.7999999999999995E-2</v>
          </cell>
          <cell r="BJ21">
            <v>5.2999999999999999E-2</v>
          </cell>
          <cell r="BK21">
            <v>2.1000000000000001E-2</v>
          </cell>
          <cell r="BL21">
            <v>5.1999999999999998E-2</v>
          </cell>
          <cell r="BM21">
            <v>5.2999999999999999E-2</v>
          </cell>
          <cell r="BN21">
            <v>0.115</v>
          </cell>
          <cell r="BO21">
            <v>0.249</v>
          </cell>
          <cell r="BP21">
            <v>0.33800000000000002</v>
          </cell>
          <cell r="BQ21">
            <v>0.193</v>
          </cell>
          <cell r="BR21">
            <v>2E-3</v>
          </cell>
          <cell r="BS21">
            <v>5.0000000000000001E-3</v>
          </cell>
          <cell r="BT21">
            <v>8.9999999999999993E-3</v>
          </cell>
          <cell r="BU21">
            <v>2.7E-2</v>
          </cell>
          <cell r="BV21">
            <v>0.21099999999999999</v>
          </cell>
          <cell r="BW21">
            <v>0.746</v>
          </cell>
          <cell r="BX21">
            <v>0</v>
          </cell>
          <cell r="BY21">
            <v>0</v>
          </cell>
          <cell r="BZ21">
            <v>5.0000000000000001E-3</v>
          </cell>
          <cell r="CA21">
            <v>0.125</v>
          </cell>
          <cell r="CB21">
            <v>0.78700000000000003</v>
          </cell>
          <cell r="CC21">
            <v>8.3000000000000004E-2</v>
          </cell>
          <cell r="CD21">
            <v>2E-3</v>
          </cell>
          <cell r="CE21">
            <v>7.0000000000000001E-3</v>
          </cell>
          <cell r="CF21">
            <v>2.7E-2</v>
          </cell>
          <cell r="CG21">
            <v>0.18</v>
          </cell>
          <cell r="CH21">
            <v>0.65</v>
          </cell>
          <cell r="CI21">
            <v>0.13400000000000001</v>
          </cell>
          <cell r="CJ21">
            <v>0</v>
          </cell>
          <cell r="CK21">
            <v>0</v>
          </cell>
          <cell r="CL21">
            <v>0</v>
          </cell>
          <cell r="CM21">
            <v>0.01</v>
          </cell>
          <cell r="CN21">
            <v>5.0000000000000001E-3</v>
          </cell>
          <cell r="CO21">
            <v>0.98499999999999999</v>
          </cell>
          <cell r="CP21">
            <v>0.50700000000000001</v>
          </cell>
          <cell r="CQ21">
            <v>0.379</v>
          </cell>
          <cell r="CR21">
            <v>0.08</v>
          </cell>
          <cell r="CS21">
            <v>6.0000000000000001E-3</v>
          </cell>
          <cell r="CT21">
            <v>2.9000000000000001E-2</v>
          </cell>
          <cell r="CU21">
            <v>0.503</v>
          </cell>
          <cell r="CV21">
            <v>0.36399999999999999</v>
          </cell>
          <cell r="CW21">
            <v>2.7E-2</v>
          </cell>
          <cell r="CX21">
            <v>5.5E-2</v>
          </cell>
          <cell r="CY21">
            <v>5.0999999999999997E-2</v>
          </cell>
          <cell r="CZ21">
            <v>0.68700000000000006</v>
          </cell>
          <cell r="DA21">
            <v>0.214</v>
          </cell>
          <cell r="DB21">
            <v>9.7000000000000003E-2</v>
          </cell>
          <cell r="DC21">
            <v>1E-3</v>
          </cell>
          <cell r="DD21">
            <v>1E-3</v>
          </cell>
          <cell r="DE21">
            <v>0.64500000000000002</v>
          </cell>
          <cell r="DF21">
            <v>0.20399999999999999</v>
          </cell>
          <cell r="DG21">
            <v>8.9999999999999993E-3</v>
          </cell>
          <cell r="DH21">
            <v>1E-3</v>
          </cell>
          <cell r="DI21">
            <v>0.14000000000000001</v>
          </cell>
          <cell r="DJ21">
            <v>0.44400000000000001</v>
          </cell>
          <cell r="DK21">
            <v>4.2999999999999997E-2</v>
          </cell>
          <cell r="DL21">
            <v>1E-3</v>
          </cell>
          <cell r="DM21">
            <v>3.0000000000000001E-3</v>
          </cell>
          <cell r="DN21">
            <v>0.50800000000000001</v>
          </cell>
          <cell r="DO21">
            <v>0.56299999999999994</v>
          </cell>
          <cell r="DP21">
            <v>0.189</v>
          </cell>
          <cell r="DQ21">
            <v>0.03</v>
          </cell>
          <cell r="DR21">
            <v>1.2999999999999999E-2</v>
          </cell>
          <cell r="DS21">
            <v>0.20599999999999999</v>
          </cell>
          <cell r="DT21">
            <v>0.51800000000000002</v>
          </cell>
          <cell r="DU21">
            <v>0.31</v>
          </cell>
          <cell r="DV21">
            <v>0.161</v>
          </cell>
          <cell r="DW21">
            <v>0</v>
          </cell>
          <cell r="DX21">
            <v>0.01</v>
          </cell>
          <cell r="DY21">
            <v>0.20499999999999999</v>
          </cell>
          <cell r="DZ21">
            <v>0.47799999999999998</v>
          </cell>
          <cell r="EA21">
            <v>7.0999999999999994E-2</v>
          </cell>
          <cell r="EB21">
            <v>0.245</v>
          </cell>
          <cell r="EC21">
            <v>7.0999999999999994E-2</v>
          </cell>
          <cell r="ED21">
            <v>0.29199999999999998</v>
          </cell>
          <cell r="EE21">
            <v>8.1000000000000003E-2</v>
          </cell>
          <cell r="EF21">
            <v>0.33700000000000002</v>
          </cell>
          <cell r="EG21">
            <v>0.22</v>
          </cell>
          <cell r="EH21">
            <v>0.23400000000000001</v>
          </cell>
          <cell r="EI21">
            <v>0.44900000000000001</v>
          </cell>
          <cell r="EJ21">
            <v>7.5999999999999998E-2</v>
          </cell>
          <cell r="EK21">
            <v>0.24099999999999999</v>
          </cell>
          <cell r="EL21">
            <v>0.20699999999999999</v>
          </cell>
          <cell r="EM21">
            <v>3.3000000000000002E-2</v>
          </cell>
          <cell r="EN21">
            <v>0.106</v>
          </cell>
          <cell r="EO21">
            <v>0.14299999999999999</v>
          </cell>
          <cell r="EP21">
            <v>0.14399999999999999</v>
          </cell>
          <cell r="EQ21">
            <v>0.36699999999999999</v>
          </cell>
          <cell r="ER21">
            <v>0.184</v>
          </cell>
          <cell r="ES21">
            <v>0.51700000000000002</v>
          </cell>
          <cell r="ET21">
            <v>0.05</v>
          </cell>
          <cell r="EU21">
            <v>0.14299999999999999</v>
          </cell>
          <cell r="EV21">
            <v>7.5999999999999998E-2</v>
          </cell>
          <cell r="EW21">
            <v>0.05</v>
          </cell>
          <cell r="EX21">
            <v>0.189</v>
          </cell>
          <cell r="EY21">
            <v>0.156</v>
          </cell>
          <cell r="EZ21">
            <v>0.13800000000000001</v>
          </cell>
          <cell r="FA21">
            <v>0.38900000000000001</v>
          </cell>
          <cell r="FB21">
            <v>0.251</v>
          </cell>
          <cell r="FC21">
            <v>0.33700000000000002</v>
          </cell>
          <cell r="FD21">
            <v>2.3E-2</v>
          </cell>
          <cell r="FE21">
            <v>0.60299999999999998</v>
          </cell>
          <cell r="FF21">
            <v>0.214</v>
          </cell>
          <cell r="FG21">
            <v>0.17799999999999999</v>
          </cell>
          <cell r="FH21">
            <v>5.0000000000000001E-3</v>
          </cell>
          <cell r="FI21">
            <v>0.35299999999999998</v>
          </cell>
          <cell r="FJ21">
            <v>0.39100000000000001</v>
          </cell>
          <cell r="FK21">
            <v>0.24099999999999999</v>
          </cell>
          <cell r="FL21">
            <v>1.4999999999999999E-2</v>
          </cell>
          <cell r="FM21">
            <v>0.21299999999999999</v>
          </cell>
          <cell r="FN21">
            <v>0.43</v>
          </cell>
          <cell r="FO21">
            <v>0.33100000000000002</v>
          </cell>
          <cell r="FP21">
            <v>2.5999999999999999E-2</v>
          </cell>
          <cell r="FQ21">
            <v>0.63700000000000001</v>
          </cell>
          <cell r="FR21">
            <v>0.186</v>
          </cell>
          <cell r="FS21">
            <v>2.3E-2</v>
          </cell>
          <cell r="FT21">
            <v>6.9000000000000006E-2</v>
          </cell>
          <cell r="FU21">
            <v>8.3000000000000004E-2</v>
          </cell>
          <cell r="FV21">
            <v>2E-3</v>
          </cell>
          <cell r="FW21">
            <v>0.61599999999999999</v>
          </cell>
          <cell r="FX21">
            <v>0.191</v>
          </cell>
          <cell r="FY21">
            <v>2.4E-2</v>
          </cell>
          <cell r="FZ21">
            <v>7.4999999999999997E-2</v>
          </cell>
          <cell r="GA21">
            <v>9.0999999999999998E-2</v>
          </cell>
          <cell r="GB21">
            <v>2E-3</v>
          </cell>
          <cell r="GC21">
            <v>0</v>
          </cell>
          <cell r="GD21">
            <v>0</v>
          </cell>
          <cell r="GE21">
            <v>0</v>
          </cell>
          <cell r="GF21">
            <v>0</v>
          </cell>
          <cell r="GG21">
            <v>0</v>
          </cell>
          <cell r="GH21">
            <v>0</v>
          </cell>
          <cell r="GI21">
            <v>8.9999999999999993E-3</v>
          </cell>
          <cell r="GJ21">
            <v>4.0000000000000001E-3</v>
          </cell>
          <cell r="GK21">
            <v>0.01</v>
          </cell>
          <cell r="GL21">
            <v>1E-3</v>
          </cell>
          <cell r="GM21">
            <v>1E-3</v>
          </cell>
          <cell r="GN21">
            <v>2E-3</v>
          </cell>
          <cell r="GO21">
            <v>0.14399999999999999</v>
          </cell>
          <cell r="GP21">
            <v>9.7000000000000003E-2</v>
          </cell>
          <cell r="GQ21">
            <v>2.8000000000000001E-2</v>
          </cell>
          <cell r="GR21">
            <v>2.5000000000000001E-2</v>
          </cell>
          <cell r="GS21">
            <v>3.9E-2</v>
          </cell>
          <cell r="GT21">
            <v>7.0000000000000001E-3</v>
          </cell>
          <cell r="GU21">
            <v>0.316</v>
          </cell>
          <cell r="GV21">
            <v>0.128</v>
          </cell>
          <cell r="GW21">
            <v>6.2E-2</v>
          </cell>
          <cell r="GX21">
            <v>6.3E-2</v>
          </cell>
          <cell r="GY21">
            <v>1.2999999999999999E-2</v>
          </cell>
          <cell r="GZ21">
            <v>8.9999999999999993E-3</v>
          </cell>
          <cell r="HA21">
            <v>3.2000000000000001E-2</v>
          </cell>
          <cell r="HB21">
            <v>7.0000000000000001E-3</v>
          </cell>
          <cell r="HC21">
            <v>0</v>
          </cell>
          <cell r="HD21">
            <v>0</v>
          </cell>
          <cell r="HE21">
            <v>0</v>
          </cell>
          <cell r="HF21">
            <v>4.0000000000000001E-3</v>
          </cell>
          <cell r="HG21">
            <v>0</v>
          </cell>
          <cell r="HH21">
            <v>0</v>
          </cell>
          <cell r="HI21">
            <v>0</v>
          </cell>
          <cell r="HJ21">
            <v>0</v>
          </cell>
          <cell r="HK21">
            <v>0</v>
          </cell>
          <cell r="HL21">
            <v>0</v>
          </cell>
          <cell r="HM21">
            <v>0</v>
          </cell>
          <cell r="HN21">
            <v>0</v>
          </cell>
          <cell r="HO21">
            <v>2E-3</v>
          </cell>
          <cell r="HP21">
            <v>7.0000000000000001E-3</v>
          </cell>
          <cell r="HQ21">
            <v>0.01</v>
          </cell>
          <cell r="HR21">
            <v>8.0000000000000002E-3</v>
          </cell>
          <cell r="HS21">
            <v>3.2000000000000001E-2</v>
          </cell>
          <cell r="HT21">
            <v>1.9E-2</v>
          </cell>
          <cell r="HU21">
            <v>3.5000000000000003E-2</v>
          </cell>
          <cell r="HV21">
            <v>5.3999999999999999E-2</v>
          </cell>
          <cell r="HW21">
            <v>0.14099999999999999</v>
          </cell>
          <cell r="HX21">
            <v>0.06</v>
          </cell>
          <cell r="HY21">
            <v>1.9E-2</v>
          </cell>
          <cell r="HZ21">
            <v>3.3000000000000002E-2</v>
          </cell>
          <cell r="IA21">
            <v>7.3999999999999996E-2</v>
          </cell>
          <cell r="IB21">
            <v>0.184</v>
          </cell>
          <cell r="IC21">
            <v>0.17399999999999999</v>
          </cell>
          <cell r="ID21">
            <v>0.106</v>
          </cell>
          <cell r="IE21">
            <v>1E-3</v>
          </cell>
          <cell r="IF21">
            <v>0</v>
          </cell>
          <cell r="IG21">
            <v>4.0000000000000001E-3</v>
          </cell>
          <cell r="IH21">
            <v>4.0000000000000001E-3</v>
          </cell>
          <cell r="II21">
            <v>1.2E-2</v>
          </cell>
          <cell r="IJ21">
            <v>1.9E-2</v>
          </cell>
          <cell r="IK21">
            <v>0</v>
          </cell>
          <cell r="IL21">
            <v>0</v>
          </cell>
          <cell r="IM21">
            <v>0</v>
          </cell>
          <cell r="IN21">
            <v>0</v>
          </cell>
          <cell r="IO21">
            <v>0</v>
          </cell>
          <cell r="IP21">
            <v>0</v>
          </cell>
          <cell r="IQ21">
            <v>1E-3</v>
          </cell>
          <cell r="IR21">
            <v>2E-3</v>
          </cell>
          <cell r="IS21">
            <v>3.0000000000000001E-3</v>
          </cell>
          <cell r="IT21">
            <v>1E-3</v>
          </cell>
          <cell r="IU21">
            <v>5.0000000000000001E-3</v>
          </cell>
          <cell r="IV21">
            <v>1.6E-2</v>
          </cell>
          <cell r="IW21">
            <v>1E-3</v>
          </cell>
          <cell r="IX21">
            <v>3.0000000000000001E-3</v>
          </cell>
          <cell r="IY21">
            <v>6.0000000000000001E-3</v>
          </cell>
          <cell r="IZ21">
            <v>1.4999999999999999E-2</v>
          </cell>
          <cell r="JA21">
            <v>9.5000000000000001E-2</v>
          </cell>
          <cell r="JB21">
            <v>0.22500000000000001</v>
          </cell>
          <cell r="JC21">
            <v>0</v>
          </cell>
          <cell r="JD21">
            <v>0</v>
          </cell>
          <cell r="JE21">
            <v>0</v>
          </cell>
          <cell r="JF21">
            <v>1.0999999999999999E-2</v>
          </cell>
          <cell r="JG21">
            <v>0.109</v>
          </cell>
          <cell r="JH21">
            <v>0.46800000000000003</v>
          </cell>
          <cell r="JI21">
            <v>0</v>
          </cell>
          <cell r="JJ21">
            <v>0</v>
          </cell>
          <cell r="JK21">
            <v>0</v>
          </cell>
          <cell r="JL21">
            <v>0</v>
          </cell>
          <cell r="JM21">
            <v>2E-3</v>
          </cell>
          <cell r="JN21">
            <v>3.6999999999999998E-2</v>
          </cell>
          <cell r="JO21">
            <v>0</v>
          </cell>
          <cell r="JP21">
            <v>0</v>
          </cell>
          <cell r="JQ21">
            <v>0</v>
          </cell>
          <cell r="JR21">
            <v>0</v>
          </cell>
          <cell r="JS21">
            <v>0</v>
          </cell>
          <cell r="JT21">
            <v>0</v>
          </cell>
          <cell r="JU21">
            <v>0</v>
          </cell>
          <cell r="JV21">
            <v>0</v>
          </cell>
          <cell r="JW21">
            <v>0</v>
          </cell>
          <cell r="JX21">
            <v>2E-3</v>
          </cell>
          <cell r="JY21">
            <v>1.7000000000000001E-2</v>
          </cell>
          <cell r="JZ21">
            <v>7.0000000000000001E-3</v>
          </cell>
          <cell r="KA21">
            <v>0</v>
          </cell>
          <cell r="KB21">
            <v>0</v>
          </cell>
          <cell r="KC21">
            <v>2E-3</v>
          </cell>
          <cell r="KD21">
            <v>6.4000000000000001E-2</v>
          </cell>
          <cell r="KE21">
            <v>0.23400000000000001</v>
          </cell>
          <cell r="KF21">
            <v>3.7999999999999999E-2</v>
          </cell>
          <cell r="KG21">
            <v>0</v>
          </cell>
          <cell r="KH21">
            <v>0</v>
          </cell>
          <cell r="KI21">
            <v>3.0000000000000001E-3</v>
          </cell>
          <cell r="KJ21">
            <v>5.2999999999999999E-2</v>
          </cell>
          <cell r="KK21">
            <v>0.498</v>
          </cell>
          <cell r="KL21">
            <v>3.6999999999999998E-2</v>
          </cell>
          <cell r="KM21">
            <v>0</v>
          </cell>
          <cell r="KN21">
            <v>0</v>
          </cell>
          <cell r="KO21">
            <v>0</v>
          </cell>
          <cell r="KP21">
            <v>5.0000000000000001E-3</v>
          </cell>
          <cell r="KQ21">
            <v>3.5999999999999997E-2</v>
          </cell>
          <cell r="KR21">
            <v>1E-3</v>
          </cell>
          <cell r="KS21">
            <v>0</v>
          </cell>
          <cell r="KT21">
            <v>0</v>
          </cell>
          <cell r="KU21">
            <v>0</v>
          </cell>
          <cell r="KV21">
            <v>0</v>
          </cell>
          <cell r="KW21">
            <v>0</v>
          </cell>
          <cell r="KX21">
            <v>0</v>
          </cell>
          <cell r="KY21">
            <v>0</v>
          </cell>
          <cell r="KZ21">
            <v>0</v>
          </cell>
          <cell r="LA21">
            <v>0</v>
          </cell>
          <cell r="LB21">
            <v>4.0000000000000001E-3</v>
          </cell>
          <cell r="LC21">
            <v>2.1000000000000001E-2</v>
          </cell>
          <cell r="LD21">
            <v>2E-3</v>
          </cell>
          <cell r="LE21">
            <v>2E-3</v>
          </cell>
          <cell r="LF21">
            <v>3.0000000000000001E-3</v>
          </cell>
          <cell r="LG21">
            <v>0.02</v>
          </cell>
          <cell r="LH21">
            <v>6.0999999999999999E-2</v>
          </cell>
          <cell r="LI21">
            <v>0.20100000000000001</v>
          </cell>
          <cell r="LJ21">
            <v>5.8999999999999997E-2</v>
          </cell>
          <cell r="LK21">
            <v>0</v>
          </cell>
          <cell r="LL21">
            <v>4.0000000000000001E-3</v>
          </cell>
          <cell r="LM21">
            <v>7.0000000000000001E-3</v>
          </cell>
          <cell r="LN21">
            <v>0.114</v>
          </cell>
          <cell r="LO21">
            <v>0.39400000000000002</v>
          </cell>
          <cell r="LP21">
            <v>7.0999999999999994E-2</v>
          </cell>
          <cell r="LQ21">
            <v>0</v>
          </cell>
          <cell r="LR21">
            <v>0</v>
          </cell>
          <cell r="LS21">
            <v>0</v>
          </cell>
          <cell r="LT21">
            <v>2E-3</v>
          </cell>
          <cell r="LU21">
            <v>3.3000000000000002E-2</v>
          </cell>
          <cell r="LV21">
            <v>3.0000000000000001E-3</v>
          </cell>
          <cell r="LW21">
            <v>0</v>
          </cell>
          <cell r="LX21">
            <v>0</v>
          </cell>
          <cell r="LY21">
            <v>0</v>
          </cell>
          <cell r="LZ21">
            <v>0</v>
          </cell>
          <cell r="MA21">
            <v>0</v>
          </cell>
          <cell r="MB21">
            <v>0</v>
          </cell>
          <cell r="MC21">
            <v>0</v>
          </cell>
          <cell r="MD21">
            <v>0</v>
          </cell>
          <cell r="ME21">
            <v>0</v>
          </cell>
          <cell r="MF21">
            <v>0</v>
          </cell>
          <cell r="MG21">
            <v>0</v>
          </cell>
          <cell r="MH21">
            <v>2.7E-2</v>
          </cell>
          <cell r="MI21">
            <v>0</v>
          </cell>
          <cell r="MJ21">
            <v>0</v>
          </cell>
          <cell r="MK21">
            <v>0</v>
          </cell>
          <cell r="ML21">
            <v>2E-3</v>
          </cell>
          <cell r="MM21">
            <v>5.0000000000000001E-3</v>
          </cell>
          <cell r="MN21">
            <v>0.33200000000000002</v>
          </cell>
          <cell r="MO21">
            <v>0</v>
          </cell>
          <cell r="MP21">
            <v>0</v>
          </cell>
          <cell r="MQ21">
            <v>0</v>
          </cell>
          <cell r="MR21">
            <v>7.0000000000000001E-3</v>
          </cell>
          <cell r="MS21">
            <v>0</v>
          </cell>
          <cell r="MT21">
            <v>0.58299999999999996</v>
          </cell>
          <cell r="MU21">
            <v>0</v>
          </cell>
          <cell r="MV21">
            <v>0</v>
          </cell>
          <cell r="MW21">
            <v>0</v>
          </cell>
          <cell r="MX21">
            <v>0</v>
          </cell>
          <cell r="MY21">
            <v>0</v>
          </cell>
          <cell r="MZ21">
            <v>4.2000000000000003E-2</v>
          </cell>
          <cell r="NA21">
            <v>4.7E-2</v>
          </cell>
          <cell r="NB21">
            <v>7.3999999999999996E-2</v>
          </cell>
          <cell r="NC21">
            <v>1.4E-2</v>
          </cell>
          <cell r="ND21">
            <v>0.02</v>
          </cell>
          <cell r="NE21">
            <v>0.05</v>
          </cell>
          <cell r="NF21">
            <v>1.7999999999999999E-2</v>
          </cell>
          <cell r="NG21">
            <v>0.19</v>
          </cell>
          <cell r="NH21">
            <v>5.3999999999999999E-2</v>
          </cell>
          <cell r="NI21">
            <v>0.20200000000000001</v>
          </cell>
          <cell r="NJ21">
            <v>1.4999999999999999E-2</v>
          </cell>
          <cell r="NK21">
            <v>0</v>
          </cell>
          <cell r="NL21">
            <v>2E-3</v>
          </cell>
          <cell r="NM21">
            <v>4.0000000000000001E-3</v>
          </cell>
          <cell r="NN21">
            <v>6.5000000000000002E-2</v>
          </cell>
          <cell r="NO21">
            <v>0</v>
          </cell>
          <cell r="NP21">
            <v>5.0000000000000001E-3</v>
          </cell>
          <cell r="NQ21">
            <v>2.5999999999999999E-2</v>
          </cell>
          <cell r="NR21">
            <v>8.9999999999999993E-3</v>
          </cell>
          <cell r="NS21">
            <v>0.05</v>
          </cell>
          <cell r="NT21">
            <v>0.155</v>
          </cell>
          <cell r="NU21">
            <v>0.16</v>
          </cell>
          <cell r="NV21">
            <v>1.4999999999999999E-2</v>
          </cell>
          <cell r="NW21">
            <v>0</v>
          </cell>
          <cell r="NX21">
            <v>3.1E-2</v>
          </cell>
          <cell r="NY21">
            <v>4.3999999999999997E-2</v>
          </cell>
          <cell r="NZ21">
            <v>0.39300000000000002</v>
          </cell>
          <cell r="OA21">
            <v>2.4E-2</v>
          </cell>
          <cell r="OB21">
            <v>1.6E-2</v>
          </cell>
          <cell r="OC21">
            <v>0</v>
          </cell>
          <cell r="OD21">
            <v>1.9E-2</v>
          </cell>
          <cell r="OE21">
            <v>5.1999999999999998E-2</v>
          </cell>
          <cell r="OF21">
            <v>0</v>
          </cell>
          <cell r="OG21">
            <v>0.03</v>
          </cell>
          <cell r="OH21">
            <v>1.4E-2</v>
          </cell>
          <cell r="OI21">
            <v>0</v>
          </cell>
          <cell r="OJ21">
            <v>0.20100000000000001</v>
          </cell>
          <cell r="OK21">
            <v>0.06</v>
          </cell>
          <cell r="OL21">
            <v>5.0000000000000001E-3</v>
          </cell>
          <cell r="OM21">
            <v>0</v>
          </cell>
          <cell r="ON21">
            <v>5.0000000000000001E-3</v>
          </cell>
          <cell r="OO21">
            <v>9.0999999999999998E-2</v>
          </cell>
          <cell r="OP21">
            <v>0.16500000000000001</v>
          </cell>
          <cell r="OQ21">
            <v>5.0000000000000001E-3</v>
          </cell>
          <cell r="OR21">
            <v>3.1E-2</v>
          </cell>
          <cell r="OS21">
            <v>2.8000000000000001E-2</v>
          </cell>
          <cell r="OT21">
            <v>5.0999999999999997E-2</v>
          </cell>
          <cell r="OU21">
            <v>1E-3</v>
          </cell>
          <cell r="OV21">
            <v>0</v>
          </cell>
          <cell r="OW21">
            <v>1.9E-2</v>
          </cell>
          <cell r="OX21">
            <v>0.20799999999999999</v>
          </cell>
          <cell r="OY21">
            <v>6.9000000000000006E-2</v>
          </cell>
          <cell r="OZ21">
            <v>4.1000000000000002E-2</v>
          </cell>
          <cell r="PA21">
            <v>3.5000000000000003E-2</v>
          </cell>
          <cell r="PB21">
            <v>1.2999999999999999E-2</v>
          </cell>
          <cell r="PC21">
            <v>0</v>
          </cell>
          <cell r="PD21">
            <v>0.17100000000000001</v>
          </cell>
        </row>
        <row r="22">
          <cell r="A22" t="str">
            <v>1C3</v>
          </cell>
          <cell r="B22" t="str">
            <v>22</v>
          </cell>
          <cell r="C22" t="str">
            <v>NAF 17</v>
          </cell>
          <cell r="D22" t="str">
            <v>C3</v>
          </cell>
          <cell r="E22" t="str">
            <v>1</v>
          </cell>
          <cell r="F22">
            <v>0</v>
          </cell>
          <cell r="G22">
            <v>0.124</v>
          </cell>
          <cell r="H22">
            <v>0.26400000000000001</v>
          </cell>
          <cell r="I22">
            <v>0.57099999999999995</v>
          </cell>
          <cell r="J22">
            <v>4.1000000000000002E-2</v>
          </cell>
          <cell r="K22">
            <v>1</v>
          </cell>
          <cell r="L22">
            <v>0</v>
          </cell>
          <cell r="M22">
            <v>0</v>
          </cell>
          <cell r="N22">
            <v>0</v>
          </cell>
          <cell r="O22">
            <v>0.23200000000000001</v>
          </cell>
          <cell r="P22">
            <v>0.22700000000000001</v>
          </cell>
          <cell r="Q22">
            <v>0.10199999999999999</v>
          </cell>
          <cell r="R22">
            <v>7.0999999999999994E-2</v>
          </cell>
          <cell r="S22">
            <v>1.2E-2</v>
          </cell>
          <cell r="T22">
            <v>0.36099999999999999</v>
          </cell>
          <cell r="U22">
            <v>0</v>
          </cell>
          <cell r="V22">
            <v>9.9000000000000005E-2</v>
          </cell>
          <cell r="W22">
            <v>0.27400000000000002</v>
          </cell>
          <cell r="X22">
            <v>0.04</v>
          </cell>
          <cell r="Y22">
            <v>0.96</v>
          </cell>
          <cell r="Z22">
            <v>0</v>
          </cell>
          <cell r="AA22">
            <v>1</v>
          </cell>
          <cell r="AB22">
            <v>0</v>
          </cell>
          <cell r="AC22">
            <v>1</v>
          </cell>
          <cell r="AD22">
            <v>1</v>
          </cell>
          <cell r="AE22">
            <v>0</v>
          </cell>
          <cell r="AF22">
            <v>0.13900000000000001</v>
          </cell>
          <cell r="AG22">
            <v>0.86099999999999999</v>
          </cell>
          <cell r="AH22">
            <v>0.20100000000000001</v>
          </cell>
          <cell r="AI22">
            <v>0.79900000000000004</v>
          </cell>
          <cell r="AJ22">
            <v>14</v>
          </cell>
          <cell r="AK22">
            <v>1</v>
          </cell>
          <cell r="AL22">
            <v>0</v>
          </cell>
          <cell r="AM22">
            <v>0</v>
          </cell>
          <cell r="AN22">
            <v>0</v>
          </cell>
          <cell r="AO22">
            <v>0</v>
          </cell>
          <cell r="AP22">
            <v>0</v>
          </cell>
          <cell r="AQ22">
            <v>0.20100000000000001</v>
          </cell>
          <cell r="AR22">
            <v>7.1999999999999995E-2</v>
          </cell>
          <cell r="AS22">
            <v>0.72699999999999998</v>
          </cell>
          <cell r="AT22">
            <v>0</v>
          </cell>
          <cell r="AU22">
            <v>2079</v>
          </cell>
          <cell r="AV22">
            <v>4.3999999999999997E-2</v>
          </cell>
          <cell r="AW22">
            <v>9.2999999999999999E-2</v>
          </cell>
          <cell r="AX22">
            <v>3.4000000000000002E-2</v>
          </cell>
          <cell r="AY22">
            <v>0.61</v>
          </cell>
          <cell r="AZ22">
            <v>0.22</v>
          </cell>
          <cell r="BA22">
            <v>9.6180000000000003</v>
          </cell>
          <cell r="BB22">
            <v>7.2999999999999995E-2</v>
          </cell>
          <cell r="BC22">
            <v>0.28299999999999997</v>
          </cell>
          <cell r="BD22">
            <v>0.40100000000000002</v>
          </cell>
          <cell r="BE22">
            <v>0.24399999999999999</v>
          </cell>
          <cell r="BF22">
            <v>0.55800000000000005</v>
          </cell>
          <cell r="BG22">
            <v>0.124</v>
          </cell>
          <cell r="BH22">
            <v>6.8000000000000005E-2</v>
          </cell>
          <cell r="BI22">
            <v>1.4E-2</v>
          </cell>
          <cell r="BJ22">
            <v>0.15</v>
          </cell>
          <cell r="BK22">
            <v>8.5000000000000006E-2</v>
          </cell>
          <cell r="BL22">
            <v>4.4999999999999998E-2</v>
          </cell>
          <cell r="BM22">
            <v>0</v>
          </cell>
          <cell r="BN22">
            <v>2.1999999999999999E-2</v>
          </cell>
          <cell r="BO22">
            <v>0.24199999999999999</v>
          </cell>
          <cell r="BP22">
            <v>0.24299999999999999</v>
          </cell>
          <cell r="BQ22">
            <v>0.44700000000000001</v>
          </cell>
          <cell r="BR22">
            <v>3.7999999999999999E-2</v>
          </cell>
          <cell r="BS22">
            <v>4.3999999999999997E-2</v>
          </cell>
          <cell r="BT22">
            <v>0</v>
          </cell>
          <cell r="BU22">
            <v>4.8000000000000001E-2</v>
          </cell>
          <cell r="BV22">
            <v>1.0999999999999999E-2</v>
          </cell>
          <cell r="BW22">
            <v>0.85899999999999999</v>
          </cell>
          <cell r="BX22">
            <v>0</v>
          </cell>
          <cell r="BY22">
            <v>0</v>
          </cell>
          <cell r="BZ22">
            <v>0</v>
          </cell>
          <cell r="CA22">
            <v>0.20799999999999999</v>
          </cell>
          <cell r="CB22">
            <v>0.33400000000000002</v>
          </cell>
          <cell r="CC22">
            <v>0.45800000000000002</v>
          </cell>
          <cell r="CD22">
            <v>0</v>
          </cell>
          <cell r="CE22">
            <v>0</v>
          </cell>
          <cell r="CF22">
            <v>0</v>
          </cell>
          <cell r="CG22">
            <v>0.104</v>
          </cell>
          <cell r="CH22">
            <v>0.41199999999999998</v>
          </cell>
          <cell r="CI22">
            <v>0.48399999999999999</v>
          </cell>
          <cell r="CJ22">
            <v>0</v>
          </cell>
          <cell r="CK22">
            <v>0</v>
          </cell>
          <cell r="CL22">
            <v>0</v>
          </cell>
          <cell r="CM22">
            <v>0</v>
          </cell>
          <cell r="CN22">
            <v>0</v>
          </cell>
          <cell r="CO22">
            <v>1</v>
          </cell>
          <cell r="CP22">
            <v>0.61</v>
          </cell>
          <cell r="CQ22">
            <v>0.107</v>
          </cell>
          <cell r="CR22">
            <v>1.4E-2</v>
          </cell>
          <cell r="CS22">
            <v>5.6000000000000001E-2</v>
          </cell>
          <cell r="CT22">
            <v>0.21199999999999999</v>
          </cell>
          <cell r="CU22">
            <v>0.59299999999999997</v>
          </cell>
          <cell r="CV22">
            <v>0.14099999999999999</v>
          </cell>
          <cell r="CW22">
            <v>0</v>
          </cell>
          <cell r="CX22">
            <v>0.16</v>
          </cell>
          <cell r="CY22">
            <v>0.106</v>
          </cell>
          <cell r="CZ22">
            <v>0.84899999999999998</v>
          </cell>
          <cell r="DA22">
            <v>0.13</v>
          </cell>
          <cell r="DB22">
            <v>2.1000000000000001E-2</v>
          </cell>
          <cell r="DC22">
            <v>0</v>
          </cell>
          <cell r="DD22">
            <v>0</v>
          </cell>
          <cell r="DE22">
            <v>0.61899999999999999</v>
          </cell>
          <cell r="DF22">
            <v>0.01</v>
          </cell>
          <cell r="DG22">
            <v>0</v>
          </cell>
          <cell r="DH22">
            <v>0</v>
          </cell>
          <cell r="DI22">
            <v>0.371</v>
          </cell>
          <cell r="DJ22">
            <v>0.42499999999999999</v>
          </cell>
          <cell r="DK22">
            <v>1.2E-2</v>
          </cell>
          <cell r="DL22">
            <v>0</v>
          </cell>
          <cell r="DM22">
            <v>0</v>
          </cell>
          <cell r="DN22">
            <v>0.56299999999999994</v>
          </cell>
          <cell r="DO22">
            <v>0.44600000000000001</v>
          </cell>
          <cell r="DP22">
            <v>6.0999999999999999E-2</v>
          </cell>
          <cell r="DQ22">
            <v>0</v>
          </cell>
          <cell r="DR22">
            <v>0</v>
          </cell>
          <cell r="DS22">
            <v>0.49299999999999999</v>
          </cell>
          <cell r="DT22">
            <v>0.65200000000000002</v>
          </cell>
          <cell r="DU22">
            <v>0.161</v>
          </cell>
          <cell r="DV22">
            <v>5.5E-2</v>
          </cell>
          <cell r="DW22">
            <v>0</v>
          </cell>
          <cell r="DX22">
            <v>0.13300000000000001</v>
          </cell>
          <cell r="DY22">
            <v>0.50900000000000001</v>
          </cell>
          <cell r="DZ22">
            <v>0.41199999999999998</v>
          </cell>
          <cell r="EA22">
            <v>0.04</v>
          </cell>
          <cell r="EB22">
            <v>3.7999999999999999E-2</v>
          </cell>
          <cell r="EC22">
            <v>0.309</v>
          </cell>
          <cell r="ED22">
            <v>0.40300000000000002</v>
          </cell>
          <cell r="EE22">
            <v>9.2999999999999999E-2</v>
          </cell>
          <cell r="EF22">
            <v>0.10100000000000001</v>
          </cell>
          <cell r="EG22">
            <v>9.4E-2</v>
          </cell>
          <cell r="EH22">
            <v>0.32</v>
          </cell>
          <cell r="EI22">
            <v>0.55100000000000005</v>
          </cell>
          <cell r="EJ22">
            <v>7.4999999999999997E-2</v>
          </cell>
          <cell r="EK22">
            <v>5.3999999999999999E-2</v>
          </cell>
          <cell r="EL22">
            <v>0.376</v>
          </cell>
          <cell r="EM22">
            <v>0.122</v>
          </cell>
          <cell r="EN22">
            <v>5.8999999999999997E-2</v>
          </cell>
          <cell r="EO22">
            <v>0.21</v>
          </cell>
          <cell r="EP22">
            <v>9.5000000000000001E-2</v>
          </cell>
          <cell r="EQ22">
            <v>0.13900000000000001</v>
          </cell>
          <cell r="ER22">
            <v>0.25700000000000001</v>
          </cell>
          <cell r="ES22">
            <v>0.48</v>
          </cell>
          <cell r="ET22">
            <v>1.0999999999999999E-2</v>
          </cell>
          <cell r="EU22">
            <v>0.11899999999999999</v>
          </cell>
          <cell r="EV22">
            <v>0</v>
          </cell>
          <cell r="EW22">
            <v>0</v>
          </cell>
          <cell r="EX22">
            <v>0.129</v>
          </cell>
          <cell r="EY22">
            <v>0.13300000000000001</v>
          </cell>
          <cell r="EZ22">
            <v>0.13400000000000001</v>
          </cell>
          <cell r="FA22">
            <v>0.17899999999999999</v>
          </cell>
          <cell r="FB22">
            <v>0.26</v>
          </cell>
          <cell r="FC22">
            <v>0.56100000000000005</v>
          </cell>
          <cell r="FD22">
            <v>0</v>
          </cell>
          <cell r="FE22">
            <v>0.38300000000000001</v>
          </cell>
          <cell r="FF22">
            <v>0.39</v>
          </cell>
          <cell r="FG22">
            <v>0.22600000000000001</v>
          </cell>
          <cell r="FH22">
            <v>0</v>
          </cell>
          <cell r="FI22">
            <v>0</v>
          </cell>
          <cell r="FJ22">
            <v>0.52600000000000002</v>
          </cell>
          <cell r="FK22">
            <v>0.46</v>
          </cell>
          <cell r="FL22">
            <v>1.4E-2</v>
          </cell>
          <cell r="FM22">
            <v>0.154</v>
          </cell>
          <cell r="FN22">
            <v>0.53700000000000003</v>
          </cell>
          <cell r="FO22">
            <v>0.27500000000000002</v>
          </cell>
          <cell r="FP22">
            <v>3.4000000000000002E-2</v>
          </cell>
          <cell r="FQ22">
            <v>0.65700000000000003</v>
          </cell>
          <cell r="FR22">
            <v>0.12</v>
          </cell>
          <cell r="FS22">
            <v>6.9000000000000006E-2</v>
          </cell>
          <cell r="FT22">
            <v>0.111</v>
          </cell>
          <cell r="FU22">
            <v>4.2999999999999997E-2</v>
          </cell>
          <cell r="FV22">
            <v>0</v>
          </cell>
          <cell r="FW22">
            <v>0.624</v>
          </cell>
          <cell r="FX22">
            <v>0.127</v>
          </cell>
          <cell r="FY22">
            <v>7.4999999999999997E-2</v>
          </cell>
          <cell r="FZ22">
            <v>0.126</v>
          </cell>
          <cell r="GA22">
            <v>4.8000000000000001E-2</v>
          </cell>
          <cell r="GB22">
            <v>0</v>
          </cell>
          <cell r="GC22">
            <v>0</v>
          </cell>
          <cell r="GD22">
            <v>0</v>
          </cell>
          <cell r="GE22">
            <v>0</v>
          </cell>
          <cell r="GF22">
            <v>0</v>
          </cell>
          <cell r="GG22">
            <v>0</v>
          </cell>
          <cell r="GH22">
            <v>0</v>
          </cell>
          <cell r="GI22">
            <v>0.04</v>
          </cell>
          <cell r="GJ22">
            <v>0</v>
          </cell>
          <cell r="GK22">
            <v>0.04</v>
          </cell>
          <cell r="GL22">
            <v>0</v>
          </cell>
          <cell r="GM22">
            <v>0.02</v>
          </cell>
          <cell r="GN22">
            <v>3.4000000000000002E-2</v>
          </cell>
          <cell r="GO22">
            <v>0.19600000000000001</v>
          </cell>
          <cell r="GP22">
            <v>1.4999999999999999E-2</v>
          </cell>
          <cell r="GQ22">
            <v>2.8000000000000001E-2</v>
          </cell>
          <cell r="GR22">
            <v>1.4E-2</v>
          </cell>
          <cell r="GS22">
            <v>0</v>
          </cell>
          <cell r="GT22">
            <v>0.01</v>
          </cell>
          <cell r="GU22">
            <v>0.32200000000000001</v>
          </cell>
          <cell r="GV22">
            <v>0.109</v>
          </cell>
          <cell r="GW22">
            <v>0</v>
          </cell>
          <cell r="GX22">
            <v>0</v>
          </cell>
          <cell r="GY22">
            <v>0.13</v>
          </cell>
          <cell r="GZ22">
            <v>0</v>
          </cell>
          <cell r="HA22">
            <v>0</v>
          </cell>
          <cell r="HB22">
            <v>0</v>
          </cell>
          <cell r="HC22">
            <v>0</v>
          </cell>
          <cell r="HD22">
            <v>0</v>
          </cell>
          <cell r="HE22">
            <v>0</v>
          </cell>
          <cell r="HF22">
            <v>4.1000000000000002E-2</v>
          </cell>
          <cell r="HG22">
            <v>0</v>
          </cell>
          <cell r="HH22">
            <v>0</v>
          </cell>
          <cell r="HI22">
            <v>0</v>
          </cell>
          <cell r="HJ22">
            <v>0</v>
          </cell>
          <cell r="HK22">
            <v>0</v>
          </cell>
          <cell r="HL22">
            <v>0</v>
          </cell>
          <cell r="HM22">
            <v>0</v>
          </cell>
          <cell r="HN22">
            <v>0</v>
          </cell>
          <cell r="HO22">
            <v>2.1999999999999999E-2</v>
          </cell>
          <cell r="HP22">
            <v>4.3999999999999997E-2</v>
          </cell>
          <cell r="HQ22">
            <v>3.7999999999999999E-2</v>
          </cell>
          <cell r="HR22">
            <v>4.3999999999999997E-2</v>
          </cell>
          <cell r="HS22">
            <v>0</v>
          </cell>
          <cell r="HT22">
            <v>0</v>
          </cell>
          <cell r="HU22">
            <v>0</v>
          </cell>
          <cell r="HV22">
            <v>4.7E-2</v>
          </cell>
          <cell r="HW22">
            <v>2.7E-2</v>
          </cell>
          <cell r="HX22">
            <v>9.9000000000000005E-2</v>
          </cell>
          <cell r="HY22">
            <v>0</v>
          </cell>
          <cell r="HZ22">
            <v>0</v>
          </cell>
          <cell r="IA22">
            <v>0</v>
          </cell>
          <cell r="IB22">
            <v>0.152</v>
          </cell>
          <cell r="IC22">
            <v>0.17899999999999999</v>
          </cell>
          <cell r="ID22">
            <v>0.30399999999999999</v>
          </cell>
          <cell r="IE22">
            <v>4.4999999999999998E-2</v>
          </cell>
          <cell r="IF22">
            <v>0</v>
          </cell>
          <cell r="IG22">
            <v>0</v>
          </cell>
          <cell r="IH22">
            <v>0</v>
          </cell>
          <cell r="II22">
            <v>0</v>
          </cell>
          <cell r="IJ22">
            <v>0</v>
          </cell>
          <cell r="IK22">
            <v>0</v>
          </cell>
          <cell r="IL22">
            <v>0</v>
          </cell>
          <cell r="IM22">
            <v>0</v>
          </cell>
          <cell r="IN22">
            <v>0</v>
          </cell>
          <cell r="IO22">
            <v>0</v>
          </cell>
          <cell r="IP22">
            <v>0</v>
          </cell>
          <cell r="IQ22">
            <v>3.7999999999999999E-2</v>
          </cell>
          <cell r="IR22">
            <v>4.3999999999999997E-2</v>
          </cell>
          <cell r="IS22">
            <v>0</v>
          </cell>
          <cell r="IT22">
            <v>0</v>
          </cell>
          <cell r="IU22">
            <v>0</v>
          </cell>
          <cell r="IV22">
            <v>6.7000000000000004E-2</v>
          </cell>
          <cell r="IW22">
            <v>0</v>
          </cell>
          <cell r="IX22">
            <v>0</v>
          </cell>
          <cell r="IY22">
            <v>0</v>
          </cell>
          <cell r="IZ22">
            <v>4.8000000000000001E-2</v>
          </cell>
          <cell r="JA22">
            <v>1.0999999999999999E-2</v>
          </cell>
          <cell r="JB22">
            <v>0.13100000000000001</v>
          </cell>
          <cell r="JC22">
            <v>0</v>
          </cell>
          <cell r="JD22">
            <v>0</v>
          </cell>
          <cell r="JE22">
            <v>0</v>
          </cell>
          <cell r="JF22">
            <v>0</v>
          </cell>
          <cell r="JG22">
            <v>0</v>
          </cell>
          <cell r="JH22">
            <v>0.61599999999999999</v>
          </cell>
          <cell r="JI22">
            <v>0</v>
          </cell>
          <cell r="JJ22">
            <v>0</v>
          </cell>
          <cell r="JK22">
            <v>0</v>
          </cell>
          <cell r="JL22">
            <v>0</v>
          </cell>
          <cell r="JM22">
            <v>0</v>
          </cell>
          <cell r="JN22">
            <v>4.5999999999999999E-2</v>
          </cell>
          <cell r="JO22">
            <v>0</v>
          </cell>
          <cell r="JP22">
            <v>0</v>
          </cell>
          <cell r="JQ22">
            <v>0</v>
          </cell>
          <cell r="JR22">
            <v>0</v>
          </cell>
          <cell r="JS22">
            <v>0</v>
          </cell>
          <cell r="JT22">
            <v>0</v>
          </cell>
          <cell r="JU22">
            <v>0</v>
          </cell>
          <cell r="JV22">
            <v>0</v>
          </cell>
          <cell r="JW22">
            <v>0</v>
          </cell>
          <cell r="JX22">
            <v>2.1999999999999999E-2</v>
          </cell>
          <cell r="JY22">
            <v>4.3999999999999997E-2</v>
          </cell>
          <cell r="JZ22">
            <v>8.2000000000000003E-2</v>
          </cell>
          <cell r="KA22">
            <v>0</v>
          </cell>
          <cell r="KB22">
            <v>0</v>
          </cell>
          <cell r="KC22">
            <v>0</v>
          </cell>
          <cell r="KD22">
            <v>1.6E-2</v>
          </cell>
          <cell r="KE22">
            <v>7.8E-2</v>
          </cell>
          <cell r="KF22">
            <v>6.3E-2</v>
          </cell>
          <cell r="KG22">
            <v>0</v>
          </cell>
          <cell r="KH22">
            <v>0</v>
          </cell>
          <cell r="KI22">
            <v>0</v>
          </cell>
          <cell r="KJ22">
            <v>0.17</v>
          </cell>
          <cell r="KK22">
            <v>0.154</v>
          </cell>
          <cell r="KL22">
            <v>0.312</v>
          </cell>
          <cell r="KM22">
            <v>0</v>
          </cell>
          <cell r="KN22">
            <v>0</v>
          </cell>
          <cell r="KO22">
            <v>0</v>
          </cell>
          <cell r="KP22">
            <v>0</v>
          </cell>
          <cell r="KQ22">
            <v>5.8000000000000003E-2</v>
          </cell>
          <cell r="KR22">
            <v>0</v>
          </cell>
          <cell r="KS22">
            <v>0</v>
          </cell>
          <cell r="KT22">
            <v>0</v>
          </cell>
          <cell r="KU22">
            <v>0</v>
          </cell>
          <cell r="KV22">
            <v>0</v>
          </cell>
          <cell r="KW22">
            <v>0</v>
          </cell>
          <cell r="KX22">
            <v>0</v>
          </cell>
          <cell r="KY22">
            <v>0</v>
          </cell>
          <cell r="KZ22">
            <v>0</v>
          </cell>
          <cell r="LA22">
            <v>0</v>
          </cell>
          <cell r="LB22">
            <v>0</v>
          </cell>
          <cell r="LC22">
            <v>0.1</v>
          </cell>
          <cell r="LD22">
            <v>3.4000000000000002E-2</v>
          </cell>
          <cell r="LE22">
            <v>0</v>
          </cell>
          <cell r="LF22">
            <v>0</v>
          </cell>
          <cell r="LG22">
            <v>0</v>
          </cell>
          <cell r="LH22">
            <v>9.2999999999999999E-2</v>
          </cell>
          <cell r="LI22">
            <v>5.1999999999999998E-2</v>
          </cell>
          <cell r="LJ22">
            <v>0.11899999999999999</v>
          </cell>
          <cell r="LK22">
            <v>0</v>
          </cell>
          <cell r="LL22">
            <v>0</v>
          </cell>
          <cell r="LM22">
            <v>0</v>
          </cell>
          <cell r="LN22">
            <v>1.2E-2</v>
          </cell>
          <cell r="LO22">
            <v>0.218</v>
          </cell>
          <cell r="LP22">
            <v>0.33100000000000002</v>
          </cell>
          <cell r="LQ22">
            <v>0</v>
          </cell>
          <cell r="LR22">
            <v>0</v>
          </cell>
          <cell r="LS22">
            <v>0</v>
          </cell>
          <cell r="LT22">
            <v>0</v>
          </cell>
          <cell r="LU22">
            <v>4.1000000000000002E-2</v>
          </cell>
          <cell r="LV22">
            <v>0</v>
          </cell>
          <cell r="LW22">
            <v>0</v>
          </cell>
          <cell r="LX22">
            <v>0</v>
          </cell>
          <cell r="LY22">
            <v>0</v>
          </cell>
          <cell r="LZ22">
            <v>0</v>
          </cell>
          <cell r="MA22">
            <v>0</v>
          </cell>
          <cell r="MB22">
            <v>0</v>
          </cell>
          <cell r="MC22">
            <v>0</v>
          </cell>
          <cell r="MD22">
            <v>0</v>
          </cell>
          <cell r="ME22">
            <v>0</v>
          </cell>
          <cell r="MF22">
            <v>0</v>
          </cell>
          <cell r="MG22">
            <v>0</v>
          </cell>
          <cell r="MH22">
            <v>0.14799999999999999</v>
          </cell>
          <cell r="MI22">
            <v>0</v>
          </cell>
          <cell r="MJ22">
            <v>0</v>
          </cell>
          <cell r="MK22">
            <v>0</v>
          </cell>
          <cell r="ML22">
            <v>0</v>
          </cell>
          <cell r="MM22">
            <v>0</v>
          </cell>
          <cell r="MN22">
            <v>0.189</v>
          </cell>
          <cell r="MO22">
            <v>0</v>
          </cell>
          <cell r="MP22">
            <v>0</v>
          </cell>
          <cell r="MQ22">
            <v>0</v>
          </cell>
          <cell r="MR22">
            <v>0</v>
          </cell>
          <cell r="MS22">
            <v>0</v>
          </cell>
          <cell r="MT22">
            <v>0.61799999999999999</v>
          </cell>
          <cell r="MU22">
            <v>0</v>
          </cell>
          <cell r="MV22">
            <v>0</v>
          </cell>
          <cell r="MW22">
            <v>0</v>
          </cell>
          <cell r="MX22">
            <v>0</v>
          </cell>
          <cell r="MY22">
            <v>0</v>
          </cell>
          <cell r="MZ22">
            <v>4.4999999999999998E-2</v>
          </cell>
          <cell r="NA22">
            <v>0.219</v>
          </cell>
          <cell r="NB22">
            <v>0.23499999999999999</v>
          </cell>
          <cell r="NC22">
            <v>0</v>
          </cell>
          <cell r="ND22">
            <v>0</v>
          </cell>
          <cell r="NE22">
            <v>5.6000000000000001E-2</v>
          </cell>
          <cell r="NF22">
            <v>0.09</v>
          </cell>
          <cell r="NG22">
            <v>0.16800000000000001</v>
          </cell>
          <cell r="NH22">
            <v>9.2999999999999999E-2</v>
          </cell>
          <cell r="NI22">
            <v>6.0999999999999999E-2</v>
          </cell>
          <cell r="NJ22">
            <v>0</v>
          </cell>
          <cell r="NK22">
            <v>0</v>
          </cell>
          <cell r="NL22">
            <v>0</v>
          </cell>
          <cell r="NM22">
            <v>0</v>
          </cell>
          <cell r="NN22">
            <v>0.04</v>
          </cell>
          <cell r="NO22">
            <v>0</v>
          </cell>
          <cell r="NP22">
            <v>0</v>
          </cell>
          <cell r="NQ22">
            <v>0</v>
          </cell>
          <cell r="NR22">
            <v>0</v>
          </cell>
          <cell r="NS22">
            <v>0</v>
          </cell>
          <cell r="NT22">
            <v>3.7999999999999999E-2</v>
          </cell>
          <cell r="NU22">
            <v>0.30599999999999999</v>
          </cell>
          <cell r="NV22">
            <v>0.188</v>
          </cell>
          <cell r="NW22">
            <v>0</v>
          </cell>
          <cell r="NX22">
            <v>1.4999999999999999E-2</v>
          </cell>
          <cell r="NY22">
            <v>1.4E-2</v>
          </cell>
          <cell r="NZ22">
            <v>0.36299999999999999</v>
          </cell>
          <cell r="OA22">
            <v>3.5000000000000003E-2</v>
          </cell>
          <cell r="OB22">
            <v>0</v>
          </cell>
          <cell r="OC22">
            <v>0</v>
          </cell>
          <cell r="OD22">
            <v>0</v>
          </cell>
          <cell r="OE22">
            <v>0.04</v>
          </cell>
          <cell r="OF22">
            <v>0</v>
          </cell>
          <cell r="OG22">
            <v>0</v>
          </cell>
          <cell r="OH22">
            <v>0</v>
          </cell>
          <cell r="OI22">
            <v>0</v>
          </cell>
          <cell r="OJ22">
            <v>3.7999999999999999E-2</v>
          </cell>
          <cell r="OK22">
            <v>0.187</v>
          </cell>
          <cell r="OL22">
            <v>0.107</v>
          </cell>
          <cell r="OM22">
            <v>0</v>
          </cell>
          <cell r="ON22">
            <v>1.4999999999999999E-2</v>
          </cell>
          <cell r="OO22">
            <v>7.6999999999999999E-2</v>
          </cell>
          <cell r="OP22">
            <v>0.32600000000000001</v>
          </cell>
          <cell r="OQ22">
            <v>0</v>
          </cell>
          <cell r="OR22">
            <v>0</v>
          </cell>
          <cell r="OS22">
            <v>0</v>
          </cell>
          <cell r="OT22">
            <v>9.2999999999999999E-2</v>
          </cell>
          <cell r="OU22">
            <v>0</v>
          </cell>
          <cell r="OV22">
            <v>0</v>
          </cell>
          <cell r="OW22">
            <v>0</v>
          </cell>
          <cell r="OX22">
            <v>2.5999999999999999E-2</v>
          </cell>
          <cell r="OY22">
            <v>7.4999999999999997E-2</v>
          </cell>
          <cell r="OZ22">
            <v>0</v>
          </cell>
          <cell r="PA22">
            <v>5.6000000000000001E-2</v>
          </cell>
          <cell r="PB22">
            <v>0</v>
          </cell>
          <cell r="PC22">
            <v>0</v>
          </cell>
          <cell r="PD22">
            <v>3.7999999999999999E-2</v>
          </cell>
        </row>
        <row r="23">
          <cell r="A23" t="str">
            <v>2C3</v>
          </cell>
          <cell r="B23" t="str">
            <v>23</v>
          </cell>
          <cell r="C23" t="str">
            <v>NAF 17</v>
          </cell>
          <cell r="D23" t="str">
            <v>C3</v>
          </cell>
          <cell r="E23" t="str">
            <v>2</v>
          </cell>
          <cell r="F23">
            <v>0</v>
          </cell>
          <cell r="G23">
            <v>1.6E-2</v>
          </cell>
          <cell r="H23">
            <v>0.315</v>
          </cell>
          <cell r="I23">
            <v>0.56599999999999995</v>
          </cell>
          <cell r="J23">
            <v>0.10299999999999999</v>
          </cell>
          <cell r="K23">
            <v>0.82</v>
          </cell>
          <cell r="L23">
            <v>7.2999999999999995E-2</v>
          </cell>
          <cell r="M23">
            <v>0.08</v>
          </cell>
          <cell r="N23">
            <v>2.7E-2</v>
          </cell>
          <cell r="O23">
            <v>9.7000000000000003E-2</v>
          </cell>
          <cell r="P23">
            <v>0.107</v>
          </cell>
          <cell r="Q23">
            <v>0.121</v>
          </cell>
          <cell r="R23">
            <v>5.3999999999999999E-2</v>
          </cell>
          <cell r="S23">
            <v>9.0999999999999998E-2</v>
          </cell>
          <cell r="T23">
            <v>0.28599999999999998</v>
          </cell>
          <cell r="U23">
            <v>2.7E-2</v>
          </cell>
          <cell r="V23">
            <v>0.17199999999999999</v>
          </cell>
          <cell r="W23">
            <v>0.26800000000000002</v>
          </cell>
          <cell r="X23">
            <v>8.6999999999999994E-2</v>
          </cell>
          <cell r="Y23">
            <v>0.871</v>
          </cell>
          <cell r="Z23">
            <v>4.2000000000000003E-2</v>
          </cell>
          <cell r="AA23">
            <v>0.10299999999999999</v>
          </cell>
          <cell r="AB23">
            <v>0.72399999999999998</v>
          </cell>
          <cell r="AC23">
            <v>0.184</v>
          </cell>
          <cell r="AD23">
            <v>0.57499999999999996</v>
          </cell>
          <cell r="AE23">
            <v>0.10299999999999999</v>
          </cell>
          <cell r="AF23">
            <v>0.15</v>
          </cell>
          <cell r="AG23">
            <v>0.85</v>
          </cell>
          <cell r="AH23">
            <v>0.248</v>
          </cell>
          <cell r="AI23">
            <v>0.752</v>
          </cell>
          <cell r="AJ23">
            <v>1</v>
          </cell>
          <cell r="AK23">
            <v>0.81200000000000006</v>
          </cell>
          <cell r="AL23">
            <v>0</v>
          </cell>
          <cell r="AM23">
            <v>0</v>
          </cell>
          <cell r="AN23">
            <v>0.188</v>
          </cell>
          <cell r="AO23">
            <v>0</v>
          </cell>
          <cell r="AP23">
            <v>0.153</v>
          </cell>
          <cell r="AQ23">
            <v>0</v>
          </cell>
          <cell r="AR23">
            <v>8.6999999999999994E-2</v>
          </cell>
          <cell r="AS23">
            <v>0.73299999999999998</v>
          </cell>
          <cell r="AT23">
            <v>2.7E-2</v>
          </cell>
          <cell r="AU23">
            <v>3327</v>
          </cell>
          <cell r="AV23">
            <v>9.8000000000000004E-2</v>
          </cell>
          <cell r="AW23">
            <v>5.0999999999999997E-2</v>
          </cell>
          <cell r="AX23">
            <v>0.03</v>
          </cell>
          <cell r="AY23">
            <v>0.67</v>
          </cell>
          <cell r="AZ23">
            <v>0.151</v>
          </cell>
          <cell r="BA23">
            <v>13.217000000000001</v>
          </cell>
          <cell r="BB23">
            <v>0.29799999999999999</v>
          </cell>
          <cell r="BC23">
            <v>0.16400000000000001</v>
          </cell>
          <cell r="BD23">
            <v>0.20599999999999999</v>
          </cell>
          <cell r="BE23">
            <v>0.33200000000000002</v>
          </cell>
          <cell r="BF23">
            <v>0.57999999999999996</v>
          </cell>
          <cell r="BG23">
            <v>0.17899999999999999</v>
          </cell>
          <cell r="BH23">
            <v>7.5999999999999998E-2</v>
          </cell>
          <cell r="BI23">
            <v>7.0000000000000007E-2</v>
          </cell>
          <cell r="BJ23">
            <v>2.5000000000000001E-2</v>
          </cell>
          <cell r="BK23">
            <v>7.0000000000000007E-2</v>
          </cell>
          <cell r="BL23">
            <v>1.0999999999999999E-2</v>
          </cell>
          <cell r="BM23">
            <v>3.1E-2</v>
          </cell>
          <cell r="BN23">
            <v>0.17699999999999999</v>
          </cell>
          <cell r="BO23">
            <v>0.06</v>
          </cell>
          <cell r="BP23">
            <v>0.17799999999999999</v>
          </cell>
          <cell r="BQ23">
            <v>0.54300000000000004</v>
          </cell>
          <cell r="BR23">
            <v>3.0000000000000001E-3</v>
          </cell>
          <cell r="BS23">
            <v>2.9000000000000001E-2</v>
          </cell>
          <cell r="BT23">
            <v>0</v>
          </cell>
          <cell r="BU23">
            <v>5.2999999999999999E-2</v>
          </cell>
          <cell r="BV23">
            <v>0.17899999999999999</v>
          </cell>
          <cell r="BW23">
            <v>0.73599999999999999</v>
          </cell>
          <cell r="BX23">
            <v>0</v>
          </cell>
          <cell r="BY23">
            <v>0</v>
          </cell>
          <cell r="BZ23">
            <v>0</v>
          </cell>
          <cell r="CA23">
            <v>7.2999999999999995E-2</v>
          </cell>
          <cell r="CB23">
            <v>0.75600000000000001</v>
          </cell>
          <cell r="CC23">
            <v>0.17100000000000001</v>
          </cell>
          <cell r="CD23">
            <v>0</v>
          </cell>
          <cell r="CE23">
            <v>0</v>
          </cell>
          <cell r="CF23">
            <v>0</v>
          </cell>
          <cell r="CG23">
            <v>7.4999999999999997E-2</v>
          </cell>
          <cell r="CH23">
            <v>0.60099999999999998</v>
          </cell>
          <cell r="CI23">
            <v>0.32400000000000001</v>
          </cell>
          <cell r="CJ23">
            <v>0</v>
          </cell>
          <cell r="CK23">
            <v>0</v>
          </cell>
          <cell r="CL23">
            <v>0</v>
          </cell>
          <cell r="CM23">
            <v>0</v>
          </cell>
          <cell r="CN23">
            <v>3.5000000000000003E-2</v>
          </cell>
          <cell r="CO23">
            <v>0.96499999999999997</v>
          </cell>
          <cell r="CP23">
            <v>0.627</v>
          </cell>
          <cell r="CQ23">
            <v>0.27800000000000002</v>
          </cell>
          <cell r="CR23">
            <v>0</v>
          </cell>
          <cell r="CS23">
            <v>0</v>
          </cell>
          <cell r="CT23">
            <v>9.5000000000000001E-2</v>
          </cell>
          <cell r="CU23">
            <v>0.39900000000000002</v>
          </cell>
          <cell r="CV23">
            <v>0.247</v>
          </cell>
          <cell r="CW23">
            <v>0</v>
          </cell>
          <cell r="CX23">
            <v>0.13200000000000001</v>
          </cell>
          <cell r="CY23">
            <v>0.223</v>
          </cell>
          <cell r="CZ23">
            <v>0.80200000000000005</v>
          </cell>
          <cell r="DA23">
            <v>0.17799999999999999</v>
          </cell>
          <cell r="DB23">
            <v>0.02</v>
          </cell>
          <cell r="DC23">
            <v>0</v>
          </cell>
          <cell r="DD23">
            <v>0</v>
          </cell>
          <cell r="DE23">
            <v>0.61</v>
          </cell>
          <cell r="DF23">
            <v>7.6999999999999999E-2</v>
          </cell>
          <cell r="DG23">
            <v>3.0000000000000001E-3</v>
          </cell>
          <cell r="DH23">
            <v>0</v>
          </cell>
          <cell r="DI23">
            <v>0.31</v>
          </cell>
          <cell r="DJ23">
            <v>0.55100000000000005</v>
          </cell>
          <cell r="DK23">
            <v>1.2999999999999999E-2</v>
          </cell>
          <cell r="DL23">
            <v>0</v>
          </cell>
          <cell r="DM23">
            <v>0</v>
          </cell>
          <cell r="DN23">
            <v>0.437</v>
          </cell>
          <cell r="DO23">
            <v>0.59699999999999998</v>
          </cell>
          <cell r="DP23">
            <v>6.3E-2</v>
          </cell>
          <cell r="DQ23">
            <v>0</v>
          </cell>
          <cell r="DR23">
            <v>2.5999999999999999E-2</v>
          </cell>
          <cell r="DS23">
            <v>0.313</v>
          </cell>
          <cell r="DT23">
            <v>0.72699999999999998</v>
          </cell>
          <cell r="DU23">
            <v>0.20399999999999999</v>
          </cell>
          <cell r="DV23">
            <v>3.3000000000000002E-2</v>
          </cell>
          <cell r="DW23">
            <v>0</v>
          </cell>
          <cell r="DX23">
            <v>3.5000000000000003E-2</v>
          </cell>
          <cell r="DY23">
            <v>0.41</v>
          </cell>
          <cell r="DZ23">
            <v>0.442</v>
          </cell>
          <cell r="EA23">
            <v>4.2000000000000003E-2</v>
          </cell>
          <cell r="EB23">
            <v>0.106</v>
          </cell>
          <cell r="EC23">
            <v>0.114</v>
          </cell>
          <cell r="ED23">
            <v>0.23599999999999999</v>
          </cell>
          <cell r="EE23">
            <v>0.11799999999999999</v>
          </cell>
          <cell r="EF23">
            <v>0.27700000000000002</v>
          </cell>
          <cell r="EG23">
            <v>0.255</v>
          </cell>
          <cell r="EH23">
            <v>0.39800000000000002</v>
          </cell>
          <cell r="EI23">
            <v>0.443</v>
          </cell>
          <cell r="EJ23">
            <v>3.5000000000000003E-2</v>
          </cell>
          <cell r="EK23">
            <v>0.125</v>
          </cell>
          <cell r="EL23">
            <v>0.40400000000000003</v>
          </cell>
          <cell r="EM23">
            <v>1.7000000000000001E-2</v>
          </cell>
          <cell r="EN23">
            <v>0.11899999999999999</v>
          </cell>
          <cell r="EO23">
            <v>0.10199999999999999</v>
          </cell>
          <cell r="EP23">
            <v>0.107</v>
          </cell>
          <cell r="EQ23">
            <v>0.251</v>
          </cell>
          <cell r="ER23">
            <v>0.13200000000000001</v>
          </cell>
          <cell r="ES23">
            <v>0.58499999999999996</v>
          </cell>
          <cell r="ET23">
            <v>1.9E-2</v>
          </cell>
          <cell r="EU23">
            <v>7.0000000000000007E-2</v>
          </cell>
          <cell r="EV23">
            <v>7.0000000000000007E-2</v>
          </cell>
          <cell r="EW23">
            <v>0</v>
          </cell>
          <cell r="EX23">
            <v>7.8E-2</v>
          </cell>
          <cell r="EY23">
            <v>0.104</v>
          </cell>
          <cell r="EZ23">
            <v>0.26200000000000001</v>
          </cell>
          <cell r="FA23">
            <v>0.30299999999999999</v>
          </cell>
          <cell r="FB23">
            <v>0.27700000000000002</v>
          </cell>
          <cell r="FC23">
            <v>0.30299999999999999</v>
          </cell>
          <cell r="FD23">
            <v>0.11600000000000001</v>
          </cell>
          <cell r="FE23">
            <v>0.51200000000000001</v>
          </cell>
          <cell r="FF23">
            <v>0.34899999999999998</v>
          </cell>
          <cell r="FG23">
            <v>0.126</v>
          </cell>
          <cell r="FH23">
            <v>1.2999999999999999E-2</v>
          </cell>
          <cell r="FI23">
            <v>0.107</v>
          </cell>
          <cell r="FJ23">
            <v>0.624</v>
          </cell>
          <cell r="FK23">
            <v>0.23899999999999999</v>
          </cell>
          <cell r="FL23">
            <v>0.03</v>
          </cell>
          <cell r="FM23">
            <v>8.4000000000000005E-2</v>
          </cell>
          <cell r="FN23">
            <v>0.58899999999999997</v>
          </cell>
          <cell r="FO23">
            <v>0.30399999999999999</v>
          </cell>
          <cell r="FP23">
            <v>2.3E-2</v>
          </cell>
          <cell r="FQ23">
            <v>0.68400000000000005</v>
          </cell>
          <cell r="FR23">
            <v>0.13</v>
          </cell>
          <cell r="FS23">
            <v>0.04</v>
          </cell>
          <cell r="FT23">
            <v>8.4000000000000005E-2</v>
          </cell>
          <cell r="FU23">
            <v>6.0999999999999999E-2</v>
          </cell>
          <cell r="FV23">
            <v>2E-3</v>
          </cell>
          <cell r="FW23">
            <v>0.68</v>
          </cell>
          <cell r="FX23">
            <v>0.12</v>
          </cell>
          <cell r="FY23">
            <v>4.2999999999999997E-2</v>
          </cell>
          <cell r="FZ23">
            <v>8.6999999999999994E-2</v>
          </cell>
          <cell r="GA23">
            <v>6.9000000000000006E-2</v>
          </cell>
          <cell r="GB23">
            <v>1E-3</v>
          </cell>
          <cell r="GC23">
            <v>0</v>
          </cell>
          <cell r="GD23">
            <v>0</v>
          </cell>
          <cell r="GE23">
            <v>0</v>
          </cell>
          <cell r="GF23">
            <v>0</v>
          </cell>
          <cell r="GG23">
            <v>0</v>
          </cell>
          <cell r="GH23">
            <v>0</v>
          </cell>
          <cell r="GI23">
            <v>7.0000000000000001E-3</v>
          </cell>
          <cell r="GJ23">
            <v>8.9999999999999993E-3</v>
          </cell>
          <cell r="GK23">
            <v>0</v>
          </cell>
          <cell r="GL23">
            <v>0</v>
          </cell>
          <cell r="GM23">
            <v>0</v>
          </cell>
          <cell r="GN23">
            <v>0</v>
          </cell>
          <cell r="GO23">
            <v>0.23899999999999999</v>
          </cell>
          <cell r="GP23">
            <v>5.6000000000000001E-2</v>
          </cell>
          <cell r="GQ23">
            <v>0.01</v>
          </cell>
          <cell r="GR23">
            <v>6.0000000000000001E-3</v>
          </cell>
          <cell r="GS23">
            <v>0</v>
          </cell>
          <cell r="GT23">
            <v>0</v>
          </cell>
          <cell r="GU23">
            <v>0.28100000000000003</v>
          </cell>
          <cell r="GV23">
            <v>8.8999999999999996E-2</v>
          </cell>
          <cell r="GW23">
            <v>6.6000000000000003E-2</v>
          </cell>
          <cell r="GX23">
            <v>6.4000000000000001E-2</v>
          </cell>
          <cell r="GY23">
            <v>2.5000000000000001E-2</v>
          </cell>
          <cell r="GZ23">
            <v>4.3999999999999997E-2</v>
          </cell>
          <cell r="HA23">
            <v>5.2999999999999999E-2</v>
          </cell>
          <cell r="HB23">
            <v>2.5000000000000001E-2</v>
          </cell>
          <cell r="HC23">
            <v>0</v>
          </cell>
          <cell r="HD23">
            <v>0</v>
          </cell>
          <cell r="HE23">
            <v>0</v>
          </cell>
          <cell r="HF23">
            <v>2.5999999999999999E-2</v>
          </cell>
          <cell r="HG23">
            <v>0</v>
          </cell>
          <cell r="HH23">
            <v>0</v>
          </cell>
          <cell r="HI23">
            <v>0</v>
          </cell>
          <cell r="HJ23">
            <v>0</v>
          </cell>
          <cell r="HK23">
            <v>0</v>
          </cell>
          <cell r="HL23">
            <v>0</v>
          </cell>
          <cell r="HM23">
            <v>0</v>
          </cell>
          <cell r="HN23">
            <v>0</v>
          </cell>
          <cell r="HO23">
            <v>0</v>
          </cell>
          <cell r="HP23">
            <v>0</v>
          </cell>
          <cell r="HQ23">
            <v>1.4E-2</v>
          </cell>
          <cell r="HR23">
            <v>0</v>
          </cell>
          <cell r="HS23">
            <v>0</v>
          </cell>
          <cell r="HT23">
            <v>6.0000000000000001E-3</v>
          </cell>
          <cell r="HU23">
            <v>1.7999999999999999E-2</v>
          </cell>
          <cell r="HV23">
            <v>3.5000000000000003E-2</v>
          </cell>
          <cell r="HW23">
            <v>3.3000000000000002E-2</v>
          </cell>
          <cell r="HX23">
            <v>0.23499999999999999</v>
          </cell>
          <cell r="HY23">
            <v>1.0999999999999999E-2</v>
          </cell>
          <cell r="HZ23">
            <v>2.5000000000000001E-2</v>
          </cell>
          <cell r="IA23">
            <v>0.13400000000000001</v>
          </cell>
          <cell r="IB23">
            <v>2.1000000000000001E-2</v>
          </cell>
          <cell r="IC23">
            <v>0.11700000000000001</v>
          </cell>
          <cell r="ID23">
            <v>0.247</v>
          </cell>
          <cell r="IE23">
            <v>0</v>
          </cell>
          <cell r="IF23">
            <v>0</v>
          </cell>
          <cell r="IG23">
            <v>2.4E-2</v>
          </cell>
          <cell r="IH23">
            <v>4.0000000000000001E-3</v>
          </cell>
          <cell r="II23">
            <v>1.4999999999999999E-2</v>
          </cell>
          <cell r="IJ23">
            <v>6.0999999999999999E-2</v>
          </cell>
          <cell r="IK23">
            <v>0</v>
          </cell>
          <cell r="IL23">
            <v>0</v>
          </cell>
          <cell r="IM23">
            <v>0</v>
          </cell>
          <cell r="IN23">
            <v>0</v>
          </cell>
          <cell r="IO23">
            <v>0</v>
          </cell>
          <cell r="IP23">
            <v>0</v>
          </cell>
          <cell r="IQ23">
            <v>3.0000000000000001E-3</v>
          </cell>
          <cell r="IR23">
            <v>0</v>
          </cell>
          <cell r="IS23">
            <v>0</v>
          </cell>
          <cell r="IT23">
            <v>6.0000000000000001E-3</v>
          </cell>
          <cell r="IU23">
            <v>0</v>
          </cell>
          <cell r="IV23">
            <v>7.0000000000000001E-3</v>
          </cell>
          <cell r="IW23">
            <v>0</v>
          </cell>
          <cell r="IX23">
            <v>2.9000000000000001E-2</v>
          </cell>
          <cell r="IY23">
            <v>0</v>
          </cell>
          <cell r="IZ23">
            <v>3.5000000000000003E-2</v>
          </cell>
          <cell r="JA23">
            <v>0.1</v>
          </cell>
          <cell r="JB23">
            <v>0.153</v>
          </cell>
          <cell r="JC23">
            <v>0</v>
          </cell>
          <cell r="JD23">
            <v>0</v>
          </cell>
          <cell r="JE23">
            <v>0</v>
          </cell>
          <cell r="JF23">
            <v>1.0999999999999999E-2</v>
          </cell>
          <cell r="JG23">
            <v>0.08</v>
          </cell>
          <cell r="JH23">
            <v>0.47199999999999998</v>
          </cell>
          <cell r="JI23">
            <v>0</v>
          </cell>
          <cell r="JJ23">
            <v>0</v>
          </cell>
          <cell r="JK23">
            <v>0</v>
          </cell>
          <cell r="JL23">
            <v>0</v>
          </cell>
          <cell r="JM23">
            <v>0</v>
          </cell>
          <cell r="JN23">
            <v>0.10299999999999999</v>
          </cell>
          <cell r="JO23">
            <v>0</v>
          </cell>
          <cell r="JP23">
            <v>0</v>
          </cell>
          <cell r="JQ23">
            <v>0</v>
          </cell>
          <cell r="JR23">
            <v>0</v>
          </cell>
          <cell r="JS23">
            <v>0</v>
          </cell>
          <cell r="JT23">
            <v>0</v>
          </cell>
          <cell r="JU23">
            <v>0</v>
          </cell>
          <cell r="JV23">
            <v>0</v>
          </cell>
          <cell r="JW23">
            <v>0</v>
          </cell>
          <cell r="JX23">
            <v>0</v>
          </cell>
          <cell r="JY23">
            <v>7.0000000000000001E-3</v>
          </cell>
          <cell r="JZ23">
            <v>8.9999999999999993E-3</v>
          </cell>
          <cell r="KA23">
            <v>0</v>
          </cell>
          <cell r="KB23">
            <v>0</v>
          </cell>
          <cell r="KC23">
            <v>0</v>
          </cell>
          <cell r="KD23">
            <v>0.04</v>
          </cell>
          <cell r="KE23">
            <v>0.23699999999999999</v>
          </cell>
          <cell r="KF23">
            <v>3.7999999999999999E-2</v>
          </cell>
          <cell r="KG23">
            <v>0</v>
          </cell>
          <cell r="KH23">
            <v>0</v>
          </cell>
          <cell r="KI23">
            <v>0</v>
          </cell>
          <cell r="KJ23">
            <v>3.3000000000000002E-2</v>
          </cell>
          <cell r="KK23">
            <v>0.42299999999999999</v>
          </cell>
          <cell r="KL23">
            <v>0.109</v>
          </cell>
          <cell r="KM23">
            <v>0</v>
          </cell>
          <cell r="KN23">
            <v>0</v>
          </cell>
          <cell r="KO23">
            <v>0</v>
          </cell>
          <cell r="KP23">
            <v>0</v>
          </cell>
          <cell r="KQ23">
            <v>8.8999999999999996E-2</v>
          </cell>
          <cell r="KR23">
            <v>1.4999999999999999E-2</v>
          </cell>
          <cell r="KS23">
            <v>0</v>
          </cell>
          <cell r="KT23">
            <v>0</v>
          </cell>
          <cell r="KU23">
            <v>0</v>
          </cell>
          <cell r="KV23">
            <v>0</v>
          </cell>
          <cell r="KW23">
            <v>0</v>
          </cell>
          <cell r="KX23">
            <v>0</v>
          </cell>
          <cell r="KY23">
            <v>0</v>
          </cell>
          <cell r="KZ23">
            <v>0</v>
          </cell>
          <cell r="LA23">
            <v>0</v>
          </cell>
          <cell r="LB23">
            <v>0</v>
          </cell>
          <cell r="LC23">
            <v>1.4999999999999999E-2</v>
          </cell>
          <cell r="LD23">
            <v>0</v>
          </cell>
          <cell r="LE23">
            <v>0</v>
          </cell>
          <cell r="LF23">
            <v>0</v>
          </cell>
          <cell r="LG23">
            <v>0</v>
          </cell>
          <cell r="LH23">
            <v>0.01</v>
          </cell>
          <cell r="LI23">
            <v>0.107</v>
          </cell>
          <cell r="LJ23">
            <v>0.17799999999999999</v>
          </cell>
          <cell r="LK23">
            <v>0</v>
          </cell>
          <cell r="LL23">
            <v>0</v>
          </cell>
          <cell r="LM23">
            <v>0</v>
          </cell>
          <cell r="LN23">
            <v>6.6000000000000003E-2</v>
          </cell>
          <cell r="LO23">
            <v>0.39700000000000002</v>
          </cell>
          <cell r="LP23">
            <v>0.14599999999999999</v>
          </cell>
          <cell r="LQ23">
            <v>0</v>
          </cell>
          <cell r="LR23">
            <v>0</v>
          </cell>
          <cell r="LS23">
            <v>0</v>
          </cell>
          <cell r="LT23">
            <v>0</v>
          </cell>
          <cell r="LU23">
            <v>8.2000000000000003E-2</v>
          </cell>
          <cell r="LV23">
            <v>0</v>
          </cell>
          <cell r="LW23">
            <v>0</v>
          </cell>
          <cell r="LX23">
            <v>0</v>
          </cell>
          <cell r="LY23">
            <v>0</v>
          </cell>
          <cell r="LZ23">
            <v>0</v>
          </cell>
          <cell r="MA23">
            <v>0</v>
          </cell>
          <cell r="MB23">
            <v>0</v>
          </cell>
          <cell r="MC23">
            <v>0</v>
          </cell>
          <cell r="MD23">
            <v>0</v>
          </cell>
          <cell r="ME23">
            <v>0</v>
          </cell>
          <cell r="MF23">
            <v>0</v>
          </cell>
          <cell r="MG23">
            <v>0</v>
          </cell>
          <cell r="MH23">
            <v>1.4E-2</v>
          </cell>
          <cell r="MI23">
            <v>0</v>
          </cell>
          <cell r="MJ23">
            <v>0</v>
          </cell>
          <cell r="MK23">
            <v>0</v>
          </cell>
          <cell r="ML23">
            <v>0</v>
          </cell>
          <cell r="MM23">
            <v>3.5000000000000003E-2</v>
          </cell>
          <cell r="MN23">
            <v>0.27200000000000002</v>
          </cell>
          <cell r="MO23">
            <v>0</v>
          </cell>
          <cell r="MP23">
            <v>0</v>
          </cell>
          <cell r="MQ23">
            <v>0</v>
          </cell>
          <cell r="MR23">
            <v>0</v>
          </cell>
          <cell r="MS23">
            <v>0</v>
          </cell>
          <cell r="MT23">
            <v>0.57299999999999995</v>
          </cell>
          <cell r="MU23">
            <v>0</v>
          </cell>
          <cell r="MV23">
            <v>0</v>
          </cell>
          <cell r="MW23">
            <v>0</v>
          </cell>
          <cell r="MX23">
            <v>0</v>
          </cell>
          <cell r="MY23">
            <v>0</v>
          </cell>
          <cell r="MZ23">
            <v>0.106</v>
          </cell>
          <cell r="NA23">
            <v>0.108</v>
          </cell>
          <cell r="NB23">
            <v>0.152</v>
          </cell>
          <cell r="NC23">
            <v>7.0000000000000001E-3</v>
          </cell>
          <cell r="ND23">
            <v>7.0000000000000001E-3</v>
          </cell>
          <cell r="NE23">
            <v>0.13600000000000001</v>
          </cell>
          <cell r="NF23">
            <v>6.0000000000000001E-3</v>
          </cell>
          <cell r="NG23">
            <v>8.4000000000000005E-2</v>
          </cell>
          <cell r="NH23">
            <v>0.112</v>
          </cell>
          <cell r="NI23">
            <v>0.22800000000000001</v>
          </cell>
          <cell r="NJ23">
            <v>1.2999999999999999E-2</v>
          </cell>
          <cell r="NK23">
            <v>0</v>
          </cell>
          <cell r="NL23">
            <v>0</v>
          </cell>
          <cell r="NM23">
            <v>0</v>
          </cell>
          <cell r="NN23">
            <v>4.2000000000000003E-2</v>
          </cell>
          <cell r="NO23">
            <v>0</v>
          </cell>
          <cell r="NP23">
            <v>0</v>
          </cell>
          <cell r="NQ23">
            <v>0</v>
          </cell>
          <cell r="NR23">
            <v>0</v>
          </cell>
          <cell r="NS23">
            <v>0</v>
          </cell>
          <cell r="NT23">
            <v>0.106</v>
          </cell>
          <cell r="NU23">
            <v>0.38500000000000001</v>
          </cell>
          <cell r="NV23">
            <v>7.0000000000000001E-3</v>
          </cell>
          <cell r="NW23">
            <v>0</v>
          </cell>
          <cell r="NX23">
            <v>1.7000000000000001E-2</v>
          </cell>
          <cell r="NY23">
            <v>0</v>
          </cell>
          <cell r="NZ23">
            <v>0.42599999999999999</v>
          </cell>
          <cell r="OA23">
            <v>3.0000000000000001E-3</v>
          </cell>
          <cell r="OB23">
            <v>1.4E-2</v>
          </cell>
          <cell r="OC23">
            <v>0</v>
          </cell>
          <cell r="OD23">
            <v>0.01</v>
          </cell>
          <cell r="OE23">
            <v>3.2000000000000001E-2</v>
          </cell>
          <cell r="OF23">
            <v>0</v>
          </cell>
          <cell r="OG23">
            <v>1.2E-2</v>
          </cell>
          <cell r="OH23">
            <v>0</v>
          </cell>
          <cell r="OI23">
            <v>0</v>
          </cell>
          <cell r="OJ23">
            <v>9.4E-2</v>
          </cell>
          <cell r="OK23">
            <v>9.0999999999999998E-2</v>
          </cell>
          <cell r="OL23">
            <v>0</v>
          </cell>
          <cell r="OM23">
            <v>0</v>
          </cell>
          <cell r="ON23">
            <v>2.3E-2</v>
          </cell>
          <cell r="OO23">
            <v>0.152</v>
          </cell>
          <cell r="OP23">
            <v>8.4000000000000005E-2</v>
          </cell>
          <cell r="OQ23">
            <v>0</v>
          </cell>
          <cell r="OR23">
            <v>0</v>
          </cell>
          <cell r="OS23">
            <v>7.0000000000000001E-3</v>
          </cell>
          <cell r="OT23">
            <v>0.112</v>
          </cell>
          <cell r="OU23">
            <v>0</v>
          </cell>
          <cell r="OV23">
            <v>0</v>
          </cell>
          <cell r="OW23">
            <v>0</v>
          </cell>
          <cell r="OX23">
            <v>0.23499999999999999</v>
          </cell>
          <cell r="OY23">
            <v>3.5000000000000003E-2</v>
          </cell>
          <cell r="OZ23">
            <v>8.0000000000000002E-3</v>
          </cell>
          <cell r="PA23">
            <v>0.14799999999999999</v>
          </cell>
          <cell r="PB23">
            <v>1.2999999999999999E-2</v>
          </cell>
          <cell r="PC23">
            <v>0</v>
          </cell>
          <cell r="PD23">
            <v>9.4E-2</v>
          </cell>
        </row>
        <row r="24">
          <cell r="A24" t="str">
            <v>3C3</v>
          </cell>
          <cell r="B24" t="str">
            <v>24</v>
          </cell>
          <cell r="C24" t="str">
            <v>NAF 17</v>
          </cell>
          <cell r="D24" t="str">
            <v>C3</v>
          </cell>
          <cell r="E24" t="str">
            <v>3</v>
          </cell>
          <cell r="F24">
            <v>0</v>
          </cell>
          <cell r="G24">
            <v>6.8000000000000005E-2</v>
          </cell>
          <cell r="H24">
            <v>0.378</v>
          </cell>
          <cell r="I24">
            <v>0.50800000000000001</v>
          </cell>
          <cell r="J24">
            <v>4.5999999999999999E-2</v>
          </cell>
          <cell r="K24">
            <v>0.83799999999999997</v>
          </cell>
          <cell r="L24">
            <v>0.04</v>
          </cell>
          <cell r="M24">
            <v>0.121</v>
          </cell>
          <cell r="N24">
            <v>0</v>
          </cell>
          <cell r="O24">
            <v>0.26500000000000001</v>
          </cell>
          <cell r="P24">
            <v>0.152</v>
          </cell>
          <cell r="Q24">
            <v>0.16600000000000001</v>
          </cell>
          <cell r="R24">
            <v>0.04</v>
          </cell>
          <cell r="S24">
            <v>0.151</v>
          </cell>
          <cell r="T24">
            <v>0.377</v>
          </cell>
          <cell r="U24">
            <v>3.4000000000000002E-2</v>
          </cell>
          <cell r="V24">
            <v>0.111</v>
          </cell>
          <cell r="W24">
            <v>0.27400000000000002</v>
          </cell>
          <cell r="X24">
            <v>0.223</v>
          </cell>
          <cell r="Y24">
            <v>0.74199999999999999</v>
          </cell>
          <cell r="Z24">
            <v>3.5000000000000003E-2</v>
          </cell>
          <cell r="AA24">
            <v>0.25600000000000001</v>
          </cell>
          <cell r="AB24">
            <v>0.33600000000000002</v>
          </cell>
          <cell r="AC24">
            <v>0.19700000000000001</v>
          </cell>
          <cell r="AD24">
            <v>0.52500000000000002</v>
          </cell>
          <cell r="AE24">
            <v>0.29099999999999998</v>
          </cell>
          <cell r="AF24">
            <v>0.30599999999999999</v>
          </cell>
          <cell r="AG24">
            <v>0.69399999999999995</v>
          </cell>
          <cell r="AH24">
            <v>4.2999999999999997E-2</v>
          </cell>
          <cell r="AI24">
            <v>0.95699999999999996</v>
          </cell>
          <cell r="AJ24">
            <v>16</v>
          </cell>
          <cell r="AK24">
            <v>0.97099999999999997</v>
          </cell>
          <cell r="AL24">
            <v>2.9000000000000001E-2</v>
          </cell>
          <cell r="AM24">
            <v>0</v>
          </cell>
          <cell r="AN24">
            <v>0</v>
          </cell>
          <cell r="AO24">
            <v>0</v>
          </cell>
          <cell r="AP24">
            <v>0.33600000000000002</v>
          </cell>
          <cell r="AQ24">
            <v>6.5000000000000002E-2</v>
          </cell>
          <cell r="AR24">
            <v>0</v>
          </cell>
          <cell r="AS24">
            <v>0.59899999999999998</v>
          </cell>
          <cell r="AT24">
            <v>0</v>
          </cell>
          <cell r="AU24">
            <v>4051</v>
          </cell>
          <cell r="AV24">
            <v>6.8000000000000005E-2</v>
          </cell>
          <cell r="AW24">
            <v>8.3000000000000004E-2</v>
          </cell>
          <cell r="AX24">
            <v>4.5999999999999999E-2</v>
          </cell>
          <cell r="AY24">
            <v>0.68700000000000006</v>
          </cell>
          <cell r="AZ24">
            <v>0.11600000000000001</v>
          </cell>
          <cell r="BA24">
            <v>11.335000000000001</v>
          </cell>
          <cell r="BB24">
            <v>0.251</v>
          </cell>
          <cell r="BC24">
            <v>0.249</v>
          </cell>
          <cell r="BD24">
            <v>0.35399999999999998</v>
          </cell>
          <cell r="BE24">
            <v>0.14699999999999999</v>
          </cell>
          <cell r="BF24">
            <v>0.69899999999999995</v>
          </cell>
          <cell r="BG24">
            <v>0.157</v>
          </cell>
          <cell r="BH24">
            <v>2.9000000000000001E-2</v>
          </cell>
          <cell r="BI24">
            <v>4.1000000000000002E-2</v>
          </cell>
          <cell r="BJ24">
            <v>2.1000000000000001E-2</v>
          </cell>
          <cell r="BK24">
            <v>5.2999999999999999E-2</v>
          </cell>
          <cell r="BL24">
            <v>0</v>
          </cell>
          <cell r="BM24">
            <v>0.01</v>
          </cell>
          <cell r="BN24">
            <v>0.02</v>
          </cell>
          <cell r="BO24">
            <v>0.309</v>
          </cell>
          <cell r="BP24">
            <v>0.35299999999999998</v>
          </cell>
          <cell r="BQ24">
            <v>0.308</v>
          </cell>
          <cell r="BR24">
            <v>1.0999999999999999E-2</v>
          </cell>
          <cell r="BS24">
            <v>0</v>
          </cell>
          <cell r="BT24">
            <v>0</v>
          </cell>
          <cell r="BU24">
            <v>8.9999999999999993E-3</v>
          </cell>
          <cell r="BV24">
            <v>0.11700000000000001</v>
          </cell>
          <cell r="BW24">
            <v>0.86299999999999999</v>
          </cell>
          <cell r="BX24">
            <v>0</v>
          </cell>
          <cell r="BY24">
            <v>0</v>
          </cell>
          <cell r="BZ24">
            <v>0</v>
          </cell>
          <cell r="CA24">
            <v>0.13300000000000001</v>
          </cell>
          <cell r="CB24">
            <v>0.79800000000000004</v>
          </cell>
          <cell r="CC24">
            <v>6.9000000000000006E-2</v>
          </cell>
          <cell r="CD24">
            <v>0</v>
          </cell>
          <cell r="CE24">
            <v>0</v>
          </cell>
          <cell r="CF24">
            <v>8.9999999999999993E-3</v>
          </cell>
          <cell r="CG24">
            <v>0.112</v>
          </cell>
          <cell r="CH24">
            <v>0.76900000000000002</v>
          </cell>
          <cell r="CI24">
            <v>0.11</v>
          </cell>
          <cell r="CJ24">
            <v>0</v>
          </cell>
          <cell r="CK24">
            <v>0</v>
          </cell>
          <cell r="CL24">
            <v>0</v>
          </cell>
          <cell r="CM24">
            <v>1.7999999999999999E-2</v>
          </cell>
          <cell r="CN24">
            <v>0</v>
          </cell>
          <cell r="CO24">
            <v>0.98199999999999998</v>
          </cell>
          <cell r="CP24">
            <v>0.53700000000000003</v>
          </cell>
          <cell r="CQ24">
            <v>0.377</v>
          </cell>
          <cell r="CR24">
            <v>1.2999999999999999E-2</v>
          </cell>
          <cell r="CS24">
            <v>0.03</v>
          </cell>
          <cell r="CT24">
            <v>4.2000000000000003E-2</v>
          </cell>
          <cell r="CU24">
            <v>0.42</v>
          </cell>
          <cell r="CV24">
            <v>0.35899999999999999</v>
          </cell>
          <cell r="CW24">
            <v>4.9000000000000002E-2</v>
          </cell>
          <cell r="CX24">
            <v>0.14599999999999999</v>
          </cell>
          <cell r="CY24">
            <v>2.5000000000000001E-2</v>
          </cell>
          <cell r="CZ24">
            <v>0.56799999999999995</v>
          </cell>
          <cell r="DA24">
            <v>0.317</v>
          </cell>
          <cell r="DB24">
            <v>9.7000000000000003E-2</v>
          </cell>
          <cell r="DC24">
            <v>5.0000000000000001E-3</v>
          </cell>
          <cell r="DD24">
            <v>1.2999999999999999E-2</v>
          </cell>
          <cell r="DE24">
            <v>0.58199999999999996</v>
          </cell>
          <cell r="DF24">
            <v>0.18099999999999999</v>
          </cell>
          <cell r="DG24">
            <v>1.4999999999999999E-2</v>
          </cell>
          <cell r="DH24">
            <v>1.4999999999999999E-2</v>
          </cell>
          <cell r="DI24">
            <v>0.20699999999999999</v>
          </cell>
          <cell r="DJ24">
            <v>0.45200000000000001</v>
          </cell>
          <cell r="DK24">
            <v>4.3999999999999997E-2</v>
          </cell>
          <cell r="DL24">
            <v>0</v>
          </cell>
          <cell r="DM24">
            <v>1.2E-2</v>
          </cell>
          <cell r="DN24">
            <v>0.49199999999999999</v>
          </cell>
          <cell r="DO24">
            <v>0.61199999999999999</v>
          </cell>
          <cell r="DP24">
            <v>0.13400000000000001</v>
          </cell>
          <cell r="DQ24">
            <v>2.3E-2</v>
          </cell>
          <cell r="DR24">
            <v>1.2999999999999999E-2</v>
          </cell>
          <cell r="DS24">
            <v>0.219</v>
          </cell>
          <cell r="DT24">
            <v>0.42</v>
          </cell>
          <cell r="DU24">
            <v>0.48799999999999999</v>
          </cell>
          <cell r="DV24">
            <v>9.1999999999999998E-2</v>
          </cell>
          <cell r="DW24">
            <v>0</v>
          </cell>
          <cell r="DX24">
            <v>0</v>
          </cell>
          <cell r="DY24">
            <v>0.161</v>
          </cell>
          <cell r="DZ24">
            <v>0.55700000000000005</v>
          </cell>
          <cell r="EA24">
            <v>9.5000000000000001E-2</v>
          </cell>
          <cell r="EB24">
            <v>0.187</v>
          </cell>
          <cell r="EC24">
            <v>5.8000000000000003E-2</v>
          </cell>
          <cell r="ED24">
            <v>0.36199999999999999</v>
          </cell>
          <cell r="EE24">
            <v>0.114</v>
          </cell>
          <cell r="EF24">
            <v>0.36399999999999999</v>
          </cell>
          <cell r="EG24">
            <v>0.10199999999999999</v>
          </cell>
          <cell r="EH24">
            <v>0.20599999999999999</v>
          </cell>
          <cell r="EI24">
            <v>0.56200000000000006</v>
          </cell>
          <cell r="EJ24">
            <v>0.107</v>
          </cell>
          <cell r="EK24">
            <v>0.125</v>
          </cell>
          <cell r="EL24">
            <v>0.20599999999999999</v>
          </cell>
          <cell r="EM24">
            <v>1.7999999999999999E-2</v>
          </cell>
          <cell r="EN24">
            <v>0.1</v>
          </cell>
          <cell r="EO24">
            <v>0.17599999999999999</v>
          </cell>
          <cell r="EP24">
            <v>0.193</v>
          </cell>
          <cell r="EQ24">
            <v>0.307</v>
          </cell>
          <cell r="ER24">
            <v>0.184</v>
          </cell>
          <cell r="ES24">
            <v>0.57299999999999995</v>
          </cell>
          <cell r="ET24">
            <v>4.2999999999999997E-2</v>
          </cell>
          <cell r="EU24">
            <v>0.108</v>
          </cell>
          <cell r="EV24">
            <v>0.112</v>
          </cell>
          <cell r="EW24">
            <v>0</v>
          </cell>
          <cell r="EX24">
            <v>0.29199999999999998</v>
          </cell>
          <cell r="EY24">
            <v>0.16900000000000001</v>
          </cell>
          <cell r="EZ24">
            <v>0.17</v>
          </cell>
          <cell r="FA24">
            <v>0.47499999999999998</v>
          </cell>
          <cell r="FB24">
            <v>0.22700000000000001</v>
          </cell>
          <cell r="FC24">
            <v>0.26900000000000002</v>
          </cell>
          <cell r="FD24">
            <v>2.9000000000000001E-2</v>
          </cell>
          <cell r="FE24">
            <v>0.68700000000000006</v>
          </cell>
          <cell r="FF24">
            <v>0.17299999999999999</v>
          </cell>
          <cell r="FG24">
            <v>0.14000000000000001</v>
          </cell>
          <cell r="FH24">
            <v>0</v>
          </cell>
          <cell r="FI24">
            <v>0.24399999999999999</v>
          </cell>
          <cell r="FJ24">
            <v>0.48199999999999998</v>
          </cell>
          <cell r="FK24">
            <v>0.25800000000000001</v>
          </cell>
          <cell r="FL24">
            <v>1.4999999999999999E-2</v>
          </cell>
          <cell r="FM24">
            <v>0.187</v>
          </cell>
          <cell r="FN24">
            <v>0.46</v>
          </cell>
          <cell r="FO24">
            <v>0.316</v>
          </cell>
          <cell r="FP24">
            <v>3.6999999999999998E-2</v>
          </cell>
          <cell r="FQ24">
            <v>0.73899999999999999</v>
          </cell>
          <cell r="FR24">
            <v>9.5000000000000001E-2</v>
          </cell>
          <cell r="FS24">
            <v>1.4999999999999999E-2</v>
          </cell>
          <cell r="FT24">
            <v>7.0999999999999994E-2</v>
          </cell>
          <cell r="FU24">
            <v>7.6999999999999999E-2</v>
          </cell>
          <cell r="FV24">
            <v>3.0000000000000001E-3</v>
          </cell>
          <cell r="FW24">
            <v>0.71399999999999997</v>
          </cell>
          <cell r="FX24">
            <v>0.113</v>
          </cell>
          <cell r="FY24">
            <v>1.6E-2</v>
          </cell>
          <cell r="FZ24">
            <v>7.4999999999999997E-2</v>
          </cell>
          <cell r="GA24">
            <v>7.9000000000000001E-2</v>
          </cell>
          <cell r="GB24">
            <v>3.0000000000000001E-3</v>
          </cell>
          <cell r="GC24">
            <v>0</v>
          </cell>
          <cell r="GD24">
            <v>0</v>
          </cell>
          <cell r="GE24">
            <v>0</v>
          </cell>
          <cell r="GF24">
            <v>0</v>
          </cell>
          <cell r="GG24">
            <v>0</v>
          </cell>
          <cell r="GH24">
            <v>0</v>
          </cell>
          <cell r="GI24">
            <v>2.9000000000000001E-2</v>
          </cell>
          <cell r="GJ24">
            <v>1.6E-2</v>
          </cell>
          <cell r="GK24">
            <v>0</v>
          </cell>
          <cell r="GL24">
            <v>1.2E-2</v>
          </cell>
          <cell r="GM24">
            <v>0</v>
          </cell>
          <cell r="GN24">
            <v>1.0999999999999999E-2</v>
          </cell>
          <cell r="GO24">
            <v>0.25700000000000001</v>
          </cell>
          <cell r="GP24">
            <v>8.3000000000000004E-2</v>
          </cell>
          <cell r="GQ24">
            <v>2.1000000000000001E-2</v>
          </cell>
          <cell r="GR24">
            <v>0</v>
          </cell>
          <cell r="GS24">
            <v>0</v>
          </cell>
          <cell r="GT24">
            <v>1.7999999999999999E-2</v>
          </cell>
          <cell r="GU24">
            <v>0.36599999999999999</v>
          </cell>
          <cell r="GV24">
            <v>5.8999999999999997E-2</v>
          </cell>
          <cell r="GW24">
            <v>8.9999999999999993E-3</v>
          </cell>
          <cell r="GX24">
            <v>2.9000000000000001E-2</v>
          </cell>
          <cell r="GY24">
            <v>2.1000000000000001E-2</v>
          </cell>
          <cell r="GZ24">
            <v>2.4E-2</v>
          </cell>
          <cell r="HA24">
            <v>4.5999999999999999E-2</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0.02</v>
          </cell>
          <cell r="HP24">
            <v>0.02</v>
          </cell>
          <cell r="HQ24">
            <v>8.0000000000000002E-3</v>
          </cell>
          <cell r="HR24">
            <v>2.1999999999999999E-2</v>
          </cell>
          <cell r="HS24">
            <v>0</v>
          </cell>
          <cell r="HT24">
            <v>5.0000000000000001E-3</v>
          </cell>
          <cell r="HU24">
            <v>0</v>
          </cell>
          <cell r="HV24">
            <v>0.14899999999999999</v>
          </cell>
          <cell r="HW24">
            <v>0.124</v>
          </cell>
          <cell r="HX24">
            <v>0.10299999999999999</v>
          </cell>
          <cell r="HY24">
            <v>0</v>
          </cell>
          <cell r="HZ24">
            <v>5.0000000000000001E-3</v>
          </cell>
          <cell r="IA24">
            <v>0</v>
          </cell>
          <cell r="IB24">
            <v>0.13900000000000001</v>
          </cell>
          <cell r="IC24">
            <v>0.21099999999999999</v>
          </cell>
          <cell r="ID24">
            <v>0.17</v>
          </cell>
          <cell r="IE24">
            <v>0</v>
          </cell>
          <cell r="IF24">
            <v>0</v>
          </cell>
          <cell r="IG24">
            <v>0</v>
          </cell>
          <cell r="IH24">
            <v>0</v>
          </cell>
          <cell r="II24">
            <v>8.9999999999999993E-3</v>
          </cell>
          <cell r="IJ24">
            <v>1.2999999999999999E-2</v>
          </cell>
          <cell r="IK24">
            <v>0</v>
          </cell>
          <cell r="IL24">
            <v>0</v>
          </cell>
          <cell r="IM24">
            <v>0</v>
          </cell>
          <cell r="IN24">
            <v>0</v>
          </cell>
          <cell r="IO24">
            <v>0</v>
          </cell>
          <cell r="IP24">
            <v>0</v>
          </cell>
          <cell r="IQ24">
            <v>0</v>
          </cell>
          <cell r="IR24">
            <v>0</v>
          </cell>
          <cell r="IS24">
            <v>0</v>
          </cell>
          <cell r="IT24">
            <v>8.9999999999999993E-3</v>
          </cell>
          <cell r="IU24">
            <v>1.2E-2</v>
          </cell>
          <cell r="IV24">
            <v>4.9000000000000002E-2</v>
          </cell>
          <cell r="IW24">
            <v>1.0999999999999999E-2</v>
          </cell>
          <cell r="IX24">
            <v>0</v>
          </cell>
          <cell r="IY24">
            <v>0</v>
          </cell>
          <cell r="IZ24">
            <v>0</v>
          </cell>
          <cell r="JA24">
            <v>0.08</v>
          </cell>
          <cell r="JB24">
            <v>0.29799999999999999</v>
          </cell>
          <cell r="JC24">
            <v>0</v>
          </cell>
          <cell r="JD24">
            <v>0</v>
          </cell>
          <cell r="JE24">
            <v>0</v>
          </cell>
          <cell r="JF24">
            <v>0</v>
          </cell>
          <cell r="JG24">
            <v>2.5000000000000001E-2</v>
          </cell>
          <cell r="JH24">
            <v>0.503</v>
          </cell>
          <cell r="JI24">
            <v>0</v>
          </cell>
          <cell r="JJ24">
            <v>0</v>
          </cell>
          <cell r="JK24">
            <v>0</v>
          </cell>
          <cell r="JL24">
            <v>0</v>
          </cell>
          <cell r="JM24">
            <v>0</v>
          </cell>
          <cell r="JN24">
            <v>1.2999999999999999E-2</v>
          </cell>
          <cell r="JO24">
            <v>0</v>
          </cell>
          <cell r="JP24">
            <v>0</v>
          </cell>
          <cell r="JQ24">
            <v>0</v>
          </cell>
          <cell r="JR24">
            <v>0</v>
          </cell>
          <cell r="JS24">
            <v>0</v>
          </cell>
          <cell r="JT24">
            <v>0</v>
          </cell>
          <cell r="JU24">
            <v>0</v>
          </cell>
          <cell r="JV24">
            <v>0</v>
          </cell>
          <cell r="JW24">
            <v>0</v>
          </cell>
          <cell r="JX24">
            <v>1.9E-2</v>
          </cell>
          <cell r="JY24">
            <v>4.2999999999999997E-2</v>
          </cell>
          <cell r="JZ24">
            <v>7.0000000000000001E-3</v>
          </cell>
          <cell r="KA24">
            <v>0</v>
          </cell>
          <cell r="KB24">
            <v>0</v>
          </cell>
          <cell r="KC24">
            <v>0</v>
          </cell>
          <cell r="KD24">
            <v>3.9E-2</v>
          </cell>
          <cell r="KE24">
            <v>0.33500000000000002</v>
          </cell>
          <cell r="KF24">
            <v>0</v>
          </cell>
          <cell r="KG24">
            <v>0</v>
          </cell>
          <cell r="KH24">
            <v>0</v>
          </cell>
          <cell r="KI24">
            <v>0</v>
          </cell>
          <cell r="KJ24">
            <v>5.0999999999999997E-2</v>
          </cell>
          <cell r="KK24">
            <v>0.40699999999999997</v>
          </cell>
          <cell r="KL24">
            <v>6.2E-2</v>
          </cell>
          <cell r="KM24">
            <v>0</v>
          </cell>
          <cell r="KN24">
            <v>0</v>
          </cell>
          <cell r="KO24">
            <v>0</v>
          </cell>
          <cell r="KP24">
            <v>2.4E-2</v>
          </cell>
          <cell r="KQ24">
            <v>1.2999999999999999E-2</v>
          </cell>
          <cell r="KR24">
            <v>0</v>
          </cell>
          <cell r="KS24">
            <v>0</v>
          </cell>
          <cell r="KT24">
            <v>0</v>
          </cell>
          <cell r="KU24">
            <v>0</v>
          </cell>
          <cell r="KV24">
            <v>0</v>
          </cell>
          <cell r="KW24">
            <v>0</v>
          </cell>
          <cell r="KX24">
            <v>0</v>
          </cell>
          <cell r="KY24">
            <v>0</v>
          </cell>
          <cell r="KZ24">
            <v>0</v>
          </cell>
          <cell r="LA24">
            <v>0</v>
          </cell>
          <cell r="LB24">
            <v>0.03</v>
          </cell>
          <cell r="LC24">
            <v>3.2000000000000001E-2</v>
          </cell>
          <cell r="LD24">
            <v>7.0000000000000001E-3</v>
          </cell>
          <cell r="LE24">
            <v>0</v>
          </cell>
          <cell r="LF24">
            <v>0</v>
          </cell>
          <cell r="LG24">
            <v>0</v>
          </cell>
          <cell r="LH24">
            <v>3.9E-2</v>
          </cell>
          <cell r="LI24">
            <v>0.34300000000000003</v>
          </cell>
          <cell r="LJ24">
            <v>1.2E-2</v>
          </cell>
          <cell r="LK24">
            <v>0</v>
          </cell>
          <cell r="LL24">
            <v>0</v>
          </cell>
          <cell r="LM24">
            <v>8.9999999999999993E-3</v>
          </cell>
          <cell r="LN24">
            <v>4.2999999999999997E-2</v>
          </cell>
          <cell r="LO24">
            <v>0.35699999999999998</v>
          </cell>
          <cell r="LP24">
            <v>9.0999999999999998E-2</v>
          </cell>
          <cell r="LQ24">
            <v>0</v>
          </cell>
          <cell r="LR24">
            <v>0</v>
          </cell>
          <cell r="LS24">
            <v>0</v>
          </cell>
          <cell r="LT24">
            <v>0</v>
          </cell>
          <cell r="LU24">
            <v>3.6999999999999998E-2</v>
          </cell>
          <cell r="LV24">
            <v>0</v>
          </cell>
          <cell r="LW24">
            <v>0</v>
          </cell>
          <cell r="LX24">
            <v>0</v>
          </cell>
          <cell r="LY24">
            <v>0</v>
          </cell>
          <cell r="LZ24">
            <v>0</v>
          </cell>
          <cell r="MA24">
            <v>0</v>
          </cell>
          <cell r="MB24">
            <v>0</v>
          </cell>
          <cell r="MC24">
            <v>0</v>
          </cell>
          <cell r="MD24">
            <v>0</v>
          </cell>
          <cell r="ME24">
            <v>0</v>
          </cell>
          <cell r="MF24">
            <v>0</v>
          </cell>
          <cell r="MG24">
            <v>0</v>
          </cell>
          <cell r="MH24">
            <v>6.9000000000000006E-2</v>
          </cell>
          <cell r="MI24">
            <v>0</v>
          </cell>
          <cell r="MJ24">
            <v>0</v>
          </cell>
          <cell r="MK24">
            <v>0</v>
          </cell>
          <cell r="ML24">
            <v>0</v>
          </cell>
          <cell r="MM24">
            <v>0</v>
          </cell>
          <cell r="MN24">
            <v>0.38</v>
          </cell>
          <cell r="MO24">
            <v>0</v>
          </cell>
          <cell r="MP24">
            <v>0</v>
          </cell>
          <cell r="MQ24">
            <v>0</v>
          </cell>
          <cell r="MR24">
            <v>1.7999999999999999E-2</v>
          </cell>
          <cell r="MS24">
            <v>0</v>
          </cell>
          <cell r="MT24">
            <v>0.495</v>
          </cell>
          <cell r="MU24">
            <v>0</v>
          </cell>
          <cell r="MV24">
            <v>0</v>
          </cell>
          <cell r="MW24">
            <v>0</v>
          </cell>
          <cell r="MX24">
            <v>0</v>
          </cell>
          <cell r="MY24">
            <v>0</v>
          </cell>
          <cell r="MZ24">
            <v>3.6999999999999998E-2</v>
          </cell>
          <cell r="NA24">
            <v>2.7E-2</v>
          </cell>
          <cell r="NB24">
            <v>0.10100000000000001</v>
          </cell>
          <cell r="NC24">
            <v>0</v>
          </cell>
          <cell r="ND24">
            <v>1.7999999999999999E-2</v>
          </cell>
          <cell r="NE24">
            <v>1.4999999999999999E-2</v>
          </cell>
          <cell r="NF24">
            <v>0.01</v>
          </cell>
          <cell r="NG24">
            <v>0.191</v>
          </cell>
          <cell r="NH24">
            <v>0.10299999999999999</v>
          </cell>
          <cell r="NI24">
            <v>0.24099999999999999</v>
          </cell>
          <cell r="NJ24">
            <v>1.2E-2</v>
          </cell>
          <cell r="NK24">
            <v>0</v>
          </cell>
          <cell r="NL24">
            <v>0</v>
          </cell>
          <cell r="NM24">
            <v>1.2E-2</v>
          </cell>
          <cell r="NN24">
            <v>8.3000000000000004E-2</v>
          </cell>
          <cell r="NO24">
            <v>0</v>
          </cell>
          <cell r="NP24">
            <v>2.1000000000000001E-2</v>
          </cell>
          <cell r="NQ24">
            <v>6.9000000000000006E-2</v>
          </cell>
          <cell r="NR24">
            <v>0</v>
          </cell>
          <cell r="NS24">
            <v>2.1999999999999999E-2</v>
          </cell>
          <cell r="NT24">
            <v>7.4999999999999997E-2</v>
          </cell>
          <cell r="NU24">
            <v>0.12</v>
          </cell>
          <cell r="NV24">
            <v>1.7999999999999999E-2</v>
          </cell>
          <cell r="NW24">
            <v>0</v>
          </cell>
          <cell r="NX24">
            <v>2.4E-2</v>
          </cell>
          <cell r="NY24">
            <v>2.1999999999999999E-2</v>
          </cell>
          <cell r="NZ24">
            <v>0.50800000000000001</v>
          </cell>
          <cell r="OA24">
            <v>2.7E-2</v>
          </cell>
          <cell r="OB24">
            <v>0</v>
          </cell>
          <cell r="OC24">
            <v>0</v>
          </cell>
          <cell r="OD24">
            <v>1.6E-2</v>
          </cell>
          <cell r="OE24">
            <v>7.9000000000000001E-2</v>
          </cell>
          <cell r="OF24">
            <v>0</v>
          </cell>
          <cell r="OG24">
            <v>6.4000000000000001E-2</v>
          </cell>
          <cell r="OH24">
            <v>2.1999999999999999E-2</v>
          </cell>
          <cell r="OI24">
            <v>0</v>
          </cell>
          <cell r="OJ24">
            <v>0.10199999999999999</v>
          </cell>
          <cell r="OK24">
            <v>2.7E-2</v>
          </cell>
          <cell r="OL24">
            <v>0.01</v>
          </cell>
          <cell r="OM24">
            <v>0</v>
          </cell>
          <cell r="ON24">
            <v>2.1000000000000001E-2</v>
          </cell>
          <cell r="OO24">
            <v>0.13600000000000001</v>
          </cell>
          <cell r="OP24">
            <v>0.187</v>
          </cell>
          <cell r="OQ24">
            <v>8.9999999999999993E-3</v>
          </cell>
          <cell r="OR24">
            <v>2.9000000000000001E-2</v>
          </cell>
          <cell r="OS24">
            <v>8.9999999999999993E-3</v>
          </cell>
          <cell r="OT24">
            <v>9.4E-2</v>
          </cell>
          <cell r="OU24">
            <v>1.2E-2</v>
          </cell>
          <cell r="OV24">
            <v>0</v>
          </cell>
          <cell r="OW24">
            <v>1.7999999999999999E-2</v>
          </cell>
          <cell r="OX24">
            <v>0.26</v>
          </cell>
          <cell r="OY24">
            <v>8.5999999999999993E-2</v>
          </cell>
          <cell r="OZ24">
            <v>0</v>
          </cell>
          <cell r="PA24">
            <v>1.4999999999999999E-2</v>
          </cell>
          <cell r="PB24">
            <v>1.2E-2</v>
          </cell>
          <cell r="PC24">
            <v>0</v>
          </cell>
          <cell r="PD24">
            <v>7.4999999999999997E-2</v>
          </cell>
        </row>
        <row r="25">
          <cell r="A25" t="str">
            <v>4C3</v>
          </cell>
          <cell r="B25" t="str">
            <v>25</v>
          </cell>
          <cell r="C25" t="str">
            <v>NAF 17</v>
          </cell>
          <cell r="D25" t="str">
            <v>C3</v>
          </cell>
          <cell r="E25" t="str">
            <v>4</v>
          </cell>
          <cell r="F25">
            <v>0</v>
          </cell>
          <cell r="G25">
            <v>4.5999999999999999E-2</v>
          </cell>
          <cell r="H25">
            <v>0.32</v>
          </cell>
          <cell r="I25">
            <v>0.55200000000000005</v>
          </cell>
          <cell r="J25">
            <v>8.1000000000000003E-2</v>
          </cell>
          <cell r="K25">
            <v>0.83099999999999996</v>
          </cell>
          <cell r="L25">
            <v>5.1999999999999998E-2</v>
          </cell>
          <cell r="M25">
            <v>0.09</v>
          </cell>
          <cell r="N25">
            <v>2.7E-2</v>
          </cell>
          <cell r="O25">
            <v>0.216</v>
          </cell>
          <cell r="P25">
            <v>0.14000000000000001</v>
          </cell>
          <cell r="Q25">
            <v>0.18099999999999999</v>
          </cell>
          <cell r="R25">
            <v>2.1999999999999999E-2</v>
          </cell>
          <cell r="S25">
            <v>0.114</v>
          </cell>
          <cell r="T25">
            <v>0.39700000000000002</v>
          </cell>
          <cell r="U25">
            <v>2.7E-2</v>
          </cell>
          <cell r="V25">
            <v>0.123</v>
          </cell>
          <cell r="W25">
            <v>0.182</v>
          </cell>
          <cell r="X25">
            <v>0.17899999999999999</v>
          </cell>
          <cell r="Y25">
            <v>0.73699999999999999</v>
          </cell>
          <cell r="Z25">
            <v>8.4000000000000005E-2</v>
          </cell>
          <cell r="AA25">
            <v>0.23499999999999999</v>
          </cell>
          <cell r="AB25">
            <v>0.43</v>
          </cell>
          <cell r="AC25">
            <v>0.36299999999999999</v>
          </cell>
          <cell r="AD25">
            <v>0.62</v>
          </cell>
          <cell r="AE25">
            <v>0.184</v>
          </cell>
          <cell r="AF25">
            <v>0.32600000000000001</v>
          </cell>
          <cell r="AG25">
            <v>0.67400000000000004</v>
          </cell>
          <cell r="AH25">
            <v>0.33600000000000002</v>
          </cell>
          <cell r="AI25">
            <v>0.66400000000000003</v>
          </cell>
          <cell r="AJ25">
            <v>84</v>
          </cell>
          <cell r="AK25">
            <v>0.66100000000000003</v>
          </cell>
          <cell r="AL25">
            <v>4.9000000000000002E-2</v>
          </cell>
          <cell r="AM25">
            <v>0</v>
          </cell>
          <cell r="AN25">
            <v>0.18</v>
          </cell>
          <cell r="AO25">
            <v>0.11</v>
          </cell>
          <cell r="AP25">
            <v>0.27900000000000003</v>
          </cell>
          <cell r="AQ25">
            <v>5.1999999999999998E-2</v>
          </cell>
          <cell r="AR25">
            <v>0</v>
          </cell>
          <cell r="AS25">
            <v>0.66900000000000004</v>
          </cell>
          <cell r="AT25">
            <v>0</v>
          </cell>
          <cell r="AU25">
            <v>6319</v>
          </cell>
          <cell r="AV25">
            <v>4.1000000000000002E-2</v>
          </cell>
          <cell r="AW25">
            <v>6.6000000000000003E-2</v>
          </cell>
          <cell r="AX25">
            <v>9.2999999999999999E-2</v>
          </cell>
          <cell r="AY25">
            <v>0.64500000000000002</v>
          </cell>
          <cell r="AZ25">
            <v>0.156</v>
          </cell>
          <cell r="BA25">
            <v>12.516</v>
          </cell>
          <cell r="BB25">
            <v>0.17899999999999999</v>
          </cell>
          <cell r="BC25">
            <v>0.22700000000000001</v>
          </cell>
          <cell r="BD25">
            <v>0.314</v>
          </cell>
          <cell r="BE25">
            <v>0.28000000000000003</v>
          </cell>
          <cell r="BF25">
            <v>0.63900000000000001</v>
          </cell>
          <cell r="BG25">
            <v>0.14699999999999999</v>
          </cell>
          <cell r="BH25">
            <v>0.108</v>
          </cell>
          <cell r="BI25">
            <v>6.6000000000000003E-2</v>
          </cell>
          <cell r="BJ25">
            <v>2.8000000000000001E-2</v>
          </cell>
          <cell r="BK25">
            <v>1.2999999999999999E-2</v>
          </cell>
          <cell r="BL25">
            <v>1.4E-2</v>
          </cell>
          <cell r="BM25">
            <v>2.9000000000000001E-2</v>
          </cell>
          <cell r="BN25">
            <v>0.104</v>
          </cell>
          <cell r="BO25">
            <v>0.18</v>
          </cell>
          <cell r="BP25">
            <v>0.34300000000000003</v>
          </cell>
          <cell r="BQ25">
            <v>0.32900000000000001</v>
          </cell>
          <cell r="BR25">
            <v>0</v>
          </cell>
          <cell r="BS25">
            <v>4.0000000000000001E-3</v>
          </cell>
          <cell r="BT25">
            <v>3.3000000000000002E-2</v>
          </cell>
          <cell r="BU25">
            <v>2.1000000000000001E-2</v>
          </cell>
          <cell r="BV25">
            <v>8.6999999999999994E-2</v>
          </cell>
          <cell r="BW25">
            <v>0.85499999999999998</v>
          </cell>
          <cell r="BX25">
            <v>0</v>
          </cell>
          <cell r="BY25">
            <v>0</v>
          </cell>
          <cell r="BZ25">
            <v>0</v>
          </cell>
          <cell r="CA25">
            <v>0.13300000000000001</v>
          </cell>
          <cell r="CB25">
            <v>0.82599999999999996</v>
          </cell>
          <cell r="CC25">
            <v>4.1000000000000002E-2</v>
          </cell>
          <cell r="CD25">
            <v>0</v>
          </cell>
          <cell r="CE25">
            <v>0.01</v>
          </cell>
          <cell r="CF25">
            <v>6.0000000000000001E-3</v>
          </cell>
          <cell r="CG25">
            <v>0.13700000000000001</v>
          </cell>
          <cell r="CH25">
            <v>0.73099999999999998</v>
          </cell>
          <cell r="CI25">
            <v>0.11600000000000001</v>
          </cell>
          <cell r="CJ25">
            <v>0</v>
          </cell>
          <cell r="CK25">
            <v>0</v>
          </cell>
          <cell r="CL25">
            <v>0</v>
          </cell>
          <cell r="CM25">
            <v>0</v>
          </cell>
          <cell r="CN25">
            <v>0</v>
          </cell>
          <cell r="CO25">
            <v>1</v>
          </cell>
          <cell r="CP25">
            <v>0.56699999999999995</v>
          </cell>
          <cell r="CQ25">
            <v>0.34799999999999998</v>
          </cell>
          <cell r="CR25">
            <v>6.2E-2</v>
          </cell>
          <cell r="CS25">
            <v>8.9999999999999993E-3</v>
          </cell>
          <cell r="CT25">
            <v>1.4999999999999999E-2</v>
          </cell>
          <cell r="CU25">
            <v>0.56999999999999995</v>
          </cell>
          <cell r="CV25">
            <v>0.21199999999999999</v>
          </cell>
          <cell r="CW25">
            <v>3.4000000000000002E-2</v>
          </cell>
          <cell r="CX25">
            <v>8.8999999999999996E-2</v>
          </cell>
          <cell r="CY25">
            <v>9.4E-2</v>
          </cell>
          <cell r="CZ25">
            <v>0.71</v>
          </cell>
          <cell r="DA25">
            <v>0.19500000000000001</v>
          </cell>
          <cell r="DB25">
            <v>9.5000000000000001E-2</v>
          </cell>
          <cell r="DC25">
            <v>0</v>
          </cell>
          <cell r="DD25">
            <v>0</v>
          </cell>
          <cell r="DE25">
            <v>0.69399999999999995</v>
          </cell>
          <cell r="DF25">
            <v>0.16500000000000001</v>
          </cell>
          <cell r="DG25">
            <v>1.7999999999999999E-2</v>
          </cell>
          <cell r="DH25">
            <v>0</v>
          </cell>
          <cell r="DI25">
            <v>0.122</v>
          </cell>
          <cell r="DJ25">
            <v>0.4</v>
          </cell>
          <cell r="DK25">
            <v>8.1000000000000003E-2</v>
          </cell>
          <cell r="DL25">
            <v>8.0000000000000002E-3</v>
          </cell>
          <cell r="DM25">
            <v>2E-3</v>
          </cell>
          <cell r="DN25">
            <v>0.50900000000000001</v>
          </cell>
          <cell r="DO25">
            <v>0.66</v>
          </cell>
          <cell r="DP25">
            <v>0.16300000000000001</v>
          </cell>
          <cell r="DQ25">
            <v>2.1000000000000001E-2</v>
          </cell>
          <cell r="DR25">
            <v>0.01</v>
          </cell>
          <cell r="DS25">
            <v>0.14599999999999999</v>
          </cell>
          <cell r="DT25">
            <v>0.52200000000000002</v>
          </cell>
          <cell r="DU25">
            <v>0.35099999999999998</v>
          </cell>
          <cell r="DV25">
            <v>0.127</v>
          </cell>
          <cell r="DW25">
            <v>0</v>
          </cell>
          <cell r="DX25">
            <v>0</v>
          </cell>
          <cell r="DY25">
            <v>0.22800000000000001</v>
          </cell>
          <cell r="DZ25">
            <v>0.39</v>
          </cell>
          <cell r="EA25">
            <v>0.13600000000000001</v>
          </cell>
          <cell r="EB25">
            <v>0.246</v>
          </cell>
          <cell r="EC25">
            <v>4.5999999999999999E-2</v>
          </cell>
          <cell r="ED25">
            <v>0.33</v>
          </cell>
          <cell r="EE25">
            <v>4.5999999999999999E-2</v>
          </cell>
          <cell r="EF25">
            <v>0.39800000000000002</v>
          </cell>
          <cell r="EG25">
            <v>0.18099999999999999</v>
          </cell>
          <cell r="EH25">
            <v>0.23799999999999999</v>
          </cell>
          <cell r="EI25">
            <v>0.42199999999999999</v>
          </cell>
          <cell r="EJ25">
            <v>0.109</v>
          </cell>
          <cell r="EK25">
            <v>0.23100000000000001</v>
          </cell>
          <cell r="EL25">
            <v>0.23499999999999999</v>
          </cell>
          <cell r="EM25">
            <v>3.2000000000000001E-2</v>
          </cell>
          <cell r="EN25">
            <v>8.6999999999999994E-2</v>
          </cell>
          <cell r="EO25">
            <v>0.13400000000000001</v>
          </cell>
          <cell r="EP25">
            <v>0.161</v>
          </cell>
          <cell r="EQ25">
            <v>0.35099999999999998</v>
          </cell>
          <cell r="ER25">
            <v>0.17199999999999999</v>
          </cell>
          <cell r="ES25">
            <v>0.56799999999999995</v>
          </cell>
          <cell r="ET25">
            <v>2.4E-2</v>
          </cell>
          <cell r="EU25">
            <v>0.13900000000000001</v>
          </cell>
          <cell r="EV25">
            <v>6.2E-2</v>
          </cell>
          <cell r="EW25">
            <v>2.4E-2</v>
          </cell>
          <cell r="EX25">
            <v>0.23699999999999999</v>
          </cell>
          <cell r="EY25">
            <v>0.12</v>
          </cell>
          <cell r="EZ25">
            <v>8.5000000000000006E-2</v>
          </cell>
          <cell r="FA25">
            <v>0.441</v>
          </cell>
          <cell r="FB25">
            <v>0.24399999999999999</v>
          </cell>
          <cell r="FC25">
            <v>0.308</v>
          </cell>
          <cell r="FD25">
            <v>8.0000000000000002E-3</v>
          </cell>
          <cell r="FE25">
            <v>0.69399999999999995</v>
          </cell>
          <cell r="FF25">
            <v>0.16700000000000001</v>
          </cell>
          <cell r="FG25">
            <v>0.13200000000000001</v>
          </cell>
          <cell r="FH25">
            <v>8.0000000000000002E-3</v>
          </cell>
          <cell r="FI25">
            <v>0.35599999999999998</v>
          </cell>
          <cell r="FJ25">
            <v>0.41399999999999998</v>
          </cell>
          <cell r="FK25">
            <v>0.222</v>
          </cell>
          <cell r="FL25">
            <v>8.0000000000000002E-3</v>
          </cell>
          <cell r="FM25">
            <v>0.14799999999999999</v>
          </cell>
          <cell r="FN25">
            <v>0.438</v>
          </cell>
          <cell r="FO25">
            <v>0.40600000000000003</v>
          </cell>
          <cell r="FP25">
            <v>8.0000000000000002E-3</v>
          </cell>
          <cell r="FQ25">
            <v>0.70199999999999996</v>
          </cell>
          <cell r="FR25">
            <v>0.127</v>
          </cell>
          <cell r="FS25">
            <v>2.5999999999999999E-2</v>
          </cell>
          <cell r="FT25">
            <v>7.0000000000000007E-2</v>
          </cell>
          <cell r="FU25">
            <v>7.3999999999999996E-2</v>
          </cell>
          <cell r="FV25">
            <v>0</v>
          </cell>
          <cell r="FW25">
            <v>0.68400000000000005</v>
          </cell>
          <cell r="FX25">
            <v>0.13</v>
          </cell>
          <cell r="FY25">
            <v>2.5000000000000001E-2</v>
          </cell>
          <cell r="FZ25">
            <v>7.8E-2</v>
          </cell>
          <cell r="GA25">
            <v>8.2000000000000003E-2</v>
          </cell>
          <cell r="GB25">
            <v>0</v>
          </cell>
          <cell r="GC25">
            <v>0</v>
          </cell>
          <cell r="GD25">
            <v>0</v>
          </cell>
          <cell r="GE25">
            <v>0</v>
          </cell>
          <cell r="GF25">
            <v>0</v>
          </cell>
          <cell r="GG25">
            <v>0</v>
          </cell>
          <cell r="GH25">
            <v>0</v>
          </cell>
          <cell r="GI25">
            <v>1.2999999999999999E-2</v>
          </cell>
          <cell r="GJ25">
            <v>0</v>
          </cell>
          <cell r="GK25">
            <v>0.03</v>
          </cell>
          <cell r="GL25">
            <v>0</v>
          </cell>
          <cell r="GM25">
            <v>3.0000000000000001E-3</v>
          </cell>
          <cell r="GN25">
            <v>0</v>
          </cell>
          <cell r="GO25">
            <v>0.16400000000000001</v>
          </cell>
          <cell r="GP25">
            <v>4.4999999999999998E-2</v>
          </cell>
          <cell r="GQ25">
            <v>3.5000000000000003E-2</v>
          </cell>
          <cell r="GR25">
            <v>4.2999999999999997E-2</v>
          </cell>
          <cell r="GS25">
            <v>1.6E-2</v>
          </cell>
          <cell r="GT25">
            <v>8.9999999999999993E-3</v>
          </cell>
          <cell r="GU25">
            <v>0.38600000000000001</v>
          </cell>
          <cell r="GV25">
            <v>9.4E-2</v>
          </cell>
          <cell r="GW25">
            <v>4.3999999999999997E-2</v>
          </cell>
          <cell r="GX25">
            <v>2.4E-2</v>
          </cell>
          <cell r="GY25">
            <v>8.0000000000000002E-3</v>
          </cell>
          <cell r="GZ25">
            <v>4.0000000000000001E-3</v>
          </cell>
          <cell r="HA25">
            <v>7.1999999999999995E-2</v>
          </cell>
          <cell r="HB25">
            <v>8.0000000000000002E-3</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2.1000000000000001E-2</v>
          </cell>
          <cell r="HR25">
            <v>2.5999999999999999E-2</v>
          </cell>
          <cell r="HS25">
            <v>6.0000000000000001E-3</v>
          </cell>
          <cell r="HT25">
            <v>2.3E-2</v>
          </cell>
          <cell r="HU25">
            <v>5.7000000000000002E-2</v>
          </cell>
          <cell r="HV25">
            <v>4.1000000000000002E-2</v>
          </cell>
          <cell r="HW25">
            <v>0.129</v>
          </cell>
          <cell r="HX25">
            <v>6.6000000000000003E-2</v>
          </cell>
          <cell r="HY25">
            <v>8.0000000000000002E-3</v>
          </cell>
          <cell r="HZ25">
            <v>6.0000000000000001E-3</v>
          </cell>
          <cell r="IA25">
            <v>0.05</v>
          </cell>
          <cell r="IB25">
            <v>0.11700000000000001</v>
          </cell>
          <cell r="IC25">
            <v>0.182</v>
          </cell>
          <cell r="ID25">
            <v>0.185</v>
          </cell>
          <cell r="IE25">
            <v>0</v>
          </cell>
          <cell r="IF25">
            <v>0</v>
          </cell>
          <cell r="IG25">
            <v>0</v>
          </cell>
          <cell r="IH25">
            <v>2.1999999999999999E-2</v>
          </cell>
          <cell r="II25">
            <v>6.0000000000000001E-3</v>
          </cell>
          <cell r="IJ25">
            <v>5.3999999999999999E-2</v>
          </cell>
          <cell r="IK25">
            <v>0</v>
          </cell>
          <cell r="IL25">
            <v>0</v>
          </cell>
          <cell r="IM25">
            <v>0</v>
          </cell>
          <cell r="IN25">
            <v>0</v>
          </cell>
          <cell r="IO25">
            <v>0</v>
          </cell>
          <cell r="IP25">
            <v>0</v>
          </cell>
          <cell r="IQ25">
            <v>0</v>
          </cell>
          <cell r="IR25">
            <v>4.0000000000000001E-3</v>
          </cell>
          <cell r="IS25">
            <v>1.6E-2</v>
          </cell>
          <cell r="IT25">
            <v>0</v>
          </cell>
          <cell r="IU25">
            <v>1.4E-2</v>
          </cell>
          <cell r="IV25">
            <v>1.2999999999999999E-2</v>
          </cell>
          <cell r="IW25">
            <v>0</v>
          </cell>
          <cell r="IX25">
            <v>0</v>
          </cell>
          <cell r="IY25">
            <v>1.7999999999999999E-2</v>
          </cell>
          <cell r="IZ25">
            <v>1.4E-2</v>
          </cell>
          <cell r="JA25">
            <v>4.5999999999999999E-2</v>
          </cell>
          <cell r="JB25">
            <v>0.251</v>
          </cell>
          <cell r="JC25">
            <v>0</v>
          </cell>
          <cell r="JD25">
            <v>0</v>
          </cell>
          <cell r="JE25">
            <v>0</v>
          </cell>
          <cell r="JF25">
            <v>8.0000000000000002E-3</v>
          </cell>
          <cell r="JG25">
            <v>2.7E-2</v>
          </cell>
          <cell r="JH25">
            <v>0.50800000000000001</v>
          </cell>
          <cell r="JI25">
            <v>0</v>
          </cell>
          <cell r="JJ25">
            <v>0</v>
          </cell>
          <cell r="JK25">
            <v>0</v>
          </cell>
          <cell r="JL25">
            <v>0</v>
          </cell>
          <cell r="JM25">
            <v>0</v>
          </cell>
          <cell r="JN25">
            <v>8.1000000000000003E-2</v>
          </cell>
          <cell r="JO25">
            <v>0</v>
          </cell>
          <cell r="JP25">
            <v>0</v>
          </cell>
          <cell r="JQ25">
            <v>0</v>
          </cell>
          <cell r="JR25">
            <v>0</v>
          </cell>
          <cell r="JS25">
            <v>0</v>
          </cell>
          <cell r="JT25">
            <v>0</v>
          </cell>
          <cell r="JU25">
            <v>0</v>
          </cell>
          <cell r="JV25">
            <v>0</v>
          </cell>
          <cell r="JW25">
            <v>0</v>
          </cell>
          <cell r="JX25">
            <v>0</v>
          </cell>
          <cell r="JY25">
            <v>2.3E-2</v>
          </cell>
          <cell r="JZ25">
            <v>1.7000000000000001E-2</v>
          </cell>
          <cell r="KA25">
            <v>0</v>
          </cell>
          <cell r="KB25">
            <v>0</v>
          </cell>
          <cell r="KC25">
            <v>0</v>
          </cell>
          <cell r="KD25">
            <v>1.7000000000000001E-2</v>
          </cell>
          <cell r="KE25">
            <v>0.307</v>
          </cell>
          <cell r="KF25">
            <v>3.0000000000000001E-3</v>
          </cell>
          <cell r="KG25">
            <v>0</v>
          </cell>
          <cell r="KH25">
            <v>0</v>
          </cell>
          <cell r="KI25">
            <v>0</v>
          </cell>
          <cell r="KJ25">
            <v>0.109</v>
          </cell>
          <cell r="KK25">
            <v>0.41799999999999998</v>
          </cell>
          <cell r="KL25">
            <v>2.1000000000000001E-2</v>
          </cell>
          <cell r="KM25">
            <v>0</v>
          </cell>
          <cell r="KN25">
            <v>0</v>
          </cell>
          <cell r="KO25">
            <v>0</v>
          </cell>
          <cell r="KP25">
            <v>8.0000000000000002E-3</v>
          </cell>
          <cell r="KQ25">
            <v>7.8E-2</v>
          </cell>
          <cell r="KR25">
            <v>0</v>
          </cell>
          <cell r="KS25">
            <v>0</v>
          </cell>
          <cell r="KT25">
            <v>0</v>
          </cell>
          <cell r="KU25">
            <v>0</v>
          </cell>
          <cell r="KV25">
            <v>0</v>
          </cell>
          <cell r="KW25">
            <v>0</v>
          </cell>
          <cell r="KX25">
            <v>0</v>
          </cell>
          <cell r="KY25">
            <v>0</v>
          </cell>
          <cell r="KZ25">
            <v>0</v>
          </cell>
          <cell r="LA25">
            <v>0</v>
          </cell>
          <cell r="LB25">
            <v>0</v>
          </cell>
          <cell r="LC25">
            <v>4.3999999999999997E-2</v>
          </cell>
          <cell r="LD25">
            <v>3.0000000000000001E-3</v>
          </cell>
          <cell r="LE25">
            <v>0</v>
          </cell>
          <cell r="LF25">
            <v>0</v>
          </cell>
          <cell r="LG25">
            <v>6.0000000000000001E-3</v>
          </cell>
          <cell r="LH25">
            <v>6.7000000000000004E-2</v>
          </cell>
          <cell r="LI25">
            <v>0.22600000000000001</v>
          </cell>
          <cell r="LJ25">
            <v>2.8000000000000001E-2</v>
          </cell>
          <cell r="LK25">
            <v>0</v>
          </cell>
          <cell r="LL25">
            <v>0.01</v>
          </cell>
          <cell r="LM25">
            <v>0</v>
          </cell>
          <cell r="LN25">
            <v>7.1999999999999995E-2</v>
          </cell>
          <cell r="LO25">
            <v>0.39500000000000002</v>
          </cell>
          <cell r="LP25">
            <v>7.0999999999999994E-2</v>
          </cell>
          <cell r="LQ25">
            <v>0</v>
          </cell>
          <cell r="LR25">
            <v>0</v>
          </cell>
          <cell r="LS25">
            <v>0</v>
          </cell>
          <cell r="LT25">
            <v>0</v>
          </cell>
          <cell r="LU25">
            <v>6.3E-2</v>
          </cell>
          <cell r="LV25">
            <v>1.4999999999999999E-2</v>
          </cell>
          <cell r="LW25">
            <v>0</v>
          </cell>
          <cell r="LX25">
            <v>0</v>
          </cell>
          <cell r="LY25">
            <v>0</v>
          </cell>
          <cell r="LZ25">
            <v>0</v>
          </cell>
          <cell r="MA25">
            <v>0</v>
          </cell>
          <cell r="MB25">
            <v>0</v>
          </cell>
          <cell r="MC25">
            <v>0</v>
          </cell>
          <cell r="MD25">
            <v>0</v>
          </cell>
          <cell r="ME25">
            <v>0</v>
          </cell>
          <cell r="MF25">
            <v>0</v>
          </cell>
          <cell r="MG25">
            <v>0</v>
          </cell>
          <cell r="MH25">
            <v>4.7E-2</v>
          </cell>
          <cell r="MI25">
            <v>0</v>
          </cell>
          <cell r="MJ25">
            <v>0</v>
          </cell>
          <cell r="MK25">
            <v>0</v>
          </cell>
          <cell r="ML25">
            <v>0</v>
          </cell>
          <cell r="MM25">
            <v>0</v>
          </cell>
          <cell r="MN25">
            <v>0.32700000000000001</v>
          </cell>
          <cell r="MO25">
            <v>0</v>
          </cell>
          <cell r="MP25">
            <v>0</v>
          </cell>
          <cell r="MQ25">
            <v>0</v>
          </cell>
          <cell r="MR25">
            <v>0</v>
          </cell>
          <cell r="MS25">
            <v>0</v>
          </cell>
          <cell r="MT25">
            <v>0.54100000000000004</v>
          </cell>
          <cell r="MU25">
            <v>0</v>
          </cell>
          <cell r="MV25">
            <v>0</v>
          </cell>
          <cell r="MW25">
            <v>0</v>
          </cell>
          <cell r="MX25">
            <v>0</v>
          </cell>
          <cell r="MY25">
            <v>0</v>
          </cell>
          <cell r="MZ25">
            <v>8.5000000000000006E-2</v>
          </cell>
          <cell r="NA25">
            <v>4.2000000000000003E-2</v>
          </cell>
          <cell r="NB25">
            <v>0.113</v>
          </cell>
          <cell r="NC25">
            <v>1.2999999999999999E-2</v>
          </cell>
          <cell r="ND25">
            <v>4.8000000000000001E-2</v>
          </cell>
          <cell r="NE25">
            <v>1.2999999999999999E-2</v>
          </cell>
          <cell r="NF25">
            <v>0</v>
          </cell>
          <cell r="NG25">
            <v>0.17</v>
          </cell>
          <cell r="NH25">
            <v>3.3000000000000002E-2</v>
          </cell>
          <cell r="NI25">
            <v>0.18099999999999999</v>
          </cell>
          <cell r="NJ25">
            <v>5.0000000000000001E-3</v>
          </cell>
          <cell r="NK25">
            <v>0</v>
          </cell>
          <cell r="NL25">
            <v>1.0999999999999999E-2</v>
          </cell>
          <cell r="NM25">
            <v>0</v>
          </cell>
          <cell r="NN25">
            <v>0.125</v>
          </cell>
          <cell r="NO25">
            <v>0</v>
          </cell>
          <cell r="NP25">
            <v>4.0000000000000001E-3</v>
          </cell>
          <cell r="NQ25">
            <v>3.5999999999999997E-2</v>
          </cell>
          <cell r="NR25">
            <v>0</v>
          </cell>
          <cell r="NS25">
            <v>4.3999999999999997E-2</v>
          </cell>
          <cell r="NT25">
            <v>0.16300000000000001</v>
          </cell>
          <cell r="NU25">
            <v>0.186</v>
          </cell>
          <cell r="NV25">
            <v>1.2999999999999999E-2</v>
          </cell>
          <cell r="NW25">
            <v>0</v>
          </cell>
          <cell r="NX25">
            <v>2.9000000000000001E-2</v>
          </cell>
          <cell r="NY25">
            <v>1.2999999999999999E-2</v>
          </cell>
          <cell r="NZ25">
            <v>0.36099999999999999</v>
          </cell>
          <cell r="OA25">
            <v>3.0000000000000001E-3</v>
          </cell>
          <cell r="OB25">
            <v>1.2999999999999999E-2</v>
          </cell>
          <cell r="OC25">
            <v>0</v>
          </cell>
          <cell r="OD25">
            <v>2.9000000000000001E-2</v>
          </cell>
          <cell r="OE25">
            <v>0.107</v>
          </cell>
          <cell r="OF25">
            <v>0</v>
          </cell>
          <cell r="OG25">
            <v>3.7999999999999999E-2</v>
          </cell>
          <cell r="OH25">
            <v>1.7999999999999999E-2</v>
          </cell>
          <cell r="OI25">
            <v>0</v>
          </cell>
          <cell r="OJ25">
            <v>0.19</v>
          </cell>
          <cell r="OK25">
            <v>4.2000000000000003E-2</v>
          </cell>
          <cell r="OL25">
            <v>0</v>
          </cell>
          <cell r="OM25">
            <v>0</v>
          </cell>
          <cell r="ON25">
            <v>4.0000000000000001E-3</v>
          </cell>
          <cell r="OO25">
            <v>0.14299999999999999</v>
          </cell>
          <cell r="OP25">
            <v>0.158</v>
          </cell>
          <cell r="OQ25">
            <v>1.0999999999999999E-2</v>
          </cell>
          <cell r="OR25">
            <v>1.7999999999999999E-2</v>
          </cell>
          <cell r="OS25">
            <v>1.2999999999999999E-2</v>
          </cell>
          <cell r="OT25">
            <v>3.3000000000000002E-2</v>
          </cell>
          <cell r="OU25">
            <v>0</v>
          </cell>
          <cell r="OV25">
            <v>0</v>
          </cell>
          <cell r="OW25">
            <v>1.9E-2</v>
          </cell>
          <cell r="OX25">
            <v>0.216</v>
          </cell>
          <cell r="OY25">
            <v>9.8000000000000004E-2</v>
          </cell>
          <cell r="OZ25">
            <v>6.4000000000000001E-2</v>
          </cell>
          <cell r="PA25">
            <v>2.1000000000000001E-2</v>
          </cell>
          <cell r="PB25">
            <v>1.4E-2</v>
          </cell>
          <cell r="PC25">
            <v>0</v>
          </cell>
          <cell r="PD25">
            <v>0.14599999999999999</v>
          </cell>
        </row>
        <row r="26">
          <cell r="A26" t="str">
            <v>5C3</v>
          </cell>
          <cell r="B26" t="str">
            <v>26</v>
          </cell>
          <cell r="C26" t="str">
            <v>NAF 17</v>
          </cell>
          <cell r="D26" t="str">
            <v>C3</v>
          </cell>
          <cell r="E26" t="str">
            <v>5</v>
          </cell>
          <cell r="F26">
            <v>0</v>
          </cell>
          <cell r="G26">
            <v>2.5000000000000001E-2</v>
          </cell>
          <cell r="H26">
            <v>0.34599999999999997</v>
          </cell>
          <cell r="I26">
            <v>0.54700000000000004</v>
          </cell>
          <cell r="J26">
            <v>8.1000000000000003E-2</v>
          </cell>
          <cell r="K26">
            <v>0.79700000000000004</v>
          </cell>
          <cell r="L26">
            <v>8.1000000000000003E-2</v>
          </cell>
          <cell r="M26">
            <v>8.4000000000000005E-2</v>
          </cell>
          <cell r="N26">
            <v>3.7999999999999999E-2</v>
          </cell>
          <cell r="O26">
            <v>0.254</v>
          </cell>
          <cell r="P26">
            <v>0.23100000000000001</v>
          </cell>
          <cell r="Q26">
            <v>0.23300000000000001</v>
          </cell>
          <cell r="R26">
            <v>9.0999999999999998E-2</v>
          </cell>
          <cell r="S26">
            <v>0.14099999999999999</v>
          </cell>
          <cell r="T26">
            <v>0.38900000000000001</v>
          </cell>
          <cell r="U26">
            <v>4.3999999999999997E-2</v>
          </cell>
          <cell r="V26">
            <v>0.10199999999999999</v>
          </cell>
          <cell r="W26">
            <v>0.19600000000000001</v>
          </cell>
          <cell r="X26">
            <v>0.24199999999999999</v>
          </cell>
          <cell r="Y26">
            <v>0.71499999999999997</v>
          </cell>
          <cell r="Z26">
            <v>4.2000000000000003E-2</v>
          </cell>
          <cell r="AA26">
            <v>4.1000000000000002E-2</v>
          </cell>
          <cell r="AB26">
            <v>0.51200000000000001</v>
          </cell>
          <cell r="AC26">
            <v>0.63600000000000001</v>
          </cell>
          <cell r="AD26">
            <v>0.65700000000000003</v>
          </cell>
          <cell r="AE26">
            <v>0.107</v>
          </cell>
          <cell r="AF26">
            <v>0.38400000000000001</v>
          </cell>
          <cell r="AG26">
            <v>0.61599999999999999</v>
          </cell>
          <cell r="AH26">
            <v>0.35399999999999998</v>
          </cell>
          <cell r="AI26">
            <v>0.64600000000000002</v>
          </cell>
          <cell r="AJ26">
            <v>22</v>
          </cell>
          <cell r="AK26">
            <v>0.73799999999999999</v>
          </cell>
          <cell r="AL26">
            <v>0</v>
          </cell>
          <cell r="AM26">
            <v>0</v>
          </cell>
          <cell r="AN26">
            <v>0.192</v>
          </cell>
          <cell r="AO26">
            <v>7.0000000000000007E-2</v>
          </cell>
          <cell r="AP26">
            <v>0.221</v>
          </cell>
          <cell r="AQ26">
            <v>0.16400000000000001</v>
          </cell>
          <cell r="AR26">
            <v>5.7000000000000002E-2</v>
          </cell>
          <cell r="AS26">
            <v>0.496</v>
          </cell>
          <cell r="AT26">
            <v>6.2E-2</v>
          </cell>
          <cell r="AU26">
            <v>8300</v>
          </cell>
          <cell r="AV26">
            <v>9.7000000000000003E-2</v>
          </cell>
          <cell r="AW26">
            <v>0.13300000000000001</v>
          </cell>
          <cell r="AX26">
            <v>7.8E-2</v>
          </cell>
          <cell r="AY26">
            <v>0.56699999999999995</v>
          </cell>
          <cell r="AZ26">
            <v>0.125</v>
          </cell>
          <cell r="BA26">
            <v>18.321999999999999</v>
          </cell>
          <cell r="BB26">
            <v>0.222</v>
          </cell>
          <cell r="BC26">
            <v>0.17299999999999999</v>
          </cell>
          <cell r="BD26">
            <v>0.36299999999999999</v>
          </cell>
          <cell r="BE26">
            <v>0.24199999999999999</v>
          </cell>
          <cell r="BF26">
            <v>0.51200000000000001</v>
          </cell>
          <cell r="BG26">
            <v>0.27300000000000002</v>
          </cell>
          <cell r="BH26">
            <v>0.106</v>
          </cell>
          <cell r="BI26">
            <v>8.3000000000000004E-2</v>
          </cell>
          <cell r="BJ26">
            <v>1.2999999999999999E-2</v>
          </cell>
          <cell r="BK26">
            <v>1.2999999999999999E-2</v>
          </cell>
          <cell r="BL26">
            <v>2.3E-2</v>
          </cell>
          <cell r="BM26">
            <v>7.2999999999999995E-2</v>
          </cell>
          <cell r="BN26">
            <v>9.4E-2</v>
          </cell>
          <cell r="BO26">
            <v>0.249</v>
          </cell>
          <cell r="BP26">
            <v>0.378</v>
          </cell>
          <cell r="BQ26">
            <v>0.184</v>
          </cell>
          <cell r="BR26">
            <v>0</v>
          </cell>
          <cell r="BS26">
            <v>0</v>
          </cell>
          <cell r="BT26">
            <v>2.1999999999999999E-2</v>
          </cell>
          <cell r="BU26">
            <v>8.9999999999999993E-3</v>
          </cell>
          <cell r="BV26">
            <v>0.17</v>
          </cell>
          <cell r="BW26">
            <v>0.79900000000000004</v>
          </cell>
          <cell r="BX26">
            <v>0</v>
          </cell>
          <cell r="BY26">
            <v>0</v>
          </cell>
          <cell r="BZ26">
            <v>1.0999999999999999E-2</v>
          </cell>
          <cell r="CA26">
            <v>0.13</v>
          </cell>
          <cell r="CB26">
            <v>0.82399999999999995</v>
          </cell>
          <cell r="CC26">
            <v>3.5000000000000003E-2</v>
          </cell>
          <cell r="CD26">
            <v>1.4E-2</v>
          </cell>
          <cell r="CE26">
            <v>0</v>
          </cell>
          <cell r="CF26">
            <v>4.7E-2</v>
          </cell>
          <cell r="CG26">
            <v>0.218</v>
          </cell>
          <cell r="CH26">
            <v>0.67900000000000005</v>
          </cell>
          <cell r="CI26">
            <v>4.2000000000000003E-2</v>
          </cell>
          <cell r="CJ26">
            <v>0</v>
          </cell>
          <cell r="CK26">
            <v>0</v>
          </cell>
          <cell r="CL26">
            <v>0</v>
          </cell>
          <cell r="CM26">
            <v>0</v>
          </cell>
          <cell r="CN26">
            <v>0</v>
          </cell>
          <cell r="CO26">
            <v>1</v>
          </cell>
          <cell r="CP26">
            <v>0.53900000000000003</v>
          </cell>
          <cell r="CQ26">
            <v>0.31900000000000001</v>
          </cell>
          <cell r="CR26">
            <v>0.112</v>
          </cell>
          <cell r="CS26">
            <v>0</v>
          </cell>
          <cell r="CT26">
            <v>0.03</v>
          </cell>
          <cell r="CU26">
            <v>0.50600000000000001</v>
          </cell>
          <cell r="CV26">
            <v>0.34300000000000003</v>
          </cell>
          <cell r="CW26">
            <v>4.2999999999999997E-2</v>
          </cell>
          <cell r="CX26">
            <v>4.9000000000000002E-2</v>
          </cell>
          <cell r="CY26">
            <v>5.8000000000000003E-2</v>
          </cell>
          <cell r="CZ26">
            <v>0.67700000000000005</v>
          </cell>
          <cell r="DA26">
            <v>0.17499999999999999</v>
          </cell>
          <cell r="DB26">
            <v>0.14799999999999999</v>
          </cell>
          <cell r="DC26">
            <v>0</v>
          </cell>
          <cell r="DD26">
            <v>0</v>
          </cell>
          <cell r="DE26">
            <v>0.72799999999999998</v>
          </cell>
          <cell r="DF26">
            <v>0.14099999999999999</v>
          </cell>
          <cell r="DG26">
            <v>1.4E-2</v>
          </cell>
          <cell r="DH26">
            <v>0</v>
          </cell>
          <cell r="DI26">
            <v>0.11700000000000001</v>
          </cell>
          <cell r="DJ26">
            <v>0.45200000000000001</v>
          </cell>
          <cell r="DK26">
            <v>4.9000000000000002E-2</v>
          </cell>
          <cell r="DL26">
            <v>0</v>
          </cell>
          <cell r="DM26">
            <v>1.2999999999999999E-2</v>
          </cell>
          <cell r="DN26">
            <v>0.48599999999999999</v>
          </cell>
          <cell r="DO26">
            <v>0.63</v>
          </cell>
          <cell r="DP26">
            <v>9.6000000000000002E-2</v>
          </cell>
          <cell r="DQ26">
            <v>7.2999999999999995E-2</v>
          </cell>
          <cell r="DR26">
            <v>1.0999999999999999E-2</v>
          </cell>
          <cell r="DS26">
            <v>0.191</v>
          </cell>
          <cell r="DT26">
            <v>0.45</v>
          </cell>
          <cell r="DU26">
            <v>0.32400000000000001</v>
          </cell>
          <cell r="DV26">
            <v>0.21099999999999999</v>
          </cell>
          <cell r="DW26">
            <v>0</v>
          </cell>
          <cell r="DX26">
            <v>1.6E-2</v>
          </cell>
          <cell r="DY26">
            <v>0.23799999999999999</v>
          </cell>
          <cell r="DZ26">
            <v>0.52400000000000002</v>
          </cell>
          <cell r="EA26">
            <v>5.5E-2</v>
          </cell>
          <cell r="EB26">
            <v>0.184</v>
          </cell>
          <cell r="EC26">
            <v>8.8999999999999996E-2</v>
          </cell>
          <cell r="ED26">
            <v>0.25600000000000001</v>
          </cell>
          <cell r="EE26">
            <v>6.0999999999999999E-2</v>
          </cell>
          <cell r="EF26">
            <v>0.39700000000000002</v>
          </cell>
          <cell r="EG26">
            <v>0.19800000000000001</v>
          </cell>
          <cell r="EH26">
            <v>0.28299999999999997</v>
          </cell>
          <cell r="EI26">
            <v>0.40300000000000002</v>
          </cell>
          <cell r="EJ26">
            <v>9.4E-2</v>
          </cell>
          <cell r="EK26">
            <v>0.219</v>
          </cell>
          <cell r="EL26">
            <v>0.19500000000000001</v>
          </cell>
          <cell r="EM26">
            <v>0.05</v>
          </cell>
          <cell r="EN26">
            <v>5.1999999999999998E-2</v>
          </cell>
          <cell r="EO26">
            <v>0.20799999999999999</v>
          </cell>
          <cell r="EP26">
            <v>0.183</v>
          </cell>
          <cell r="EQ26">
            <v>0.311</v>
          </cell>
          <cell r="ER26">
            <v>0.17199999999999999</v>
          </cell>
          <cell r="ES26">
            <v>0.50700000000000001</v>
          </cell>
          <cell r="ET26">
            <v>7.3999999999999996E-2</v>
          </cell>
          <cell r="EU26">
            <v>0.13100000000000001</v>
          </cell>
          <cell r="EV26">
            <v>7.0000000000000007E-2</v>
          </cell>
          <cell r="EW26">
            <v>0.05</v>
          </cell>
          <cell r="EX26">
            <v>0.28299999999999997</v>
          </cell>
          <cell r="EY26">
            <v>0.22</v>
          </cell>
          <cell r="EZ26">
            <v>0.14000000000000001</v>
          </cell>
          <cell r="FA26">
            <v>0.28000000000000003</v>
          </cell>
          <cell r="FB26">
            <v>0.253</v>
          </cell>
          <cell r="FC26">
            <v>0.42299999999999999</v>
          </cell>
          <cell r="FD26">
            <v>4.3999999999999997E-2</v>
          </cell>
          <cell r="FE26">
            <v>0.439</v>
          </cell>
          <cell r="FF26">
            <v>0.22800000000000001</v>
          </cell>
          <cell r="FG26">
            <v>0.317</v>
          </cell>
          <cell r="FH26">
            <v>1.6E-2</v>
          </cell>
          <cell r="FI26">
            <v>0.29699999999999999</v>
          </cell>
          <cell r="FJ26">
            <v>0.36</v>
          </cell>
          <cell r="FK26">
            <v>0.32700000000000001</v>
          </cell>
          <cell r="FL26">
            <v>1.6E-2</v>
          </cell>
          <cell r="FM26">
            <v>0.219</v>
          </cell>
          <cell r="FN26">
            <v>0.38</v>
          </cell>
          <cell r="FO26">
            <v>0.35899999999999999</v>
          </cell>
          <cell r="FP26">
            <v>4.2000000000000003E-2</v>
          </cell>
          <cell r="FQ26">
            <v>0.65400000000000003</v>
          </cell>
          <cell r="FR26">
            <v>0.161</v>
          </cell>
          <cell r="FS26">
            <v>1.7999999999999999E-2</v>
          </cell>
          <cell r="FT26">
            <v>7.0000000000000007E-2</v>
          </cell>
          <cell r="FU26">
            <v>9.8000000000000004E-2</v>
          </cell>
          <cell r="FV26">
            <v>0</v>
          </cell>
          <cell r="FW26">
            <v>0.63100000000000001</v>
          </cell>
          <cell r="FX26">
            <v>0.17</v>
          </cell>
          <cell r="FY26">
            <v>1.7000000000000001E-2</v>
          </cell>
          <cell r="FZ26">
            <v>7.5999999999999998E-2</v>
          </cell>
          <cell r="GA26">
            <v>0.106</v>
          </cell>
          <cell r="GB26">
            <v>0</v>
          </cell>
          <cell r="GC26">
            <v>0</v>
          </cell>
          <cell r="GD26">
            <v>0</v>
          </cell>
          <cell r="GE26">
            <v>0</v>
          </cell>
          <cell r="GF26">
            <v>0</v>
          </cell>
          <cell r="GG26">
            <v>0</v>
          </cell>
          <cell r="GH26">
            <v>0</v>
          </cell>
          <cell r="GI26">
            <v>1.6E-2</v>
          </cell>
          <cell r="GJ26">
            <v>0.01</v>
          </cell>
          <cell r="GK26">
            <v>0</v>
          </cell>
          <cell r="GL26">
            <v>0</v>
          </cell>
          <cell r="GM26">
            <v>0</v>
          </cell>
          <cell r="GN26">
            <v>0</v>
          </cell>
          <cell r="GO26">
            <v>0.14599999999999999</v>
          </cell>
          <cell r="GP26">
            <v>0.115</v>
          </cell>
          <cell r="GQ26">
            <v>6.2E-2</v>
          </cell>
          <cell r="GR26">
            <v>1.4E-2</v>
          </cell>
          <cell r="GS26">
            <v>8.9999999999999993E-3</v>
          </cell>
          <cell r="GT26">
            <v>0</v>
          </cell>
          <cell r="GU26">
            <v>0.29199999999999998</v>
          </cell>
          <cell r="GV26">
            <v>0.125</v>
          </cell>
          <cell r="GW26">
            <v>4.2999999999999997E-2</v>
          </cell>
          <cell r="GX26">
            <v>7.0000000000000007E-2</v>
          </cell>
          <cell r="GY26">
            <v>4.0000000000000001E-3</v>
          </cell>
          <cell r="GZ26">
            <v>1.2999999999999999E-2</v>
          </cell>
          <cell r="HA26">
            <v>5.8000000000000003E-2</v>
          </cell>
          <cell r="HB26">
            <v>2.3E-2</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0.01</v>
          </cell>
          <cell r="HQ26">
            <v>1.6E-2</v>
          </cell>
          <cell r="HR26">
            <v>0</v>
          </cell>
          <cell r="HS26">
            <v>1.9E-2</v>
          </cell>
          <cell r="HT26">
            <v>0</v>
          </cell>
          <cell r="HU26">
            <v>4.2000000000000003E-2</v>
          </cell>
          <cell r="HV26">
            <v>0.14000000000000001</v>
          </cell>
          <cell r="HW26">
            <v>0.10100000000000001</v>
          </cell>
          <cell r="HX26">
            <v>4.3999999999999997E-2</v>
          </cell>
          <cell r="HY26">
            <v>4.0000000000000001E-3</v>
          </cell>
          <cell r="HZ26">
            <v>7.2999999999999995E-2</v>
          </cell>
          <cell r="IA26">
            <v>3.9E-2</v>
          </cell>
          <cell r="IB26">
            <v>9.9000000000000005E-2</v>
          </cell>
          <cell r="IC26">
            <v>0.215</v>
          </cell>
          <cell r="ID26">
            <v>0.11799999999999999</v>
          </cell>
          <cell r="IE26">
            <v>0</v>
          </cell>
          <cell r="IF26">
            <v>0</v>
          </cell>
          <cell r="IG26">
            <v>1.2E-2</v>
          </cell>
          <cell r="IH26">
            <v>0</v>
          </cell>
          <cell r="II26">
            <v>4.7E-2</v>
          </cell>
          <cell r="IJ26">
            <v>2.1999999999999999E-2</v>
          </cell>
          <cell r="IK26">
            <v>0</v>
          </cell>
          <cell r="IL26">
            <v>0</v>
          </cell>
          <cell r="IM26">
            <v>0</v>
          </cell>
          <cell r="IN26">
            <v>0</v>
          </cell>
          <cell r="IO26">
            <v>0</v>
          </cell>
          <cell r="IP26">
            <v>0</v>
          </cell>
          <cell r="IQ26">
            <v>0</v>
          </cell>
          <cell r="IR26">
            <v>0</v>
          </cell>
          <cell r="IS26">
            <v>0</v>
          </cell>
          <cell r="IT26">
            <v>0</v>
          </cell>
          <cell r="IU26">
            <v>0</v>
          </cell>
          <cell r="IV26">
            <v>2.5999999999999999E-2</v>
          </cell>
          <cell r="IW26">
            <v>0</v>
          </cell>
          <cell r="IX26">
            <v>0</v>
          </cell>
          <cell r="IY26">
            <v>2.1999999999999999E-2</v>
          </cell>
          <cell r="IZ26">
            <v>0</v>
          </cell>
          <cell r="JA26">
            <v>0.123</v>
          </cell>
          <cell r="JB26">
            <v>0.20200000000000001</v>
          </cell>
          <cell r="JC26">
            <v>0</v>
          </cell>
          <cell r="JD26">
            <v>0</v>
          </cell>
          <cell r="JE26">
            <v>0</v>
          </cell>
          <cell r="JF26">
            <v>8.9999999999999993E-3</v>
          </cell>
          <cell r="JG26">
            <v>3.4000000000000002E-2</v>
          </cell>
          <cell r="JH26">
            <v>0.504</v>
          </cell>
          <cell r="JI26">
            <v>0</v>
          </cell>
          <cell r="JJ26">
            <v>0</v>
          </cell>
          <cell r="JK26">
            <v>0</v>
          </cell>
          <cell r="JL26">
            <v>0</v>
          </cell>
          <cell r="JM26">
            <v>1.2999999999999999E-2</v>
          </cell>
          <cell r="JN26">
            <v>6.7000000000000004E-2</v>
          </cell>
          <cell r="JO26">
            <v>0</v>
          </cell>
          <cell r="JP26">
            <v>0</v>
          </cell>
          <cell r="JQ26">
            <v>0</v>
          </cell>
          <cell r="JR26">
            <v>0</v>
          </cell>
          <cell r="JS26">
            <v>0</v>
          </cell>
          <cell r="JT26">
            <v>0</v>
          </cell>
          <cell r="JU26">
            <v>0</v>
          </cell>
          <cell r="JV26">
            <v>0</v>
          </cell>
          <cell r="JW26">
            <v>0</v>
          </cell>
          <cell r="JX26">
            <v>0</v>
          </cell>
          <cell r="JY26">
            <v>2.5000000000000001E-2</v>
          </cell>
          <cell r="JZ26">
            <v>0</v>
          </cell>
          <cell r="KA26">
            <v>0</v>
          </cell>
          <cell r="KB26">
            <v>0</v>
          </cell>
          <cell r="KC26">
            <v>1.0999999999999999E-2</v>
          </cell>
          <cell r="KD26">
            <v>4.4999999999999998E-2</v>
          </cell>
          <cell r="KE26">
            <v>0.28999999999999998</v>
          </cell>
          <cell r="KF26">
            <v>0</v>
          </cell>
          <cell r="KG26">
            <v>0</v>
          </cell>
          <cell r="KH26">
            <v>0</v>
          </cell>
          <cell r="KI26">
            <v>0</v>
          </cell>
          <cell r="KJ26">
            <v>7.2999999999999995E-2</v>
          </cell>
          <cell r="KK26">
            <v>0.439</v>
          </cell>
          <cell r="KL26">
            <v>3.5000000000000003E-2</v>
          </cell>
          <cell r="KM26">
            <v>0</v>
          </cell>
          <cell r="KN26">
            <v>0</v>
          </cell>
          <cell r="KO26">
            <v>0</v>
          </cell>
          <cell r="KP26">
            <v>1.2E-2</v>
          </cell>
          <cell r="KQ26">
            <v>6.9000000000000006E-2</v>
          </cell>
          <cell r="KR26">
            <v>0</v>
          </cell>
          <cell r="KS26">
            <v>0</v>
          </cell>
          <cell r="KT26">
            <v>0</v>
          </cell>
          <cell r="KU26">
            <v>0</v>
          </cell>
          <cell r="KV26">
            <v>0</v>
          </cell>
          <cell r="KW26">
            <v>0</v>
          </cell>
          <cell r="KX26">
            <v>0</v>
          </cell>
          <cell r="KY26">
            <v>0</v>
          </cell>
          <cell r="KZ26">
            <v>0</v>
          </cell>
          <cell r="LA26">
            <v>0</v>
          </cell>
          <cell r="LB26">
            <v>8.9999999999999993E-3</v>
          </cell>
          <cell r="LC26">
            <v>1.6E-2</v>
          </cell>
          <cell r="LD26">
            <v>0</v>
          </cell>
          <cell r="LE26">
            <v>1.4E-2</v>
          </cell>
          <cell r="LF26">
            <v>0</v>
          </cell>
          <cell r="LG26">
            <v>5.0000000000000001E-3</v>
          </cell>
          <cell r="LH26">
            <v>4.7E-2</v>
          </cell>
          <cell r="LI26">
            <v>0.27200000000000002</v>
          </cell>
          <cell r="LJ26">
            <v>8.0000000000000002E-3</v>
          </cell>
          <cell r="LK26">
            <v>0</v>
          </cell>
          <cell r="LL26">
            <v>0</v>
          </cell>
          <cell r="LM26">
            <v>4.2000000000000003E-2</v>
          </cell>
          <cell r="LN26">
            <v>0.14699999999999999</v>
          </cell>
          <cell r="LO26">
            <v>0.33200000000000002</v>
          </cell>
          <cell r="LP26">
            <v>3.4000000000000002E-2</v>
          </cell>
          <cell r="LQ26">
            <v>0</v>
          </cell>
          <cell r="LR26">
            <v>0</v>
          </cell>
          <cell r="LS26">
            <v>0</v>
          </cell>
          <cell r="LT26">
            <v>1.4999999999999999E-2</v>
          </cell>
          <cell r="LU26">
            <v>5.8999999999999997E-2</v>
          </cell>
          <cell r="LV26">
            <v>0</v>
          </cell>
          <cell r="LW26">
            <v>0</v>
          </cell>
          <cell r="LX26">
            <v>0</v>
          </cell>
          <cell r="LY26">
            <v>0</v>
          </cell>
          <cell r="LZ26">
            <v>0</v>
          </cell>
          <cell r="MA26">
            <v>0</v>
          </cell>
          <cell r="MB26">
            <v>0</v>
          </cell>
          <cell r="MC26">
            <v>0</v>
          </cell>
          <cell r="MD26">
            <v>0</v>
          </cell>
          <cell r="ME26">
            <v>0</v>
          </cell>
          <cell r="MF26">
            <v>0</v>
          </cell>
          <cell r="MG26">
            <v>0</v>
          </cell>
          <cell r="MH26">
            <v>2.5000000000000001E-2</v>
          </cell>
          <cell r="MI26">
            <v>0</v>
          </cell>
          <cell r="MJ26">
            <v>0</v>
          </cell>
          <cell r="MK26">
            <v>0</v>
          </cell>
          <cell r="ML26">
            <v>0</v>
          </cell>
          <cell r="MM26">
            <v>0</v>
          </cell>
          <cell r="MN26">
            <v>0.34699999999999998</v>
          </cell>
          <cell r="MO26">
            <v>0</v>
          </cell>
          <cell r="MP26">
            <v>0</v>
          </cell>
          <cell r="MQ26">
            <v>0</v>
          </cell>
          <cell r="MR26">
            <v>0</v>
          </cell>
          <cell r="MS26">
            <v>0</v>
          </cell>
          <cell r="MT26">
            <v>0.54700000000000004</v>
          </cell>
          <cell r="MU26">
            <v>0</v>
          </cell>
          <cell r="MV26">
            <v>0</v>
          </cell>
          <cell r="MW26">
            <v>0</v>
          </cell>
          <cell r="MX26">
            <v>0</v>
          </cell>
          <cell r="MY26">
            <v>0</v>
          </cell>
          <cell r="MZ26">
            <v>8.1000000000000003E-2</v>
          </cell>
          <cell r="NA26">
            <v>7.2999999999999995E-2</v>
          </cell>
          <cell r="NB26">
            <v>0.11</v>
          </cell>
          <cell r="NC26">
            <v>8.0000000000000002E-3</v>
          </cell>
          <cell r="ND26">
            <v>0</v>
          </cell>
          <cell r="NE26">
            <v>4.3999999999999997E-2</v>
          </cell>
          <cell r="NF26">
            <v>0</v>
          </cell>
          <cell r="NG26">
            <v>0.14499999999999999</v>
          </cell>
          <cell r="NH26">
            <v>5.1999999999999998E-2</v>
          </cell>
          <cell r="NI26">
            <v>0.32600000000000001</v>
          </cell>
          <cell r="NJ26">
            <v>0</v>
          </cell>
          <cell r="NK26">
            <v>0</v>
          </cell>
          <cell r="NL26">
            <v>0</v>
          </cell>
          <cell r="NM26">
            <v>0</v>
          </cell>
          <cell r="NN26">
            <v>5.5E-2</v>
          </cell>
          <cell r="NO26">
            <v>0</v>
          </cell>
          <cell r="NP26">
            <v>1.6E-2</v>
          </cell>
          <cell r="NQ26">
            <v>0</v>
          </cell>
          <cell r="NR26">
            <v>0</v>
          </cell>
          <cell r="NS26">
            <v>1.6E-2</v>
          </cell>
          <cell r="NT26">
            <v>0.154</v>
          </cell>
          <cell r="NU26">
            <v>0.19800000000000001</v>
          </cell>
          <cell r="NV26">
            <v>6.0000000000000001E-3</v>
          </cell>
          <cell r="NW26">
            <v>0</v>
          </cell>
          <cell r="NX26">
            <v>3.3000000000000002E-2</v>
          </cell>
          <cell r="NY26">
            <v>6.9000000000000006E-2</v>
          </cell>
          <cell r="NZ26">
            <v>0.39700000000000002</v>
          </cell>
          <cell r="OA26">
            <v>3.9E-2</v>
          </cell>
          <cell r="OB26">
            <v>1.9E-2</v>
          </cell>
          <cell r="OC26">
            <v>0</v>
          </cell>
          <cell r="OD26">
            <v>0</v>
          </cell>
          <cell r="OE26">
            <v>5.5E-2</v>
          </cell>
          <cell r="OF26">
            <v>0</v>
          </cell>
          <cell r="OG26">
            <v>1.6E-2</v>
          </cell>
          <cell r="OH26">
            <v>0</v>
          </cell>
          <cell r="OI26">
            <v>0</v>
          </cell>
          <cell r="OJ26">
            <v>0.16700000000000001</v>
          </cell>
          <cell r="OK26">
            <v>0.08</v>
          </cell>
          <cell r="OL26">
            <v>6.0000000000000001E-3</v>
          </cell>
          <cell r="OM26">
            <v>0</v>
          </cell>
          <cell r="ON26">
            <v>0</v>
          </cell>
          <cell r="OO26">
            <v>0.125</v>
          </cell>
          <cell r="OP26">
            <v>9.9000000000000005E-2</v>
          </cell>
          <cell r="OQ26">
            <v>0</v>
          </cell>
          <cell r="OR26">
            <v>3.2000000000000001E-2</v>
          </cell>
          <cell r="OS26">
            <v>3.5999999999999997E-2</v>
          </cell>
          <cell r="OT26">
            <v>2.5000000000000001E-2</v>
          </cell>
          <cell r="OU26">
            <v>0</v>
          </cell>
          <cell r="OV26">
            <v>0</v>
          </cell>
          <cell r="OW26">
            <v>1.4E-2</v>
          </cell>
          <cell r="OX26">
            <v>0.27300000000000002</v>
          </cell>
          <cell r="OY26">
            <v>9.4E-2</v>
          </cell>
          <cell r="OZ26">
            <v>1.6E-2</v>
          </cell>
          <cell r="PA26">
            <v>2.1000000000000001E-2</v>
          </cell>
          <cell r="PB26">
            <v>0</v>
          </cell>
          <cell r="PC26">
            <v>0</v>
          </cell>
          <cell r="PD26">
            <v>0.17199999999999999</v>
          </cell>
        </row>
        <row r="27">
          <cell r="A27" t="str">
            <v>6C3</v>
          </cell>
          <cell r="B27" t="str">
            <v>27</v>
          </cell>
          <cell r="C27" t="str">
            <v>NAF 17</v>
          </cell>
          <cell r="D27" t="str">
            <v>C3</v>
          </cell>
          <cell r="E27" t="str">
            <v>6</v>
          </cell>
          <cell r="F27">
            <v>0</v>
          </cell>
          <cell r="G27">
            <v>8.0000000000000002E-3</v>
          </cell>
          <cell r="H27">
            <v>0.34699999999999998</v>
          </cell>
          <cell r="I27">
            <v>0.64100000000000001</v>
          </cell>
          <cell r="J27">
            <v>4.0000000000000001E-3</v>
          </cell>
          <cell r="K27">
            <v>0.81799999999999995</v>
          </cell>
          <cell r="L27">
            <v>0</v>
          </cell>
          <cell r="M27">
            <v>0.16500000000000001</v>
          </cell>
          <cell r="N27">
            <v>1.7000000000000001E-2</v>
          </cell>
          <cell r="O27">
            <v>0.37</v>
          </cell>
          <cell r="P27">
            <v>0.32</v>
          </cell>
          <cell r="Q27">
            <v>0.13700000000000001</v>
          </cell>
          <cell r="R27">
            <v>2.4E-2</v>
          </cell>
          <cell r="S27">
            <v>7.0000000000000007E-2</v>
          </cell>
          <cell r="T27">
            <v>0.377</v>
          </cell>
          <cell r="U27">
            <v>0</v>
          </cell>
          <cell r="V27">
            <v>0.152</v>
          </cell>
          <cell r="W27">
            <v>0.185</v>
          </cell>
          <cell r="X27">
            <v>0.19400000000000001</v>
          </cell>
          <cell r="Y27">
            <v>0.79400000000000004</v>
          </cell>
          <cell r="Z27">
            <v>1.2E-2</v>
          </cell>
          <cell r="AA27">
            <v>1.0999999999999999E-2</v>
          </cell>
          <cell r="AB27">
            <v>0.28699999999999998</v>
          </cell>
          <cell r="AC27">
            <v>0.10100000000000001</v>
          </cell>
          <cell r="AD27">
            <v>0.78700000000000003</v>
          </cell>
          <cell r="AE27">
            <v>0.309</v>
          </cell>
          <cell r="AF27">
            <v>0.501</v>
          </cell>
          <cell r="AG27">
            <v>0.499</v>
          </cell>
          <cell r="AH27">
            <v>0.436</v>
          </cell>
          <cell r="AI27">
            <v>0.56399999999999995</v>
          </cell>
          <cell r="AJ27">
            <v>163</v>
          </cell>
          <cell r="AK27">
            <v>0.46800000000000003</v>
          </cell>
          <cell r="AL27">
            <v>5.1999999999999998E-2</v>
          </cell>
          <cell r="AM27">
            <v>0</v>
          </cell>
          <cell r="AN27">
            <v>0.315</v>
          </cell>
          <cell r="AO27">
            <v>0.16500000000000001</v>
          </cell>
          <cell r="AP27">
            <v>0.13</v>
          </cell>
          <cell r="AQ27">
            <v>0.14399999999999999</v>
          </cell>
          <cell r="AR27">
            <v>1.7999999999999999E-2</v>
          </cell>
          <cell r="AS27">
            <v>0.496</v>
          </cell>
          <cell r="AT27">
            <v>0.21299999999999999</v>
          </cell>
          <cell r="AU27">
            <v>10125</v>
          </cell>
          <cell r="AV27">
            <v>0.159</v>
          </cell>
          <cell r="AW27">
            <v>6.6000000000000003E-2</v>
          </cell>
          <cell r="AX27">
            <v>0.05</v>
          </cell>
          <cell r="AY27">
            <v>0.51700000000000002</v>
          </cell>
          <cell r="AZ27">
            <v>0.20799999999999999</v>
          </cell>
          <cell r="BA27">
            <v>28.809000000000001</v>
          </cell>
          <cell r="BB27">
            <v>0.11799999999999999</v>
          </cell>
          <cell r="BC27">
            <v>0.22</v>
          </cell>
          <cell r="BD27">
            <v>0.36199999999999999</v>
          </cell>
          <cell r="BE27">
            <v>0.30099999999999999</v>
          </cell>
          <cell r="BF27">
            <v>0.39</v>
          </cell>
          <cell r="BG27">
            <v>0.28999999999999998</v>
          </cell>
          <cell r="BH27">
            <v>0.11799999999999999</v>
          </cell>
          <cell r="BI27">
            <v>0.11600000000000001</v>
          </cell>
          <cell r="BJ27">
            <v>0.08</v>
          </cell>
          <cell r="BK27">
            <v>7.0000000000000001E-3</v>
          </cell>
          <cell r="BL27">
            <v>9.4E-2</v>
          </cell>
          <cell r="BM27">
            <v>7.0999999999999994E-2</v>
          </cell>
          <cell r="BN27">
            <v>0.13800000000000001</v>
          </cell>
          <cell r="BO27">
            <v>0.3</v>
          </cell>
          <cell r="BP27">
            <v>0.35699999999999998</v>
          </cell>
          <cell r="BQ27">
            <v>4.1000000000000002E-2</v>
          </cell>
          <cell r="BR27">
            <v>0</v>
          </cell>
          <cell r="BS27">
            <v>0</v>
          </cell>
          <cell r="BT27">
            <v>0</v>
          </cell>
          <cell r="BU27">
            <v>3.3000000000000002E-2</v>
          </cell>
          <cell r="BV27">
            <v>0.30399999999999999</v>
          </cell>
          <cell r="BW27">
            <v>0.66300000000000003</v>
          </cell>
          <cell r="BX27">
            <v>0</v>
          </cell>
          <cell r="BY27">
            <v>0</v>
          </cell>
          <cell r="BZ27">
            <v>7.0000000000000001E-3</v>
          </cell>
          <cell r="CA27">
            <v>0.124</v>
          </cell>
          <cell r="CB27">
            <v>0.79100000000000004</v>
          </cell>
          <cell r="CC27">
            <v>7.8E-2</v>
          </cell>
          <cell r="CD27">
            <v>0</v>
          </cell>
          <cell r="CE27">
            <v>1.0999999999999999E-2</v>
          </cell>
          <cell r="CF27">
            <v>3.9E-2</v>
          </cell>
          <cell r="CG27">
            <v>0.222</v>
          </cell>
          <cell r="CH27">
            <v>0.61199999999999999</v>
          </cell>
          <cell r="CI27">
            <v>0.11600000000000001</v>
          </cell>
          <cell r="CJ27">
            <v>0</v>
          </cell>
          <cell r="CK27">
            <v>0</v>
          </cell>
          <cell r="CL27">
            <v>0</v>
          </cell>
          <cell r="CM27">
            <v>1.7000000000000001E-2</v>
          </cell>
          <cell r="CN27">
            <v>4.0000000000000001E-3</v>
          </cell>
          <cell r="CO27">
            <v>0.98</v>
          </cell>
          <cell r="CP27">
            <v>0.439</v>
          </cell>
          <cell r="CQ27">
            <v>0.44500000000000001</v>
          </cell>
          <cell r="CR27">
            <v>0.11</v>
          </cell>
          <cell r="CS27">
            <v>0</v>
          </cell>
          <cell r="CT27">
            <v>6.0000000000000001E-3</v>
          </cell>
          <cell r="CU27">
            <v>0.50700000000000001</v>
          </cell>
          <cell r="CV27">
            <v>0.46400000000000002</v>
          </cell>
          <cell r="CW27">
            <v>2.1999999999999999E-2</v>
          </cell>
          <cell r="CX27">
            <v>4.0000000000000001E-3</v>
          </cell>
          <cell r="CY27">
            <v>2E-3</v>
          </cell>
          <cell r="CZ27">
            <v>0.67400000000000004</v>
          </cell>
          <cell r="DA27">
            <v>0.224</v>
          </cell>
          <cell r="DB27">
            <v>0.10199999999999999</v>
          </cell>
          <cell r="DC27">
            <v>0</v>
          </cell>
          <cell r="DD27">
            <v>0</v>
          </cell>
          <cell r="DE27">
            <v>0.622</v>
          </cell>
          <cell r="DF27">
            <v>0.28000000000000003</v>
          </cell>
          <cell r="DG27">
            <v>5.0000000000000001E-3</v>
          </cell>
          <cell r="DH27">
            <v>0</v>
          </cell>
          <cell r="DI27">
            <v>9.4E-2</v>
          </cell>
          <cell r="DJ27">
            <v>0.437</v>
          </cell>
          <cell r="DK27">
            <v>3.5999999999999997E-2</v>
          </cell>
          <cell r="DL27">
            <v>0</v>
          </cell>
          <cell r="DM27">
            <v>0</v>
          </cell>
          <cell r="DN27">
            <v>0.52800000000000002</v>
          </cell>
          <cell r="DO27">
            <v>0.498</v>
          </cell>
          <cell r="DP27">
            <v>0.26900000000000002</v>
          </cell>
          <cell r="DQ27">
            <v>2.9000000000000001E-2</v>
          </cell>
          <cell r="DR27">
            <v>1.2999999999999999E-2</v>
          </cell>
          <cell r="DS27">
            <v>0.192</v>
          </cell>
          <cell r="DT27">
            <v>0.50800000000000001</v>
          </cell>
          <cell r="DU27">
            <v>0.28499999999999998</v>
          </cell>
          <cell r="DV27">
            <v>0.20499999999999999</v>
          </cell>
          <cell r="DW27">
            <v>0</v>
          </cell>
          <cell r="DX27">
            <v>2E-3</v>
          </cell>
          <cell r="DY27">
            <v>0.13700000000000001</v>
          </cell>
          <cell r="DZ27">
            <v>0.49199999999999999</v>
          </cell>
          <cell r="EA27">
            <v>5.5E-2</v>
          </cell>
          <cell r="EB27">
            <v>0.316</v>
          </cell>
          <cell r="EC27">
            <v>5.2999999999999999E-2</v>
          </cell>
          <cell r="ED27">
            <v>0.27900000000000003</v>
          </cell>
          <cell r="EE27">
            <v>8.5000000000000006E-2</v>
          </cell>
          <cell r="EF27">
            <v>0.317</v>
          </cell>
          <cell r="EG27">
            <v>0.26600000000000001</v>
          </cell>
          <cell r="EH27">
            <v>0.187</v>
          </cell>
          <cell r="EI27">
            <v>0.44500000000000001</v>
          </cell>
          <cell r="EJ27">
            <v>5.8999999999999997E-2</v>
          </cell>
          <cell r="EK27">
            <v>0.309</v>
          </cell>
          <cell r="EL27">
            <v>0.152</v>
          </cell>
          <cell r="EM27">
            <v>2.9000000000000001E-2</v>
          </cell>
          <cell r="EN27">
            <v>0.13100000000000001</v>
          </cell>
          <cell r="EO27">
            <v>0.124</v>
          </cell>
          <cell r="EP27">
            <v>0.126</v>
          </cell>
          <cell r="EQ27">
            <v>0.438</v>
          </cell>
          <cell r="ER27">
            <v>0.19800000000000001</v>
          </cell>
          <cell r="ES27">
            <v>0.47899999999999998</v>
          </cell>
          <cell r="ET27">
            <v>6.0999999999999999E-2</v>
          </cell>
          <cell r="EU27">
            <v>0.17</v>
          </cell>
          <cell r="EV27">
            <v>8.3000000000000004E-2</v>
          </cell>
          <cell r="EW27">
            <v>8.3000000000000004E-2</v>
          </cell>
          <cell r="EX27">
            <v>0.14699999999999999</v>
          </cell>
          <cell r="EY27">
            <v>0.158</v>
          </cell>
          <cell r="EZ27">
            <v>0.128</v>
          </cell>
          <cell r="FA27">
            <v>0.41699999999999998</v>
          </cell>
          <cell r="FB27">
            <v>0.251</v>
          </cell>
          <cell r="FC27">
            <v>0.32800000000000001</v>
          </cell>
          <cell r="FD27">
            <v>4.0000000000000001E-3</v>
          </cell>
          <cell r="FE27">
            <v>0.63700000000000001</v>
          </cell>
          <cell r="FF27">
            <v>0.19700000000000001</v>
          </cell>
          <cell r="FG27">
            <v>0.16600000000000001</v>
          </cell>
          <cell r="FH27">
            <v>0</v>
          </cell>
          <cell r="FI27">
            <v>0.46200000000000002</v>
          </cell>
          <cell r="FJ27">
            <v>0.318</v>
          </cell>
          <cell r="FK27">
            <v>0.20499999999999999</v>
          </cell>
          <cell r="FL27">
            <v>1.4E-2</v>
          </cell>
          <cell r="FM27">
            <v>0.27300000000000002</v>
          </cell>
          <cell r="FN27">
            <v>0.39700000000000002</v>
          </cell>
          <cell r="FO27">
            <v>0.30399999999999999</v>
          </cell>
          <cell r="FP27">
            <v>2.5999999999999999E-2</v>
          </cell>
          <cell r="FQ27">
            <v>0.57699999999999996</v>
          </cell>
          <cell r="FR27">
            <v>0.248</v>
          </cell>
          <cell r="FS27">
            <v>0.02</v>
          </cell>
          <cell r="FT27">
            <v>6.3E-2</v>
          </cell>
          <cell r="FU27">
            <v>0.09</v>
          </cell>
          <cell r="FV27">
            <v>3.0000000000000001E-3</v>
          </cell>
          <cell r="FW27">
            <v>0.55400000000000005</v>
          </cell>
          <cell r="FX27">
            <v>0.254</v>
          </cell>
          <cell r="FY27">
            <v>2.1000000000000001E-2</v>
          </cell>
          <cell r="FZ27">
            <v>6.8000000000000005E-2</v>
          </cell>
          <cell r="GA27">
            <v>9.9000000000000005E-2</v>
          </cell>
          <cell r="GB27">
            <v>4.0000000000000001E-3</v>
          </cell>
          <cell r="GC27">
            <v>0</v>
          </cell>
          <cell r="GD27">
            <v>0</v>
          </cell>
          <cell r="GE27">
            <v>0</v>
          </cell>
          <cell r="GF27">
            <v>0</v>
          </cell>
          <cell r="GG27">
            <v>0</v>
          </cell>
          <cell r="GH27">
            <v>0</v>
          </cell>
          <cell r="GI27">
            <v>0</v>
          </cell>
          <cell r="GJ27">
            <v>0</v>
          </cell>
          <cell r="GK27">
            <v>8.0000000000000002E-3</v>
          </cell>
          <cell r="GL27">
            <v>0</v>
          </cell>
          <cell r="GM27">
            <v>0</v>
          </cell>
          <cell r="GN27">
            <v>0</v>
          </cell>
          <cell r="GO27">
            <v>9.1999999999999998E-2</v>
          </cell>
          <cell r="GP27">
            <v>0.127</v>
          </cell>
          <cell r="GQ27">
            <v>0.02</v>
          </cell>
          <cell r="GR27">
            <v>3.1E-2</v>
          </cell>
          <cell r="GS27">
            <v>7.3999999999999996E-2</v>
          </cell>
          <cell r="GT27">
            <v>7.0000000000000001E-3</v>
          </cell>
          <cell r="GU27">
            <v>0.29399999999999998</v>
          </cell>
          <cell r="GV27">
            <v>0.16400000000000001</v>
          </cell>
          <cell r="GW27">
            <v>8.6999999999999994E-2</v>
          </cell>
          <cell r="GX27">
            <v>8.5999999999999993E-2</v>
          </cell>
          <cell r="GY27">
            <v>6.0000000000000001E-3</v>
          </cell>
          <cell r="GZ27">
            <v>0</v>
          </cell>
          <cell r="HA27">
            <v>4.0000000000000001E-3</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6.0000000000000001E-3</v>
          </cell>
          <cell r="HQ27">
            <v>2E-3</v>
          </cell>
          <cell r="HR27">
            <v>0</v>
          </cell>
          <cell r="HS27">
            <v>0.06</v>
          </cell>
          <cell r="HT27">
            <v>2.9000000000000001E-2</v>
          </cell>
          <cell r="HU27">
            <v>3.7999999999999999E-2</v>
          </cell>
          <cell r="HV27">
            <v>1.7000000000000001E-2</v>
          </cell>
          <cell r="HW27">
            <v>0.189</v>
          </cell>
          <cell r="HX27">
            <v>1.7999999999999999E-2</v>
          </cell>
          <cell r="HY27">
            <v>3.4000000000000002E-2</v>
          </cell>
          <cell r="HZ27">
            <v>0.04</v>
          </cell>
          <cell r="IA27">
            <v>0.10100000000000001</v>
          </cell>
          <cell r="IB27">
            <v>0.27600000000000002</v>
          </cell>
          <cell r="IC27">
            <v>0.16200000000000001</v>
          </cell>
          <cell r="ID27">
            <v>2.3E-2</v>
          </cell>
          <cell r="IE27">
            <v>0</v>
          </cell>
          <cell r="IF27">
            <v>0</v>
          </cell>
          <cell r="IG27">
            <v>0</v>
          </cell>
          <cell r="IH27">
            <v>0</v>
          </cell>
          <cell r="II27">
            <v>4.0000000000000001E-3</v>
          </cell>
          <cell r="IJ27">
            <v>0</v>
          </cell>
          <cell r="IK27">
            <v>0</v>
          </cell>
          <cell r="IL27">
            <v>0</v>
          </cell>
          <cell r="IM27">
            <v>0</v>
          </cell>
          <cell r="IN27">
            <v>0</v>
          </cell>
          <cell r="IO27">
            <v>0</v>
          </cell>
          <cell r="IP27">
            <v>0</v>
          </cell>
          <cell r="IQ27">
            <v>0</v>
          </cell>
          <cell r="IR27">
            <v>0</v>
          </cell>
          <cell r="IS27">
            <v>0</v>
          </cell>
          <cell r="IT27">
            <v>0</v>
          </cell>
          <cell r="IU27">
            <v>2E-3</v>
          </cell>
          <cell r="IV27">
            <v>6.0000000000000001E-3</v>
          </cell>
          <cell r="IW27">
            <v>0</v>
          </cell>
          <cell r="IX27">
            <v>0</v>
          </cell>
          <cell r="IY27">
            <v>0</v>
          </cell>
          <cell r="IZ27">
            <v>1.7000000000000001E-2</v>
          </cell>
          <cell r="JA27">
            <v>0.112</v>
          </cell>
          <cell r="JB27">
            <v>0.22700000000000001</v>
          </cell>
          <cell r="JC27">
            <v>0</v>
          </cell>
          <cell r="JD27">
            <v>0</v>
          </cell>
          <cell r="JE27">
            <v>0</v>
          </cell>
          <cell r="JF27">
            <v>1.6E-2</v>
          </cell>
          <cell r="JG27">
            <v>0.19</v>
          </cell>
          <cell r="JH27">
            <v>0.42599999999999999</v>
          </cell>
          <cell r="JI27">
            <v>0</v>
          </cell>
          <cell r="JJ27">
            <v>0</v>
          </cell>
          <cell r="JK27">
            <v>0</v>
          </cell>
          <cell r="JL27">
            <v>0</v>
          </cell>
          <cell r="JM27">
            <v>0</v>
          </cell>
          <cell r="JN27">
            <v>4.0000000000000001E-3</v>
          </cell>
          <cell r="JO27">
            <v>0</v>
          </cell>
          <cell r="JP27">
            <v>0</v>
          </cell>
          <cell r="JQ27">
            <v>0</v>
          </cell>
          <cell r="JR27">
            <v>0</v>
          </cell>
          <cell r="JS27">
            <v>0</v>
          </cell>
          <cell r="JT27">
            <v>0</v>
          </cell>
          <cell r="JU27">
            <v>0</v>
          </cell>
          <cell r="JV27">
            <v>0</v>
          </cell>
          <cell r="JW27">
            <v>0</v>
          </cell>
          <cell r="JX27">
            <v>0</v>
          </cell>
          <cell r="JY27">
            <v>8.0000000000000002E-3</v>
          </cell>
          <cell r="JZ27">
            <v>0</v>
          </cell>
          <cell r="KA27">
            <v>0</v>
          </cell>
          <cell r="KB27">
            <v>0</v>
          </cell>
          <cell r="KC27">
            <v>2E-3</v>
          </cell>
          <cell r="KD27">
            <v>9.9000000000000005E-2</v>
          </cell>
          <cell r="KE27">
            <v>0.17899999999999999</v>
          </cell>
          <cell r="KF27">
            <v>6.9000000000000006E-2</v>
          </cell>
          <cell r="KG27">
            <v>0</v>
          </cell>
          <cell r="KH27">
            <v>0</v>
          </cell>
          <cell r="KI27">
            <v>6.0000000000000001E-3</v>
          </cell>
          <cell r="KJ27">
            <v>2.5000000000000001E-2</v>
          </cell>
          <cell r="KK27">
            <v>0.59899999999999998</v>
          </cell>
          <cell r="KL27">
            <v>8.9999999999999993E-3</v>
          </cell>
          <cell r="KM27">
            <v>0</v>
          </cell>
          <cell r="KN27">
            <v>0</v>
          </cell>
          <cell r="KO27">
            <v>0</v>
          </cell>
          <cell r="KP27">
            <v>0</v>
          </cell>
          <cell r="KQ27">
            <v>4.0000000000000001E-3</v>
          </cell>
          <cell r="KR27">
            <v>0</v>
          </cell>
          <cell r="KS27">
            <v>0</v>
          </cell>
          <cell r="KT27">
            <v>0</v>
          </cell>
          <cell r="KU27">
            <v>0</v>
          </cell>
          <cell r="KV27">
            <v>0</v>
          </cell>
          <cell r="KW27">
            <v>0</v>
          </cell>
          <cell r="KX27">
            <v>0</v>
          </cell>
          <cell r="KY27">
            <v>0</v>
          </cell>
          <cell r="KZ27">
            <v>0</v>
          </cell>
          <cell r="LA27">
            <v>0</v>
          </cell>
          <cell r="LB27">
            <v>0</v>
          </cell>
          <cell r="LC27">
            <v>8.9999999999999993E-3</v>
          </cell>
          <cell r="LD27">
            <v>0</v>
          </cell>
          <cell r="LE27">
            <v>0</v>
          </cell>
          <cell r="LF27">
            <v>6.0000000000000001E-3</v>
          </cell>
          <cell r="LG27">
            <v>3.9E-2</v>
          </cell>
          <cell r="LH27">
            <v>7.3999999999999996E-2</v>
          </cell>
          <cell r="LI27">
            <v>0.16800000000000001</v>
          </cell>
          <cell r="LJ27">
            <v>6.9000000000000006E-2</v>
          </cell>
          <cell r="LK27">
            <v>0</v>
          </cell>
          <cell r="LL27">
            <v>5.0000000000000001E-3</v>
          </cell>
          <cell r="LM27">
            <v>0</v>
          </cell>
          <cell r="LN27">
            <v>0.14899999999999999</v>
          </cell>
          <cell r="LO27">
            <v>0.43</v>
          </cell>
          <cell r="LP27">
            <v>4.7E-2</v>
          </cell>
          <cell r="LQ27">
            <v>0</v>
          </cell>
          <cell r="LR27">
            <v>0</v>
          </cell>
          <cell r="LS27">
            <v>0</v>
          </cell>
          <cell r="LT27">
            <v>0</v>
          </cell>
          <cell r="LU27">
            <v>4.0000000000000001E-3</v>
          </cell>
          <cell r="LV27">
            <v>0</v>
          </cell>
          <cell r="LW27">
            <v>0</v>
          </cell>
          <cell r="LX27">
            <v>0</v>
          </cell>
          <cell r="LY27">
            <v>0</v>
          </cell>
          <cell r="LZ27">
            <v>0</v>
          </cell>
          <cell r="MA27">
            <v>0</v>
          </cell>
          <cell r="MB27">
            <v>0</v>
          </cell>
          <cell r="MC27">
            <v>0</v>
          </cell>
          <cell r="MD27">
            <v>0</v>
          </cell>
          <cell r="ME27">
            <v>0</v>
          </cell>
          <cell r="MF27">
            <v>0</v>
          </cell>
          <cell r="MG27">
            <v>0</v>
          </cell>
          <cell r="MH27">
            <v>8.0000000000000002E-3</v>
          </cell>
          <cell r="MI27">
            <v>0</v>
          </cell>
          <cell r="MJ27">
            <v>0</v>
          </cell>
          <cell r="MK27">
            <v>0</v>
          </cell>
          <cell r="ML27">
            <v>5.0000000000000001E-3</v>
          </cell>
          <cell r="MM27">
            <v>4.0000000000000001E-3</v>
          </cell>
          <cell r="MN27">
            <v>0.34</v>
          </cell>
          <cell r="MO27">
            <v>0</v>
          </cell>
          <cell r="MP27">
            <v>0</v>
          </cell>
          <cell r="MQ27">
            <v>0</v>
          </cell>
          <cell r="MR27">
            <v>1.2E-2</v>
          </cell>
          <cell r="MS27">
            <v>0</v>
          </cell>
          <cell r="MT27">
            <v>0.627</v>
          </cell>
          <cell r="MU27">
            <v>0</v>
          </cell>
          <cell r="MV27">
            <v>0</v>
          </cell>
          <cell r="MW27">
            <v>0</v>
          </cell>
          <cell r="MX27">
            <v>0</v>
          </cell>
          <cell r="MY27">
            <v>0</v>
          </cell>
          <cell r="MZ27">
            <v>4.0000000000000001E-3</v>
          </cell>
          <cell r="NA27">
            <v>2.3E-2</v>
          </cell>
          <cell r="NB27">
            <v>1.7999999999999999E-2</v>
          </cell>
          <cell r="NC27">
            <v>2.1000000000000001E-2</v>
          </cell>
          <cell r="ND27">
            <v>0.02</v>
          </cell>
          <cell r="NE27">
            <v>5.5E-2</v>
          </cell>
          <cell r="NF27">
            <v>0.03</v>
          </cell>
          <cell r="NG27">
            <v>0.23200000000000001</v>
          </cell>
          <cell r="NH27">
            <v>3.7999999999999999E-2</v>
          </cell>
          <cell r="NI27">
            <v>0.16800000000000001</v>
          </cell>
          <cell r="NJ27">
            <v>2.5000000000000001E-2</v>
          </cell>
          <cell r="NK27">
            <v>0</v>
          </cell>
          <cell r="NL27">
            <v>0</v>
          </cell>
          <cell r="NM27">
            <v>6.0000000000000001E-3</v>
          </cell>
          <cell r="NN27">
            <v>4.9000000000000002E-2</v>
          </cell>
          <cell r="NO27">
            <v>0</v>
          </cell>
          <cell r="NP27">
            <v>0</v>
          </cell>
          <cell r="NQ27">
            <v>2.9000000000000001E-2</v>
          </cell>
          <cell r="NR27">
            <v>0.02</v>
          </cell>
          <cell r="NS27">
            <v>8.1000000000000003E-2</v>
          </cell>
          <cell r="NT27">
            <v>0.186</v>
          </cell>
          <cell r="NU27">
            <v>9.5000000000000001E-2</v>
          </cell>
          <cell r="NV27">
            <v>8.0000000000000002E-3</v>
          </cell>
          <cell r="NW27">
            <v>0</v>
          </cell>
          <cell r="NX27">
            <v>3.5000000000000003E-2</v>
          </cell>
          <cell r="NY27">
            <v>6.3E-2</v>
          </cell>
          <cell r="NZ27">
            <v>0.376</v>
          </cell>
          <cell r="OA27">
            <v>0.03</v>
          </cell>
          <cell r="OB27">
            <v>2.1999999999999999E-2</v>
          </cell>
          <cell r="OC27">
            <v>0</v>
          </cell>
          <cell r="OD27">
            <v>2.5999999999999999E-2</v>
          </cell>
          <cell r="OE27">
            <v>0.03</v>
          </cell>
          <cell r="OF27">
            <v>0</v>
          </cell>
          <cell r="OG27">
            <v>2.9000000000000001E-2</v>
          </cell>
          <cell r="OH27">
            <v>1.9E-2</v>
          </cell>
          <cell r="OI27">
            <v>0</v>
          </cell>
          <cell r="OJ27">
            <v>0.26700000000000002</v>
          </cell>
          <cell r="OK27">
            <v>5.2999999999999999E-2</v>
          </cell>
          <cell r="OL27">
            <v>0</v>
          </cell>
          <cell r="OM27">
            <v>0</v>
          </cell>
          <cell r="ON27">
            <v>0</v>
          </cell>
          <cell r="OO27">
            <v>4.1000000000000002E-2</v>
          </cell>
          <cell r="OP27">
            <v>0.188</v>
          </cell>
          <cell r="OQ27">
            <v>6.0000000000000001E-3</v>
          </cell>
          <cell r="OR27">
            <v>4.3999999999999997E-2</v>
          </cell>
          <cell r="OS27">
            <v>4.2000000000000003E-2</v>
          </cell>
          <cell r="OT27">
            <v>4.2999999999999997E-2</v>
          </cell>
          <cell r="OU27">
            <v>0</v>
          </cell>
          <cell r="OV27">
            <v>0</v>
          </cell>
          <cell r="OW27">
            <v>2.5000000000000001E-2</v>
          </cell>
          <cell r="OX27">
            <v>0.18099999999999999</v>
          </cell>
          <cell r="OY27">
            <v>5.3999999999999999E-2</v>
          </cell>
          <cell r="OZ27">
            <v>5.7000000000000002E-2</v>
          </cell>
          <cell r="PA27">
            <v>2.7E-2</v>
          </cell>
          <cell r="PB27">
            <v>1.7000000000000001E-2</v>
          </cell>
          <cell r="PC27">
            <v>0</v>
          </cell>
          <cell r="PD27">
            <v>0.223</v>
          </cell>
        </row>
        <row r="28">
          <cell r="A28" t="str">
            <v>EnsC4</v>
          </cell>
          <cell r="B28" t="str">
            <v>28</v>
          </cell>
          <cell r="C28" t="str">
            <v>NAF 17</v>
          </cell>
          <cell r="D28" t="str">
            <v>C4</v>
          </cell>
          <cell r="E28" t="str">
            <v/>
          </cell>
          <cell r="F28">
            <v>0</v>
          </cell>
          <cell r="G28">
            <v>2.5999999999999999E-2</v>
          </cell>
          <cell r="H28">
            <v>0.35199999999999998</v>
          </cell>
          <cell r="I28">
            <v>0.56699999999999995</v>
          </cell>
          <cell r="J28">
            <v>5.5E-2</v>
          </cell>
          <cell r="K28">
            <v>0.83599999999999997</v>
          </cell>
          <cell r="L28">
            <v>7.6999999999999999E-2</v>
          </cell>
          <cell r="M28">
            <v>0.08</v>
          </cell>
          <cell r="N28">
            <v>8.0000000000000002E-3</v>
          </cell>
          <cell r="O28">
            <v>0.32200000000000001</v>
          </cell>
          <cell r="P28">
            <v>0.23599999999999999</v>
          </cell>
          <cell r="Q28">
            <v>0.26200000000000001</v>
          </cell>
          <cell r="R28">
            <v>3.2000000000000001E-2</v>
          </cell>
          <cell r="S28">
            <v>0.128</v>
          </cell>
          <cell r="T28">
            <v>0.443</v>
          </cell>
          <cell r="U28">
            <v>3.4000000000000002E-2</v>
          </cell>
          <cell r="V28">
            <v>6.5000000000000002E-2</v>
          </cell>
          <cell r="W28">
            <v>0.17299999999999999</v>
          </cell>
          <cell r="X28">
            <v>0.193</v>
          </cell>
          <cell r="Y28">
            <v>0.78700000000000003</v>
          </cell>
          <cell r="Z28">
            <v>0.02</v>
          </cell>
          <cell r="AA28">
            <v>0.17599999999999999</v>
          </cell>
          <cell r="AB28">
            <v>0.76700000000000002</v>
          </cell>
          <cell r="AC28">
            <v>0.20200000000000001</v>
          </cell>
          <cell r="AD28">
            <v>0.77200000000000002</v>
          </cell>
          <cell r="AE28">
            <v>4.7E-2</v>
          </cell>
          <cell r="AF28">
            <v>0.38300000000000001</v>
          </cell>
          <cell r="AG28">
            <v>0.61699999999999999</v>
          </cell>
          <cell r="AH28">
            <v>0.66800000000000004</v>
          </cell>
          <cell r="AI28">
            <v>0.33200000000000002</v>
          </cell>
          <cell r="AJ28">
            <v>648</v>
          </cell>
          <cell r="AK28">
            <v>0.64</v>
          </cell>
          <cell r="AL28">
            <v>6.3E-2</v>
          </cell>
          <cell r="AM28">
            <v>8.0000000000000002E-3</v>
          </cell>
          <cell r="AN28">
            <v>0.24299999999999999</v>
          </cell>
          <cell r="AO28">
            <v>4.7E-2</v>
          </cell>
          <cell r="AP28">
            <v>0.21099999999999999</v>
          </cell>
          <cell r="AQ28">
            <v>5.1999999999999998E-2</v>
          </cell>
          <cell r="AR28">
            <v>0.26600000000000001</v>
          </cell>
          <cell r="AS28">
            <v>0.39900000000000002</v>
          </cell>
          <cell r="AT28">
            <v>7.0000000000000007E-2</v>
          </cell>
          <cell r="AU28">
            <v>35339</v>
          </cell>
          <cell r="AV28">
            <v>8.5000000000000006E-2</v>
          </cell>
          <cell r="AW28">
            <v>0.16400000000000001</v>
          </cell>
          <cell r="AX28">
            <v>3.3000000000000002E-2</v>
          </cell>
          <cell r="AY28">
            <v>0.48799999999999999</v>
          </cell>
          <cell r="AZ28">
            <v>0.23</v>
          </cell>
          <cell r="BA28">
            <v>29.568000000000001</v>
          </cell>
          <cell r="BB28">
            <v>0.18099999999999999</v>
          </cell>
          <cell r="BC28">
            <v>0.312</v>
          </cell>
          <cell r="BD28">
            <v>0.255</v>
          </cell>
          <cell r="BE28">
            <v>0.252</v>
          </cell>
          <cell r="BF28">
            <v>0.35399999999999998</v>
          </cell>
          <cell r="BG28">
            <v>0.35299999999999998</v>
          </cell>
          <cell r="BH28">
            <v>0.24</v>
          </cell>
          <cell r="BI28">
            <v>2.5000000000000001E-2</v>
          </cell>
          <cell r="BJ28">
            <v>1.2999999999999999E-2</v>
          </cell>
          <cell r="BK28">
            <v>1.4999999999999999E-2</v>
          </cell>
          <cell r="BL28">
            <v>2.1999999999999999E-2</v>
          </cell>
          <cell r="BM28">
            <v>4.8000000000000001E-2</v>
          </cell>
          <cell r="BN28">
            <v>0.35299999999999998</v>
          </cell>
          <cell r="BO28">
            <v>0.157</v>
          </cell>
          <cell r="BP28">
            <v>0.30199999999999999</v>
          </cell>
          <cell r="BQ28">
            <v>0.11899999999999999</v>
          </cell>
          <cell r="BR28">
            <v>1E-3</v>
          </cell>
          <cell r="BS28">
            <v>3.0000000000000001E-3</v>
          </cell>
          <cell r="BT28">
            <v>2.3E-2</v>
          </cell>
          <cell r="BU28">
            <v>3.4000000000000002E-2</v>
          </cell>
          <cell r="BV28">
            <v>0.22500000000000001</v>
          </cell>
          <cell r="BW28">
            <v>0.71399999999999997</v>
          </cell>
          <cell r="BX28">
            <v>0</v>
          </cell>
          <cell r="BY28">
            <v>0</v>
          </cell>
          <cell r="BZ28">
            <v>3.0000000000000001E-3</v>
          </cell>
          <cell r="CA28">
            <v>0.14699999999999999</v>
          </cell>
          <cell r="CB28">
            <v>0.83899999999999997</v>
          </cell>
          <cell r="CC28">
            <v>1.2E-2</v>
          </cell>
          <cell r="CD28">
            <v>3.0000000000000001E-3</v>
          </cell>
          <cell r="CE28">
            <v>0</v>
          </cell>
          <cell r="CF28">
            <v>0.16300000000000001</v>
          </cell>
          <cell r="CG28">
            <v>0.223</v>
          </cell>
          <cell r="CH28">
            <v>0.57099999999999995</v>
          </cell>
          <cell r="CI28">
            <v>4.1000000000000002E-2</v>
          </cell>
          <cell r="CJ28">
            <v>0</v>
          </cell>
          <cell r="CK28">
            <v>0</v>
          </cell>
          <cell r="CL28">
            <v>0</v>
          </cell>
          <cell r="CM28">
            <v>0</v>
          </cell>
          <cell r="CN28">
            <v>0</v>
          </cell>
          <cell r="CO28">
            <v>1</v>
          </cell>
          <cell r="CP28">
            <v>0.51900000000000002</v>
          </cell>
          <cell r="CQ28">
            <v>0.44800000000000001</v>
          </cell>
          <cell r="CR28">
            <v>2.4E-2</v>
          </cell>
          <cell r="CS28">
            <v>0</v>
          </cell>
          <cell r="CT28">
            <v>0.01</v>
          </cell>
          <cell r="CU28">
            <v>0.59599999999999997</v>
          </cell>
          <cell r="CV28">
            <v>0.23899999999999999</v>
          </cell>
          <cell r="CW28">
            <v>0.01</v>
          </cell>
          <cell r="CX28">
            <v>6.5000000000000002E-2</v>
          </cell>
          <cell r="CY28">
            <v>9.0999999999999998E-2</v>
          </cell>
          <cell r="CZ28">
            <v>0.73</v>
          </cell>
          <cell r="DA28">
            <v>0.17100000000000001</v>
          </cell>
          <cell r="DB28">
            <v>9.9000000000000005E-2</v>
          </cell>
          <cell r="DC28">
            <v>0</v>
          </cell>
          <cell r="DD28">
            <v>0</v>
          </cell>
          <cell r="DE28">
            <v>0.75800000000000001</v>
          </cell>
          <cell r="DF28">
            <v>5.8000000000000003E-2</v>
          </cell>
          <cell r="DG28">
            <v>1.4E-2</v>
          </cell>
          <cell r="DH28">
            <v>4.0000000000000001E-3</v>
          </cell>
          <cell r="DI28">
            <v>0.16500000000000001</v>
          </cell>
          <cell r="DJ28">
            <v>0.51100000000000001</v>
          </cell>
          <cell r="DK28">
            <v>2.5999999999999999E-2</v>
          </cell>
          <cell r="DL28">
            <v>0</v>
          </cell>
          <cell r="DM28">
            <v>2.9000000000000001E-2</v>
          </cell>
          <cell r="DN28">
            <v>0.435</v>
          </cell>
          <cell r="DO28">
            <v>0.67</v>
          </cell>
          <cell r="DP28">
            <v>0.16</v>
          </cell>
          <cell r="DQ28">
            <v>3.3000000000000002E-2</v>
          </cell>
          <cell r="DR28">
            <v>8.0000000000000002E-3</v>
          </cell>
          <cell r="DS28">
            <v>0.13</v>
          </cell>
          <cell r="DT28">
            <v>0.59499999999999997</v>
          </cell>
          <cell r="DU28">
            <v>0.17299999999999999</v>
          </cell>
          <cell r="DV28">
            <v>0.23</v>
          </cell>
          <cell r="DW28">
            <v>2E-3</v>
          </cell>
          <cell r="DX28">
            <v>0</v>
          </cell>
          <cell r="DY28">
            <v>0.124</v>
          </cell>
          <cell r="DZ28">
            <v>0.30199999999999999</v>
          </cell>
          <cell r="EA28">
            <v>0.26100000000000001</v>
          </cell>
          <cell r="EB28">
            <v>0.313</v>
          </cell>
          <cell r="EC28">
            <v>3.3000000000000002E-2</v>
          </cell>
          <cell r="ED28">
            <v>0.19700000000000001</v>
          </cell>
          <cell r="EE28">
            <v>6.4000000000000001E-2</v>
          </cell>
          <cell r="EF28">
            <v>0.432</v>
          </cell>
          <cell r="EG28">
            <v>0.27400000000000002</v>
          </cell>
          <cell r="EH28">
            <v>0.19700000000000001</v>
          </cell>
          <cell r="EI28">
            <v>0.32900000000000001</v>
          </cell>
          <cell r="EJ28">
            <v>0.17799999999999999</v>
          </cell>
          <cell r="EK28">
            <v>0.29599999999999999</v>
          </cell>
          <cell r="EL28">
            <v>0.14199999999999999</v>
          </cell>
          <cell r="EM28">
            <v>6.5000000000000002E-2</v>
          </cell>
          <cell r="EN28">
            <v>5.8999999999999997E-2</v>
          </cell>
          <cell r="EO28">
            <v>0.17599999999999999</v>
          </cell>
          <cell r="EP28">
            <v>0.218</v>
          </cell>
          <cell r="EQ28">
            <v>0.34</v>
          </cell>
          <cell r="ER28">
            <v>7.8E-2</v>
          </cell>
          <cell r="ES28">
            <v>0.60899999999999999</v>
          </cell>
          <cell r="ET28">
            <v>0.14599999999999999</v>
          </cell>
          <cell r="EU28">
            <v>0.13400000000000001</v>
          </cell>
          <cell r="EV28">
            <v>3.7999999999999999E-2</v>
          </cell>
          <cell r="EW28">
            <v>5.2999999999999999E-2</v>
          </cell>
          <cell r="EX28">
            <v>0.17399999999999999</v>
          </cell>
          <cell r="EY28">
            <v>0.12</v>
          </cell>
          <cell r="EZ28">
            <v>0.22800000000000001</v>
          </cell>
          <cell r="FA28">
            <v>0.16500000000000001</v>
          </cell>
          <cell r="FB28">
            <v>0.151</v>
          </cell>
          <cell r="FC28">
            <v>0.50800000000000001</v>
          </cell>
          <cell r="FD28">
            <v>0.17599999999999999</v>
          </cell>
          <cell r="FE28">
            <v>0.40699999999999997</v>
          </cell>
          <cell r="FF28">
            <v>0.14799999999999999</v>
          </cell>
          <cell r="FG28">
            <v>0.27800000000000002</v>
          </cell>
          <cell r="FH28">
            <v>0.16800000000000001</v>
          </cell>
          <cell r="FI28">
            <v>0.193</v>
          </cell>
          <cell r="FJ28">
            <v>0.25700000000000001</v>
          </cell>
          <cell r="FK28">
            <v>0.38</v>
          </cell>
          <cell r="FL28">
            <v>0.17</v>
          </cell>
          <cell r="FM28">
            <v>0.24399999999999999</v>
          </cell>
          <cell r="FN28">
            <v>0.311</v>
          </cell>
          <cell r="FO28">
            <v>0.29499999999999998</v>
          </cell>
          <cell r="FP28">
            <v>0.15</v>
          </cell>
          <cell r="FQ28">
            <v>0.58299999999999996</v>
          </cell>
          <cell r="FR28">
            <v>0.19900000000000001</v>
          </cell>
          <cell r="FS28">
            <v>2.8000000000000001E-2</v>
          </cell>
          <cell r="FT28">
            <v>6.6000000000000003E-2</v>
          </cell>
          <cell r="FU28">
            <v>0.123</v>
          </cell>
          <cell r="FV28">
            <v>0</v>
          </cell>
          <cell r="FW28">
            <v>0.56399999999999995</v>
          </cell>
          <cell r="FX28">
            <v>0.19400000000000001</v>
          </cell>
          <cell r="FY28">
            <v>2.9000000000000001E-2</v>
          </cell>
          <cell r="FZ28">
            <v>7.8E-2</v>
          </cell>
          <cell r="GA28">
            <v>0.13500000000000001</v>
          </cell>
          <cell r="GB28">
            <v>0</v>
          </cell>
          <cell r="GC28">
            <v>0</v>
          </cell>
          <cell r="GD28">
            <v>0</v>
          </cell>
          <cell r="GE28">
            <v>0</v>
          </cell>
          <cell r="GF28">
            <v>0</v>
          </cell>
          <cell r="GG28">
            <v>0</v>
          </cell>
          <cell r="GH28">
            <v>0</v>
          </cell>
          <cell r="GI28">
            <v>5.0000000000000001E-3</v>
          </cell>
          <cell r="GJ28">
            <v>1.4999999999999999E-2</v>
          </cell>
          <cell r="GK28">
            <v>1E-3</v>
          </cell>
          <cell r="GL28">
            <v>3.0000000000000001E-3</v>
          </cell>
          <cell r="GM28">
            <v>1E-3</v>
          </cell>
          <cell r="GN28">
            <v>0</v>
          </cell>
          <cell r="GO28">
            <v>0.14099999999999999</v>
          </cell>
          <cell r="GP28">
            <v>9.5000000000000001E-2</v>
          </cell>
          <cell r="GQ28">
            <v>6.6000000000000003E-2</v>
          </cell>
          <cell r="GR28">
            <v>2.1999999999999999E-2</v>
          </cell>
          <cell r="GS28">
            <v>3.0000000000000001E-3</v>
          </cell>
          <cell r="GT28">
            <v>0</v>
          </cell>
          <cell r="GU28">
            <v>0.17499999999999999</v>
          </cell>
          <cell r="GV28">
            <v>0.23</v>
          </cell>
          <cell r="GW28">
            <v>0.17299999999999999</v>
          </cell>
          <cell r="GX28">
            <v>0</v>
          </cell>
          <cell r="GY28">
            <v>0.01</v>
          </cell>
          <cell r="GZ28">
            <v>5.0000000000000001E-3</v>
          </cell>
          <cell r="HA28">
            <v>3.2000000000000001E-2</v>
          </cell>
          <cell r="HB28">
            <v>1.2999999999999999E-2</v>
          </cell>
          <cell r="HC28">
            <v>0</v>
          </cell>
          <cell r="HD28">
            <v>0</v>
          </cell>
          <cell r="HE28">
            <v>0</v>
          </cell>
          <cell r="HF28">
            <v>0.01</v>
          </cell>
          <cell r="HG28">
            <v>0</v>
          </cell>
          <cell r="HH28">
            <v>0</v>
          </cell>
          <cell r="HI28">
            <v>0</v>
          </cell>
          <cell r="HJ28">
            <v>0</v>
          </cell>
          <cell r="HK28">
            <v>0</v>
          </cell>
          <cell r="HL28">
            <v>0</v>
          </cell>
          <cell r="HM28">
            <v>3.0000000000000001E-3</v>
          </cell>
          <cell r="HN28">
            <v>0</v>
          </cell>
          <cell r="HO28">
            <v>0</v>
          </cell>
          <cell r="HP28">
            <v>3.0000000000000001E-3</v>
          </cell>
          <cell r="HQ28">
            <v>1.4E-2</v>
          </cell>
          <cell r="HR28">
            <v>5.0000000000000001E-3</v>
          </cell>
          <cell r="HS28">
            <v>1E-3</v>
          </cell>
          <cell r="HT28">
            <v>2.1999999999999999E-2</v>
          </cell>
          <cell r="HU28">
            <v>9.7000000000000003E-2</v>
          </cell>
          <cell r="HV28">
            <v>3.5000000000000003E-2</v>
          </cell>
          <cell r="HW28">
            <v>0.128</v>
          </cell>
          <cell r="HX28">
            <v>3.3000000000000002E-2</v>
          </cell>
          <cell r="HY28">
            <v>1.7999999999999999E-2</v>
          </cell>
          <cell r="HZ28">
            <v>2.5999999999999999E-2</v>
          </cell>
          <cell r="IA28">
            <v>0.253</v>
          </cell>
          <cell r="IB28">
            <v>9.8000000000000004E-2</v>
          </cell>
          <cell r="IC28">
            <v>0.14499999999999999</v>
          </cell>
          <cell r="ID28">
            <v>6.3E-2</v>
          </cell>
          <cell r="IE28">
            <v>0</v>
          </cell>
          <cell r="IF28">
            <v>0</v>
          </cell>
          <cell r="IG28">
            <v>2E-3</v>
          </cell>
          <cell r="IH28">
            <v>2.1000000000000001E-2</v>
          </cell>
          <cell r="II28">
            <v>1.4999999999999999E-2</v>
          </cell>
          <cell r="IJ28">
            <v>1.7999999999999999E-2</v>
          </cell>
          <cell r="IK28">
            <v>0</v>
          </cell>
          <cell r="IL28">
            <v>0</v>
          </cell>
          <cell r="IM28">
            <v>0</v>
          </cell>
          <cell r="IN28">
            <v>0</v>
          </cell>
          <cell r="IO28">
            <v>0</v>
          </cell>
          <cell r="IP28">
            <v>0</v>
          </cell>
          <cell r="IQ28">
            <v>1E-3</v>
          </cell>
          <cell r="IR28">
            <v>3.0000000000000001E-3</v>
          </cell>
          <cell r="IS28">
            <v>4.0000000000000001E-3</v>
          </cell>
          <cell r="IT28">
            <v>1.0999999999999999E-2</v>
          </cell>
          <cell r="IU28">
            <v>0</v>
          </cell>
          <cell r="IV28">
            <v>6.0000000000000001E-3</v>
          </cell>
          <cell r="IW28">
            <v>0</v>
          </cell>
          <cell r="IX28">
            <v>0</v>
          </cell>
          <cell r="IY28">
            <v>1.9E-2</v>
          </cell>
          <cell r="IZ28">
            <v>1.9E-2</v>
          </cell>
          <cell r="JA28">
            <v>0.11700000000000001</v>
          </cell>
          <cell r="JB28">
            <v>0.17299999999999999</v>
          </cell>
          <cell r="JC28">
            <v>0</v>
          </cell>
          <cell r="JD28">
            <v>0</v>
          </cell>
          <cell r="JE28">
            <v>0</v>
          </cell>
          <cell r="JF28">
            <v>3.0000000000000001E-3</v>
          </cell>
          <cell r="JG28">
            <v>9.4E-2</v>
          </cell>
          <cell r="JH28">
            <v>0.49299999999999999</v>
          </cell>
          <cell r="JI28">
            <v>0</v>
          </cell>
          <cell r="JJ28">
            <v>0</v>
          </cell>
          <cell r="JK28">
            <v>0</v>
          </cell>
          <cell r="JL28">
            <v>0</v>
          </cell>
          <cell r="JM28">
            <v>1.4E-2</v>
          </cell>
          <cell r="JN28">
            <v>4.2000000000000003E-2</v>
          </cell>
          <cell r="JO28">
            <v>0</v>
          </cell>
          <cell r="JP28">
            <v>0</v>
          </cell>
          <cell r="JQ28">
            <v>0</v>
          </cell>
          <cell r="JR28">
            <v>0</v>
          </cell>
          <cell r="JS28">
            <v>0</v>
          </cell>
          <cell r="JT28">
            <v>0</v>
          </cell>
          <cell r="JU28">
            <v>0</v>
          </cell>
          <cell r="JV28">
            <v>0</v>
          </cell>
          <cell r="JW28">
            <v>0</v>
          </cell>
          <cell r="JX28">
            <v>1E-3</v>
          </cell>
          <cell r="JY28">
            <v>2.4E-2</v>
          </cell>
          <cell r="JZ28">
            <v>1E-3</v>
          </cell>
          <cell r="KA28">
            <v>0</v>
          </cell>
          <cell r="KB28">
            <v>0</v>
          </cell>
          <cell r="KC28">
            <v>0</v>
          </cell>
          <cell r="KD28">
            <v>4.1000000000000002E-2</v>
          </cell>
          <cell r="KE28">
            <v>0.27</v>
          </cell>
          <cell r="KF28">
            <v>3.0000000000000001E-3</v>
          </cell>
          <cell r="KG28">
            <v>0</v>
          </cell>
          <cell r="KH28">
            <v>0</v>
          </cell>
          <cell r="KI28">
            <v>3.0000000000000001E-3</v>
          </cell>
          <cell r="KJ28">
            <v>9.9000000000000005E-2</v>
          </cell>
          <cell r="KK28">
            <v>0.499</v>
          </cell>
          <cell r="KL28">
            <v>5.0000000000000001E-3</v>
          </cell>
          <cell r="KM28">
            <v>0</v>
          </cell>
          <cell r="KN28">
            <v>0</v>
          </cell>
          <cell r="KO28">
            <v>0</v>
          </cell>
          <cell r="KP28">
            <v>7.0000000000000001E-3</v>
          </cell>
          <cell r="KQ28">
            <v>4.7E-2</v>
          </cell>
          <cell r="KR28">
            <v>2E-3</v>
          </cell>
          <cell r="KS28">
            <v>0</v>
          </cell>
          <cell r="KT28">
            <v>0</v>
          </cell>
          <cell r="KU28">
            <v>0</v>
          </cell>
          <cell r="KV28">
            <v>0</v>
          </cell>
          <cell r="KW28">
            <v>0</v>
          </cell>
          <cell r="KX28">
            <v>0</v>
          </cell>
          <cell r="KY28">
            <v>0</v>
          </cell>
          <cell r="KZ28">
            <v>0</v>
          </cell>
          <cell r="LA28">
            <v>0</v>
          </cell>
          <cell r="LB28">
            <v>3.0000000000000001E-3</v>
          </cell>
          <cell r="LC28">
            <v>1.9E-2</v>
          </cell>
          <cell r="LD28">
            <v>4.0000000000000001E-3</v>
          </cell>
          <cell r="LE28">
            <v>0</v>
          </cell>
          <cell r="LF28">
            <v>0</v>
          </cell>
          <cell r="LG28">
            <v>1.7999999999999999E-2</v>
          </cell>
          <cell r="LH28">
            <v>8.4000000000000005E-2</v>
          </cell>
          <cell r="LI28">
            <v>0.21299999999999999</v>
          </cell>
          <cell r="LJ28">
            <v>1.2999999999999999E-2</v>
          </cell>
          <cell r="LK28">
            <v>3.0000000000000001E-3</v>
          </cell>
          <cell r="LL28">
            <v>0</v>
          </cell>
          <cell r="LM28">
            <v>0.14499999999999999</v>
          </cell>
          <cell r="LN28">
            <v>0.129</v>
          </cell>
          <cell r="LO28">
            <v>0.29899999999999999</v>
          </cell>
          <cell r="LP28">
            <v>1.7000000000000001E-2</v>
          </cell>
          <cell r="LQ28">
            <v>0</v>
          </cell>
          <cell r="LR28">
            <v>0</v>
          </cell>
          <cell r="LS28">
            <v>0</v>
          </cell>
          <cell r="LT28">
            <v>7.0000000000000001E-3</v>
          </cell>
          <cell r="LU28">
            <v>0.04</v>
          </cell>
          <cell r="LV28">
            <v>7.0000000000000001E-3</v>
          </cell>
          <cell r="LW28">
            <v>0</v>
          </cell>
          <cell r="LX28">
            <v>0</v>
          </cell>
          <cell r="LY28">
            <v>0</v>
          </cell>
          <cell r="LZ28">
            <v>0</v>
          </cell>
          <cell r="MA28">
            <v>0</v>
          </cell>
          <cell r="MB28">
            <v>0</v>
          </cell>
          <cell r="MC28">
            <v>0</v>
          </cell>
          <cell r="MD28">
            <v>0</v>
          </cell>
          <cell r="ME28">
            <v>0</v>
          </cell>
          <cell r="MF28">
            <v>0</v>
          </cell>
          <cell r="MG28">
            <v>0</v>
          </cell>
          <cell r="MH28">
            <v>1.4999999999999999E-2</v>
          </cell>
          <cell r="MI28">
            <v>0</v>
          </cell>
          <cell r="MJ28">
            <v>0</v>
          </cell>
          <cell r="MK28">
            <v>0</v>
          </cell>
          <cell r="ML28">
            <v>0</v>
          </cell>
          <cell r="MM28">
            <v>0</v>
          </cell>
          <cell r="MN28">
            <v>0.36399999999999999</v>
          </cell>
          <cell r="MO28">
            <v>0</v>
          </cell>
          <cell r="MP28">
            <v>0</v>
          </cell>
          <cell r="MQ28">
            <v>0</v>
          </cell>
          <cell r="MR28">
            <v>0</v>
          </cell>
          <cell r="MS28">
            <v>0</v>
          </cell>
          <cell r="MT28">
            <v>0.57099999999999995</v>
          </cell>
          <cell r="MU28">
            <v>0</v>
          </cell>
          <cell r="MV28">
            <v>0</v>
          </cell>
          <cell r="MW28">
            <v>0</v>
          </cell>
          <cell r="MX28">
            <v>0</v>
          </cell>
          <cell r="MY28">
            <v>0</v>
          </cell>
          <cell r="MZ28">
            <v>0.05</v>
          </cell>
          <cell r="NA28">
            <v>2.9000000000000001E-2</v>
          </cell>
          <cell r="NB28">
            <v>4.1000000000000002E-2</v>
          </cell>
          <cell r="NC28">
            <v>4.4999999999999998E-2</v>
          </cell>
          <cell r="ND28">
            <v>3.0000000000000001E-3</v>
          </cell>
          <cell r="NE28">
            <v>7.0000000000000001E-3</v>
          </cell>
          <cell r="NF28">
            <v>4.0000000000000001E-3</v>
          </cell>
          <cell r="NG28">
            <v>0.126</v>
          </cell>
          <cell r="NH28">
            <v>1.4E-2</v>
          </cell>
          <cell r="NI28">
            <v>0.151</v>
          </cell>
          <cell r="NJ28">
            <v>7.0000000000000001E-3</v>
          </cell>
          <cell r="NK28">
            <v>0</v>
          </cell>
          <cell r="NL28">
            <v>8.9999999999999993E-3</v>
          </cell>
          <cell r="NM28">
            <v>5.0000000000000001E-3</v>
          </cell>
          <cell r="NN28">
            <v>0.24399999999999999</v>
          </cell>
          <cell r="NO28">
            <v>3.0000000000000001E-3</v>
          </cell>
          <cell r="NP28">
            <v>0</v>
          </cell>
          <cell r="NQ28">
            <v>2.1000000000000001E-2</v>
          </cell>
          <cell r="NR28">
            <v>0</v>
          </cell>
          <cell r="NS28">
            <v>3.3000000000000002E-2</v>
          </cell>
          <cell r="NT28">
            <v>0.25800000000000001</v>
          </cell>
          <cell r="NU28">
            <v>9.1999999999999998E-2</v>
          </cell>
          <cell r="NV28">
            <v>2.5000000000000001E-2</v>
          </cell>
          <cell r="NW28">
            <v>0</v>
          </cell>
          <cell r="NX28">
            <v>7.0000000000000001E-3</v>
          </cell>
          <cell r="NY28">
            <v>2.9000000000000001E-2</v>
          </cell>
          <cell r="NZ28">
            <v>0.24</v>
          </cell>
          <cell r="OA28">
            <v>2.1000000000000001E-2</v>
          </cell>
          <cell r="OB28">
            <v>1.2E-2</v>
          </cell>
          <cell r="OC28">
            <v>6.3E-2</v>
          </cell>
          <cell r="OD28">
            <v>3.7999999999999999E-2</v>
          </cell>
          <cell r="OE28">
            <v>0.157</v>
          </cell>
          <cell r="OF28">
            <v>2E-3</v>
          </cell>
          <cell r="OG28">
            <v>1.2999999999999999E-2</v>
          </cell>
          <cell r="OH28">
            <v>2.5000000000000001E-2</v>
          </cell>
          <cell r="OI28">
            <v>0</v>
          </cell>
          <cell r="OJ28">
            <v>0.27500000000000002</v>
          </cell>
          <cell r="OK28">
            <v>8.0000000000000002E-3</v>
          </cell>
          <cell r="OL28">
            <v>2.5000000000000001E-2</v>
          </cell>
          <cell r="OM28">
            <v>0</v>
          </cell>
          <cell r="ON28">
            <v>1E-3</v>
          </cell>
          <cell r="OO28">
            <v>5.0999999999999997E-2</v>
          </cell>
          <cell r="OP28">
            <v>0.113</v>
          </cell>
          <cell r="OQ28">
            <v>8.9999999999999993E-3</v>
          </cell>
          <cell r="OR28">
            <v>2.1999999999999999E-2</v>
          </cell>
          <cell r="OS28">
            <v>4.3999999999999997E-2</v>
          </cell>
          <cell r="OT28">
            <v>8.9999999999999993E-3</v>
          </cell>
          <cell r="OU28">
            <v>5.0000000000000001E-3</v>
          </cell>
          <cell r="OV28">
            <v>4.0000000000000001E-3</v>
          </cell>
          <cell r="OW28">
            <v>7.8E-2</v>
          </cell>
          <cell r="OX28">
            <v>0.17599999999999999</v>
          </cell>
          <cell r="OY28">
            <v>0.16300000000000001</v>
          </cell>
          <cell r="OZ28">
            <v>1.4E-2</v>
          </cell>
          <cell r="PA28">
            <v>1.6E-2</v>
          </cell>
          <cell r="PB28">
            <v>5.0000000000000001E-3</v>
          </cell>
          <cell r="PC28">
            <v>0</v>
          </cell>
          <cell r="PD28">
            <v>0.253</v>
          </cell>
        </row>
        <row r="29">
          <cell r="A29" t="str">
            <v>1C4</v>
          </cell>
          <cell r="B29" t="str">
            <v>29</v>
          </cell>
          <cell r="C29" t="str">
            <v>NAF 17</v>
          </cell>
          <cell r="D29" t="str">
            <v>C4</v>
          </cell>
          <cell r="E29" t="str">
            <v>1</v>
          </cell>
          <cell r="F29">
            <v>0</v>
          </cell>
          <cell r="G29">
            <v>0.219</v>
          </cell>
          <cell r="H29">
            <v>0.78100000000000003</v>
          </cell>
          <cell r="I29">
            <v>0</v>
          </cell>
          <cell r="J29">
            <v>0</v>
          </cell>
          <cell r="K29">
            <v>0.30399999999999999</v>
          </cell>
          <cell r="L29">
            <v>0.69599999999999995</v>
          </cell>
          <cell r="M29">
            <v>0</v>
          </cell>
          <cell r="N29">
            <v>0</v>
          </cell>
          <cell r="O29">
            <v>0.17499999999999999</v>
          </cell>
          <cell r="P29">
            <v>0</v>
          </cell>
          <cell r="Q29">
            <v>0</v>
          </cell>
          <cell r="R29">
            <v>0</v>
          </cell>
          <cell r="S29">
            <v>0</v>
          </cell>
          <cell r="T29">
            <v>0.30399999999999999</v>
          </cell>
          <cell r="U29">
            <v>0.69599999999999995</v>
          </cell>
          <cell r="V29">
            <v>1.9E-2</v>
          </cell>
          <cell r="W29">
            <v>0</v>
          </cell>
          <cell r="X29">
            <v>2.5000000000000001E-2</v>
          </cell>
          <cell r="Y29">
            <v>0.97499999999999998</v>
          </cell>
          <cell r="Z29">
            <v>0</v>
          </cell>
          <cell r="AA29">
            <v>1</v>
          </cell>
          <cell r="AB29">
            <v>0</v>
          </cell>
          <cell r="AC29">
            <v>0</v>
          </cell>
          <cell r="AD29">
            <v>0</v>
          </cell>
          <cell r="AE29">
            <v>0</v>
          </cell>
          <cell r="AF29">
            <v>0.219</v>
          </cell>
          <cell r="AG29">
            <v>0.78100000000000003</v>
          </cell>
          <cell r="AH29">
            <v>0.41599999999999998</v>
          </cell>
          <cell r="AI29">
            <v>0.58399999999999996</v>
          </cell>
          <cell r="AJ29">
            <v>44</v>
          </cell>
          <cell r="AK29">
            <v>1</v>
          </cell>
          <cell r="AL29">
            <v>0</v>
          </cell>
          <cell r="AM29">
            <v>0</v>
          </cell>
          <cell r="AN29">
            <v>0</v>
          </cell>
          <cell r="AO29">
            <v>0</v>
          </cell>
          <cell r="AP29">
            <v>0</v>
          </cell>
          <cell r="AQ29">
            <v>0.38200000000000001</v>
          </cell>
          <cell r="AR29">
            <v>0</v>
          </cell>
          <cell r="AS29">
            <v>0.61799999999999999</v>
          </cell>
          <cell r="AT29">
            <v>0</v>
          </cell>
          <cell r="AU29">
            <v>829</v>
          </cell>
          <cell r="AV29">
            <v>0</v>
          </cell>
          <cell r="AW29">
            <v>8.4000000000000005E-2</v>
          </cell>
          <cell r="AX29">
            <v>2.5000000000000001E-2</v>
          </cell>
          <cell r="AY29">
            <v>0.89100000000000001</v>
          </cell>
          <cell r="AZ29">
            <v>0</v>
          </cell>
          <cell r="BA29">
            <v>1.5389999999999999</v>
          </cell>
          <cell r="BB29">
            <v>0</v>
          </cell>
          <cell r="BC29">
            <v>0</v>
          </cell>
          <cell r="BD29">
            <v>0.7</v>
          </cell>
          <cell r="BE29">
            <v>0.3</v>
          </cell>
          <cell r="BF29">
            <v>0.72099999999999997</v>
          </cell>
          <cell r="BG29">
            <v>0.16800000000000001</v>
          </cell>
          <cell r="BH29">
            <v>0</v>
          </cell>
          <cell r="BI29">
            <v>1.9E-2</v>
          </cell>
          <cell r="BJ29">
            <v>9.0999999999999998E-2</v>
          </cell>
          <cell r="BK29">
            <v>0</v>
          </cell>
          <cell r="BL29">
            <v>0</v>
          </cell>
          <cell r="BM29">
            <v>0</v>
          </cell>
          <cell r="BN29">
            <v>1.9E-2</v>
          </cell>
          <cell r="BO29">
            <v>0</v>
          </cell>
          <cell r="BP29">
            <v>0</v>
          </cell>
          <cell r="BQ29">
            <v>0.98099999999999998</v>
          </cell>
          <cell r="BR29">
            <v>9.0999999999999998E-2</v>
          </cell>
          <cell r="BS29">
            <v>0</v>
          </cell>
          <cell r="BT29">
            <v>0</v>
          </cell>
          <cell r="BU29">
            <v>0</v>
          </cell>
          <cell r="BV29">
            <v>4.3999999999999997E-2</v>
          </cell>
          <cell r="BW29">
            <v>0.86399999999999999</v>
          </cell>
          <cell r="BX29">
            <v>0</v>
          </cell>
          <cell r="BY29">
            <v>0</v>
          </cell>
          <cell r="BZ29">
            <v>0</v>
          </cell>
          <cell r="CA29">
            <v>0.69599999999999995</v>
          </cell>
          <cell r="CB29">
            <v>9.0999999999999998E-2</v>
          </cell>
          <cell r="CC29">
            <v>0.21299999999999999</v>
          </cell>
          <cell r="CD29">
            <v>0</v>
          </cell>
          <cell r="CE29">
            <v>0</v>
          </cell>
          <cell r="CF29">
            <v>0</v>
          </cell>
          <cell r="CG29">
            <v>8.4000000000000005E-2</v>
          </cell>
          <cell r="CH29">
            <v>0</v>
          </cell>
          <cell r="CI29">
            <v>0.91600000000000004</v>
          </cell>
          <cell r="CJ29">
            <v>0</v>
          </cell>
          <cell r="CK29">
            <v>0</v>
          </cell>
          <cell r="CL29">
            <v>0</v>
          </cell>
          <cell r="CM29">
            <v>0</v>
          </cell>
          <cell r="CN29">
            <v>0</v>
          </cell>
          <cell r="CO29">
            <v>1</v>
          </cell>
          <cell r="CP29">
            <v>0.28499999999999998</v>
          </cell>
          <cell r="CQ29">
            <v>0.71499999999999997</v>
          </cell>
          <cell r="CR29">
            <v>0</v>
          </cell>
          <cell r="CS29">
            <v>0</v>
          </cell>
          <cell r="CT29">
            <v>0</v>
          </cell>
          <cell r="CU29">
            <v>0.871</v>
          </cell>
          <cell r="CV29">
            <v>1.9E-2</v>
          </cell>
          <cell r="CW29">
            <v>0</v>
          </cell>
          <cell r="CX29">
            <v>0</v>
          </cell>
          <cell r="CY29">
            <v>0.11</v>
          </cell>
          <cell r="CZ29">
            <v>0.95599999999999996</v>
          </cell>
          <cell r="DA29">
            <v>4.3999999999999997E-2</v>
          </cell>
          <cell r="DB29">
            <v>0</v>
          </cell>
          <cell r="DC29">
            <v>0</v>
          </cell>
          <cell r="DD29">
            <v>0</v>
          </cell>
          <cell r="DE29">
            <v>0.91500000000000004</v>
          </cell>
          <cell r="DF29">
            <v>0</v>
          </cell>
          <cell r="DG29">
            <v>0</v>
          </cell>
          <cell r="DH29">
            <v>0</v>
          </cell>
          <cell r="DI29">
            <v>8.5000000000000006E-2</v>
          </cell>
          <cell r="DJ29">
            <v>0.17499999999999999</v>
          </cell>
          <cell r="DK29">
            <v>1.9E-2</v>
          </cell>
          <cell r="DL29">
            <v>0</v>
          </cell>
          <cell r="DM29">
            <v>0</v>
          </cell>
          <cell r="DN29">
            <v>0.80600000000000005</v>
          </cell>
          <cell r="DO29">
            <v>0.19400000000000001</v>
          </cell>
          <cell r="DP29">
            <v>0</v>
          </cell>
          <cell r="DQ29">
            <v>0</v>
          </cell>
          <cell r="DR29">
            <v>0</v>
          </cell>
          <cell r="DS29">
            <v>0.80600000000000005</v>
          </cell>
          <cell r="DT29">
            <v>0.871</v>
          </cell>
          <cell r="DU29">
            <v>0.129</v>
          </cell>
          <cell r="DV29">
            <v>0</v>
          </cell>
          <cell r="DW29">
            <v>0</v>
          </cell>
          <cell r="DX29">
            <v>0</v>
          </cell>
          <cell r="DY29">
            <v>8.5000000000000006E-2</v>
          </cell>
          <cell r="DZ29">
            <v>0.91500000000000004</v>
          </cell>
          <cell r="EA29">
            <v>0</v>
          </cell>
          <cell r="EB29">
            <v>0</v>
          </cell>
          <cell r="EC29">
            <v>0</v>
          </cell>
          <cell r="ED29">
            <v>0.80500000000000005</v>
          </cell>
          <cell r="EE29">
            <v>0.17599999999999999</v>
          </cell>
          <cell r="EF29">
            <v>0</v>
          </cell>
          <cell r="EG29">
            <v>1.9E-2</v>
          </cell>
          <cell r="EH29">
            <v>0.11</v>
          </cell>
          <cell r="EI29">
            <v>0.89</v>
          </cell>
          <cell r="EJ29">
            <v>0</v>
          </cell>
          <cell r="EK29">
            <v>0</v>
          </cell>
          <cell r="EL29">
            <v>0</v>
          </cell>
          <cell r="EM29">
            <v>0</v>
          </cell>
          <cell r="EN29">
            <v>0</v>
          </cell>
          <cell r="EO29">
            <v>0.17599999999999999</v>
          </cell>
          <cell r="EP29">
            <v>0.128</v>
          </cell>
          <cell r="EQ29">
            <v>0.69599999999999995</v>
          </cell>
          <cell r="ER29">
            <v>0</v>
          </cell>
          <cell r="ES29">
            <v>1</v>
          </cell>
          <cell r="ET29">
            <v>0</v>
          </cell>
          <cell r="EU29">
            <v>0</v>
          </cell>
          <cell r="EV29">
            <v>0</v>
          </cell>
          <cell r="EW29">
            <v>0</v>
          </cell>
          <cell r="EX29">
            <v>0</v>
          </cell>
          <cell r="EY29">
            <v>0</v>
          </cell>
          <cell r="EZ29">
            <v>1.9E-2</v>
          </cell>
          <cell r="FA29">
            <v>0</v>
          </cell>
          <cell r="FB29">
            <v>0.104</v>
          </cell>
          <cell r="FC29">
            <v>0.89600000000000002</v>
          </cell>
          <cell r="FD29">
            <v>0</v>
          </cell>
          <cell r="FE29">
            <v>0</v>
          </cell>
          <cell r="FF29">
            <v>0.11</v>
          </cell>
          <cell r="FG29">
            <v>0.80500000000000005</v>
          </cell>
          <cell r="FH29">
            <v>8.5000000000000006E-2</v>
          </cell>
          <cell r="FI29">
            <v>0</v>
          </cell>
          <cell r="FJ29">
            <v>0.80700000000000005</v>
          </cell>
          <cell r="FK29">
            <v>0.109</v>
          </cell>
          <cell r="FL29">
            <v>8.5000000000000006E-2</v>
          </cell>
          <cell r="FM29">
            <v>0.109</v>
          </cell>
          <cell r="FN29">
            <v>0.872</v>
          </cell>
          <cell r="FO29">
            <v>1.9E-2</v>
          </cell>
          <cell r="FP29">
            <v>0</v>
          </cell>
          <cell r="FQ29">
            <v>0.755</v>
          </cell>
          <cell r="FR29">
            <v>1.2E-2</v>
          </cell>
          <cell r="FS29">
            <v>8.5000000000000006E-2</v>
          </cell>
          <cell r="FT29">
            <v>0.129</v>
          </cell>
          <cell r="FU29">
            <v>1.9E-2</v>
          </cell>
          <cell r="FV29">
            <v>0</v>
          </cell>
          <cell r="FW29">
            <v>0.70399999999999996</v>
          </cell>
          <cell r="FX29">
            <v>8.9999999999999993E-3</v>
          </cell>
          <cell r="FY29">
            <v>8.5000000000000006E-2</v>
          </cell>
          <cell r="FZ29">
            <v>0.17599999999999999</v>
          </cell>
          <cell r="GA29">
            <v>2.5999999999999999E-2</v>
          </cell>
          <cell r="GB29">
            <v>0</v>
          </cell>
          <cell r="GC29">
            <v>0</v>
          </cell>
          <cell r="GD29">
            <v>0</v>
          </cell>
          <cell r="GE29">
            <v>0</v>
          </cell>
          <cell r="GF29">
            <v>0</v>
          </cell>
          <cell r="GG29">
            <v>0</v>
          </cell>
          <cell r="GH29">
            <v>0</v>
          </cell>
          <cell r="GI29">
            <v>2.5000000000000001E-2</v>
          </cell>
          <cell r="GJ29">
            <v>8.4000000000000005E-2</v>
          </cell>
          <cell r="GK29">
            <v>0</v>
          </cell>
          <cell r="GL29">
            <v>1.9E-2</v>
          </cell>
          <cell r="GM29">
            <v>9.0999999999999998E-2</v>
          </cell>
          <cell r="GN29">
            <v>0</v>
          </cell>
          <cell r="GO29">
            <v>0.69599999999999995</v>
          </cell>
          <cell r="GP29">
            <v>8.5000000000000006E-2</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1.9E-2</v>
          </cell>
          <cell r="HP29">
            <v>0</v>
          </cell>
          <cell r="HQ29">
            <v>0</v>
          </cell>
          <cell r="HR29">
            <v>0.2</v>
          </cell>
          <cell r="HS29">
            <v>0</v>
          </cell>
          <cell r="HT29">
            <v>0</v>
          </cell>
          <cell r="HU29">
            <v>0</v>
          </cell>
          <cell r="HV29">
            <v>0</v>
          </cell>
          <cell r="HW29">
            <v>0</v>
          </cell>
          <cell r="HX29">
            <v>0.78100000000000003</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9.0999999999999998E-2</v>
          </cell>
          <cell r="IR29">
            <v>0</v>
          </cell>
          <cell r="IS29">
            <v>0</v>
          </cell>
          <cell r="IT29">
            <v>0</v>
          </cell>
          <cell r="IU29">
            <v>4.3999999999999997E-2</v>
          </cell>
          <cell r="IV29">
            <v>8.4000000000000005E-2</v>
          </cell>
          <cell r="IW29">
            <v>0</v>
          </cell>
          <cell r="IX29">
            <v>0</v>
          </cell>
          <cell r="IY29">
            <v>0</v>
          </cell>
          <cell r="IZ29">
            <v>0</v>
          </cell>
          <cell r="JA29">
            <v>0</v>
          </cell>
          <cell r="JB29">
            <v>0.78100000000000003</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9.0999999999999998E-2</v>
          </cell>
          <cell r="JZ29">
            <v>0.128</v>
          </cell>
          <cell r="KA29">
            <v>0</v>
          </cell>
          <cell r="KB29">
            <v>0</v>
          </cell>
          <cell r="KC29">
            <v>0</v>
          </cell>
          <cell r="KD29">
            <v>0.69599999999999995</v>
          </cell>
          <cell r="KE29">
            <v>0</v>
          </cell>
          <cell r="KF29">
            <v>8.5000000000000006E-2</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8.4000000000000005E-2</v>
          </cell>
          <cell r="LC29">
            <v>0</v>
          </cell>
          <cell r="LD29">
            <v>0.13600000000000001</v>
          </cell>
          <cell r="LE29">
            <v>0</v>
          </cell>
          <cell r="LF29">
            <v>0</v>
          </cell>
          <cell r="LG29">
            <v>0</v>
          </cell>
          <cell r="LH29">
            <v>0</v>
          </cell>
          <cell r="LI29">
            <v>0</v>
          </cell>
          <cell r="LJ29">
            <v>0.78100000000000003</v>
          </cell>
          <cell r="LK29">
            <v>0</v>
          </cell>
          <cell r="LL29">
            <v>0</v>
          </cell>
          <cell r="LM29">
            <v>0</v>
          </cell>
          <cell r="LN29">
            <v>0</v>
          </cell>
          <cell r="LO29">
            <v>0</v>
          </cell>
          <cell r="LP29">
            <v>0</v>
          </cell>
          <cell r="LQ29">
            <v>0</v>
          </cell>
          <cell r="LR29">
            <v>0</v>
          </cell>
          <cell r="LS29">
            <v>0</v>
          </cell>
          <cell r="LT29">
            <v>0</v>
          </cell>
          <cell r="LU29">
            <v>0</v>
          </cell>
          <cell r="LV29">
            <v>0</v>
          </cell>
          <cell r="LW29">
            <v>0</v>
          </cell>
          <cell r="LX29">
            <v>0</v>
          </cell>
          <cell r="LY29">
            <v>0</v>
          </cell>
          <cell r="LZ29">
            <v>0</v>
          </cell>
          <cell r="MA29">
            <v>0</v>
          </cell>
          <cell r="MB29">
            <v>0</v>
          </cell>
          <cell r="MC29">
            <v>0</v>
          </cell>
          <cell r="MD29">
            <v>0</v>
          </cell>
          <cell r="ME29">
            <v>0</v>
          </cell>
          <cell r="MF29">
            <v>0</v>
          </cell>
          <cell r="MG29">
            <v>0</v>
          </cell>
          <cell r="MH29">
            <v>0.219</v>
          </cell>
          <cell r="MI29">
            <v>0</v>
          </cell>
          <cell r="MJ29">
            <v>0</v>
          </cell>
          <cell r="MK29">
            <v>0</v>
          </cell>
          <cell r="ML29">
            <v>0</v>
          </cell>
          <cell r="MM29">
            <v>0</v>
          </cell>
          <cell r="MN29">
            <v>0.78100000000000003</v>
          </cell>
          <cell r="MO29">
            <v>0</v>
          </cell>
          <cell r="MP29">
            <v>0</v>
          </cell>
          <cell r="MQ29">
            <v>0</v>
          </cell>
          <cell r="MR29">
            <v>0</v>
          </cell>
          <cell r="MS29">
            <v>0</v>
          </cell>
          <cell r="MT29">
            <v>0</v>
          </cell>
          <cell r="MU29">
            <v>0</v>
          </cell>
          <cell r="MV29">
            <v>0</v>
          </cell>
          <cell r="MW29">
            <v>0</v>
          </cell>
          <cell r="MX29">
            <v>0</v>
          </cell>
          <cell r="MY29">
            <v>0</v>
          </cell>
          <cell r="MZ29">
            <v>0</v>
          </cell>
          <cell r="NA29">
            <v>0</v>
          </cell>
          <cell r="NB29">
            <v>0</v>
          </cell>
          <cell r="NC29">
            <v>0</v>
          </cell>
          <cell r="ND29">
            <v>0</v>
          </cell>
          <cell r="NE29">
            <v>0</v>
          </cell>
          <cell r="NF29">
            <v>0</v>
          </cell>
          <cell r="NG29">
            <v>0.80500000000000005</v>
          </cell>
          <cell r="NH29">
            <v>0.17599999999999999</v>
          </cell>
          <cell r="NI29">
            <v>0</v>
          </cell>
          <cell r="NJ29">
            <v>1.9E-2</v>
          </cell>
          <cell r="NK29">
            <v>0</v>
          </cell>
          <cell r="NL29">
            <v>0</v>
          </cell>
          <cell r="NM29">
            <v>0</v>
          </cell>
          <cell r="NN29">
            <v>0</v>
          </cell>
          <cell r="NO29">
            <v>0</v>
          </cell>
          <cell r="NP29">
            <v>0</v>
          </cell>
          <cell r="NQ29">
            <v>0</v>
          </cell>
          <cell r="NR29">
            <v>0</v>
          </cell>
          <cell r="NS29">
            <v>0</v>
          </cell>
          <cell r="NT29">
            <v>0</v>
          </cell>
          <cell r="NU29">
            <v>8.5000000000000006E-2</v>
          </cell>
          <cell r="NV29">
            <v>0</v>
          </cell>
          <cell r="NW29">
            <v>0</v>
          </cell>
          <cell r="NX29">
            <v>0</v>
          </cell>
          <cell r="NY29">
            <v>2.5000000000000001E-2</v>
          </cell>
          <cell r="NZ29">
            <v>0.89</v>
          </cell>
          <cell r="OA29">
            <v>0</v>
          </cell>
          <cell r="OB29">
            <v>0</v>
          </cell>
          <cell r="OC29">
            <v>0</v>
          </cell>
          <cell r="OD29">
            <v>0</v>
          </cell>
          <cell r="OE29">
            <v>0</v>
          </cell>
          <cell r="OF29">
            <v>0</v>
          </cell>
          <cell r="OG29">
            <v>0</v>
          </cell>
          <cell r="OH29">
            <v>0</v>
          </cell>
          <cell r="OI29">
            <v>0</v>
          </cell>
          <cell r="OJ29">
            <v>0</v>
          </cell>
          <cell r="OK29">
            <v>0</v>
          </cell>
          <cell r="OL29">
            <v>0</v>
          </cell>
          <cell r="OM29">
            <v>0</v>
          </cell>
          <cell r="ON29">
            <v>0</v>
          </cell>
          <cell r="OO29">
            <v>2.5000000000000001E-2</v>
          </cell>
          <cell r="OP29">
            <v>0.78</v>
          </cell>
          <cell r="OQ29">
            <v>0</v>
          </cell>
          <cell r="OR29">
            <v>0</v>
          </cell>
          <cell r="OS29">
            <v>0</v>
          </cell>
          <cell r="OT29">
            <v>9.0999999999999998E-2</v>
          </cell>
          <cell r="OU29">
            <v>0</v>
          </cell>
          <cell r="OV29">
            <v>0</v>
          </cell>
          <cell r="OW29">
            <v>0</v>
          </cell>
          <cell r="OX29">
            <v>0</v>
          </cell>
          <cell r="OY29">
            <v>0</v>
          </cell>
          <cell r="OZ29">
            <v>0</v>
          </cell>
          <cell r="PA29">
            <v>0</v>
          </cell>
          <cell r="PB29">
            <v>1.9E-2</v>
          </cell>
          <cell r="PC29">
            <v>0</v>
          </cell>
          <cell r="PD29">
            <v>0</v>
          </cell>
        </row>
        <row r="30">
          <cell r="A30" t="str">
            <v>2C4</v>
          </cell>
          <cell r="B30" t="str">
            <v>30</v>
          </cell>
          <cell r="C30" t="str">
            <v>NAF 17</v>
          </cell>
          <cell r="D30" t="str">
            <v>C4</v>
          </cell>
          <cell r="E30" t="str">
            <v>2</v>
          </cell>
          <cell r="F30">
            <v>0</v>
          </cell>
          <cell r="G30">
            <v>0.04</v>
          </cell>
          <cell r="H30">
            <v>0.14000000000000001</v>
          </cell>
          <cell r="I30">
            <v>0.628</v>
          </cell>
          <cell r="J30">
            <v>0.192</v>
          </cell>
          <cell r="K30">
            <v>0.222</v>
          </cell>
          <cell r="L30">
            <v>0.77800000000000002</v>
          </cell>
          <cell r="M30">
            <v>0</v>
          </cell>
          <cell r="N30">
            <v>0</v>
          </cell>
          <cell r="O30">
            <v>3.1E-2</v>
          </cell>
          <cell r="P30">
            <v>0.22800000000000001</v>
          </cell>
          <cell r="Q30">
            <v>0.04</v>
          </cell>
          <cell r="R30">
            <v>0.04</v>
          </cell>
          <cell r="S30">
            <v>7.6999999999999999E-2</v>
          </cell>
          <cell r="T30">
            <v>0.48</v>
          </cell>
          <cell r="U30">
            <v>0.14000000000000001</v>
          </cell>
          <cell r="V30">
            <v>0.36299999999999999</v>
          </cell>
          <cell r="W30">
            <v>0.27300000000000002</v>
          </cell>
          <cell r="X30">
            <v>6.7000000000000004E-2</v>
          </cell>
          <cell r="Y30">
            <v>0.78300000000000003</v>
          </cell>
          <cell r="Z30">
            <v>0.151</v>
          </cell>
          <cell r="AA30">
            <v>0</v>
          </cell>
          <cell r="AB30">
            <v>0</v>
          </cell>
          <cell r="AC30">
            <v>0</v>
          </cell>
          <cell r="AD30">
            <v>0</v>
          </cell>
          <cell r="AE30">
            <v>1</v>
          </cell>
          <cell r="AF30">
            <v>0.107</v>
          </cell>
          <cell r="AG30">
            <v>0.89300000000000002</v>
          </cell>
          <cell r="AH30">
            <v>0</v>
          </cell>
          <cell r="AI30">
            <v>1</v>
          </cell>
          <cell r="AJ30">
            <v>0</v>
          </cell>
          <cell r="AK30">
            <v>1</v>
          </cell>
          <cell r="AL30">
            <v>0</v>
          </cell>
          <cell r="AM30">
            <v>0</v>
          </cell>
          <cell r="AN30">
            <v>0</v>
          </cell>
          <cell r="AO30">
            <v>0</v>
          </cell>
          <cell r="AP30">
            <v>0</v>
          </cell>
          <cell r="AQ30">
            <v>0</v>
          </cell>
          <cell r="AR30">
            <v>0</v>
          </cell>
          <cell r="AS30">
            <v>1</v>
          </cell>
          <cell r="AT30">
            <v>0</v>
          </cell>
          <cell r="AU30">
            <v>1372</v>
          </cell>
          <cell r="AV30">
            <v>0.04</v>
          </cell>
          <cell r="AW30">
            <v>0</v>
          </cell>
          <cell r="AX30">
            <v>6.7000000000000004E-2</v>
          </cell>
          <cell r="AY30">
            <v>0.89300000000000002</v>
          </cell>
          <cell r="AZ30">
            <v>0</v>
          </cell>
          <cell r="BA30">
            <v>0.434</v>
          </cell>
          <cell r="BB30">
            <v>0.35499999999999998</v>
          </cell>
          <cell r="BC30">
            <v>0</v>
          </cell>
          <cell r="BD30">
            <v>0.64500000000000002</v>
          </cell>
          <cell r="BE30">
            <v>0</v>
          </cell>
          <cell r="BF30">
            <v>0.81699999999999995</v>
          </cell>
          <cell r="BG30">
            <v>6.7000000000000004E-2</v>
          </cell>
          <cell r="BH30">
            <v>0.04</v>
          </cell>
          <cell r="BI30">
            <v>0</v>
          </cell>
          <cell r="BJ30">
            <v>0</v>
          </cell>
          <cell r="BK30">
            <v>7.6999999999999999E-2</v>
          </cell>
          <cell r="BL30">
            <v>0</v>
          </cell>
          <cell r="BM30">
            <v>0</v>
          </cell>
          <cell r="BN30">
            <v>0</v>
          </cell>
          <cell r="BO30">
            <v>0</v>
          </cell>
          <cell r="BP30">
            <v>0.217</v>
          </cell>
          <cell r="BQ30">
            <v>0.78300000000000003</v>
          </cell>
          <cell r="BR30">
            <v>0</v>
          </cell>
          <cell r="BS30">
            <v>0</v>
          </cell>
          <cell r="BT30">
            <v>0.04</v>
          </cell>
          <cell r="BU30">
            <v>6.7000000000000004E-2</v>
          </cell>
          <cell r="BV30">
            <v>0</v>
          </cell>
          <cell r="BW30">
            <v>0.89300000000000002</v>
          </cell>
          <cell r="BX30">
            <v>0</v>
          </cell>
          <cell r="BY30">
            <v>0</v>
          </cell>
          <cell r="BZ30">
            <v>0</v>
          </cell>
          <cell r="CA30">
            <v>0.28100000000000003</v>
          </cell>
          <cell r="CB30">
            <v>0.60399999999999998</v>
          </cell>
          <cell r="CC30">
            <v>0.115</v>
          </cell>
          <cell r="CD30">
            <v>0</v>
          </cell>
          <cell r="CE30">
            <v>0</v>
          </cell>
          <cell r="CF30">
            <v>0</v>
          </cell>
          <cell r="CG30">
            <v>4.2999999999999997E-2</v>
          </cell>
          <cell r="CH30">
            <v>0.44</v>
          </cell>
          <cell r="CI30">
            <v>0.51700000000000002</v>
          </cell>
          <cell r="CJ30">
            <v>0</v>
          </cell>
          <cell r="CK30">
            <v>0</v>
          </cell>
          <cell r="CL30">
            <v>0</v>
          </cell>
          <cell r="CM30">
            <v>0</v>
          </cell>
          <cell r="CN30">
            <v>0</v>
          </cell>
          <cell r="CO30">
            <v>1</v>
          </cell>
          <cell r="CP30">
            <v>0.436</v>
          </cell>
          <cell r="CQ30">
            <v>0.22800000000000001</v>
          </cell>
          <cell r="CR30">
            <v>0</v>
          </cell>
          <cell r="CS30">
            <v>0</v>
          </cell>
          <cell r="CT30">
            <v>0.33600000000000002</v>
          </cell>
          <cell r="CU30">
            <v>0.77200000000000002</v>
          </cell>
          <cell r="CV30">
            <v>0.151</v>
          </cell>
          <cell r="CW30">
            <v>0</v>
          </cell>
          <cell r="CX30">
            <v>7.6999999999999999E-2</v>
          </cell>
          <cell r="CY30">
            <v>0</v>
          </cell>
          <cell r="CZ30">
            <v>0.89200000000000002</v>
          </cell>
          <cell r="DA30">
            <v>3.1E-2</v>
          </cell>
          <cell r="DB30">
            <v>7.6999999999999999E-2</v>
          </cell>
          <cell r="DC30">
            <v>0</v>
          </cell>
          <cell r="DD30">
            <v>0</v>
          </cell>
          <cell r="DE30">
            <v>0.74099999999999999</v>
          </cell>
          <cell r="DF30">
            <v>7.6999999999999999E-2</v>
          </cell>
          <cell r="DG30">
            <v>0</v>
          </cell>
          <cell r="DH30">
            <v>0</v>
          </cell>
          <cell r="DI30">
            <v>0.182</v>
          </cell>
          <cell r="DJ30">
            <v>0.54600000000000004</v>
          </cell>
          <cell r="DK30">
            <v>8.2000000000000003E-2</v>
          </cell>
          <cell r="DL30">
            <v>0</v>
          </cell>
          <cell r="DM30">
            <v>0</v>
          </cell>
          <cell r="DN30">
            <v>0.371</v>
          </cell>
          <cell r="DO30">
            <v>0.59499999999999997</v>
          </cell>
          <cell r="DP30">
            <v>0.25800000000000001</v>
          </cell>
          <cell r="DQ30">
            <v>0</v>
          </cell>
          <cell r="DR30">
            <v>0</v>
          </cell>
          <cell r="DS30">
            <v>0.14699999999999999</v>
          </cell>
          <cell r="DT30">
            <v>0.41899999999999998</v>
          </cell>
          <cell r="DU30">
            <v>0.38800000000000001</v>
          </cell>
          <cell r="DV30">
            <v>0.19400000000000001</v>
          </cell>
          <cell r="DW30">
            <v>0</v>
          </cell>
          <cell r="DX30">
            <v>0</v>
          </cell>
          <cell r="DY30">
            <v>0.157</v>
          </cell>
          <cell r="DZ30">
            <v>0.72699999999999998</v>
          </cell>
          <cell r="EA30">
            <v>0</v>
          </cell>
          <cell r="EB30">
            <v>0.11600000000000001</v>
          </cell>
          <cell r="EC30">
            <v>0</v>
          </cell>
          <cell r="ED30">
            <v>0.48599999999999999</v>
          </cell>
          <cell r="EE30">
            <v>0.14000000000000001</v>
          </cell>
          <cell r="EF30">
            <v>0.25800000000000001</v>
          </cell>
          <cell r="EG30">
            <v>0.11600000000000001</v>
          </cell>
          <cell r="EH30">
            <v>0.27300000000000002</v>
          </cell>
          <cell r="EI30">
            <v>0.58699999999999997</v>
          </cell>
          <cell r="EJ30">
            <v>0</v>
          </cell>
          <cell r="EK30">
            <v>0.14000000000000001</v>
          </cell>
          <cell r="EL30">
            <v>0.14599999999999999</v>
          </cell>
          <cell r="EM30">
            <v>0.222</v>
          </cell>
          <cell r="EN30">
            <v>0.154</v>
          </cell>
          <cell r="EO30">
            <v>0</v>
          </cell>
          <cell r="EP30">
            <v>0.25700000000000001</v>
          </cell>
          <cell r="EQ30">
            <v>0.221</v>
          </cell>
          <cell r="ER30">
            <v>0.223</v>
          </cell>
          <cell r="ES30">
            <v>0.7</v>
          </cell>
          <cell r="ET30">
            <v>0.04</v>
          </cell>
          <cell r="EU30">
            <v>7.6999999999999999E-2</v>
          </cell>
          <cell r="EV30">
            <v>0</v>
          </cell>
          <cell r="EW30">
            <v>0</v>
          </cell>
          <cell r="EX30">
            <v>0.222</v>
          </cell>
          <cell r="EY30">
            <v>0</v>
          </cell>
          <cell r="EZ30">
            <v>0.151</v>
          </cell>
          <cell r="FA30">
            <v>0.55700000000000005</v>
          </cell>
          <cell r="FB30">
            <v>7.6999999999999999E-2</v>
          </cell>
          <cell r="FC30">
            <v>0.36699999999999999</v>
          </cell>
          <cell r="FD30">
            <v>0</v>
          </cell>
          <cell r="FE30">
            <v>0.25700000000000001</v>
          </cell>
          <cell r="FF30">
            <v>0.63200000000000001</v>
          </cell>
          <cell r="FG30">
            <v>0.111</v>
          </cell>
          <cell r="FH30">
            <v>0</v>
          </cell>
          <cell r="FI30">
            <v>0.158</v>
          </cell>
          <cell r="FJ30">
            <v>0.72699999999999998</v>
          </cell>
          <cell r="FK30">
            <v>0.11600000000000001</v>
          </cell>
          <cell r="FL30">
            <v>0</v>
          </cell>
          <cell r="FM30">
            <v>0.107</v>
          </cell>
          <cell r="FN30">
            <v>0.753</v>
          </cell>
          <cell r="FO30">
            <v>0.14000000000000001</v>
          </cell>
          <cell r="FP30">
            <v>0</v>
          </cell>
          <cell r="FQ30">
            <v>0.81100000000000005</v>
          </cell>
          <cell r="FR30">
            <v>1.0999999999999999E-2</v>
          </cell>
          <cell r="FS30">
            <v>5.5E-2</v>
          </cell>
          <cell r="FT30">
            <v>8.5999999999999993E-2</v>
          </cell>
          <cell r="FU30">
            <v>3.7999999999999999E-2</v>
          </cell>
          <cell r="FV30">
            <v>0</v>
          </cell>
          <cell r="FW30">
            <v>0.78100000000000003</v>
          </cell>
          <cell r="FX30">
            <v>1.0999999999999999E-2</v>
          </cell>
          <cell r="FY30">
            <v>0.05</v>
          </cell>
          <cell r="FZ30">
            <v>0.111</v>
          </cell>
          <cell r="GA30">
            <v>4.7E-2</v>
          </cell>
          <cell r="GB30">
            <v>0</v>
          </cell>
          <cell r="GC30">
            <v>0</v>
          </cell>
          <cell r="GD30">
            <v>0</v>
          </cell>
          <cell r="GE30">
            <v>0</v>
          </cell>
          <cell r="GF30">
            <v>0</v>
          </cell>
          <cell r="GG30">
            <v>0</v>
          </cell>
          <cell r="GH30">
            <v>0</v>
          </cell>
          <cell r="GI30">
            <v>0</v>
          </cell>
          <cell r="GJ30">
            <v>0</v>
          </cell>
          <cell r="GK30">
            <v>0.04</v>
          </cell>
          <cell r="GL30">
            <v>0</v>
          </cell>
          <cell r="GM30">
            <v>0</v>
          </cell>
          <cell r="GN30">
            <v>0</v>
          </cell>
          <cell r="GO30">
            <v>0.14000000000000001</v>
          </cell>
          <cell r="GP30">
            <v>0</v>
          </cell>
          <cell r="GQ30">
            <v>0</v>
          </cell>
          <cell r="GR30">
            <v>0</v>
          </cell>
          <cell r="GS30">
            <v>0</v>
          </cell>
          <cell r="GT30">
            <v>0</v>
          </cell>
          <cell r="GU30">
            <v>0.56100000000000005</v>
          </cell>
          <cell r="GV30">
            <v>6.7000000000000004E-2</v>
          </cell>
          <cell r="GW30">
            <v>0</v>
          </cell>
          <cell r="GX30">
            <v>0</v>
          </cell>
          <cell r="GY30">
            <v>0</v>
          </cell>
          <cell r="GZ30">
            <v>0</v>
          </cell>
          <cell r="HA30">
            <v>0.11600000000000001</v>
          </cell>
          <cell r="HB30">
            <v>0</v>
          </cell>
          <cell r="HC30">
            <v>0</v>
          </cell>
          <cell r="HD30">
            <v>0</v>
          </cell>
          <cell r="HE30">
            <v>0</v>
          </cell>
          <cell r="HF30">
            <v>7.6999999999999999E-2</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0.14000000000000001</v>
          </cell>
          <cell r="HX30">
            <v>0</v>
          </cell>
          <cell r="HY30">
            <v>0</v>
          </cell>
          <cell r="HZ30">
            <v>0</v>
          </cell>
          <cell r="IA30">
            <v>0</v>
          </cell>
          <cell r="IB30">
            <v>0</v>
          </cell>
          <cell r="IC30">
            <v>7.6999999999999999E-2</v>
          </cell>
          <cell r="ID30">
            <v>0.55100000000000005</v>
          </cell>
          <cell r="IE30">
            <v>0</v>
          </cell>
          <cell r="IF30">
            <v>0</v>
          </cell>
          <cell r="IG30">
            <v>0</v>
          </cell>
          <cell r="IH30">
            <v>0</v>
          </cell>
          <cell r="II30">
            <v>0</v>
          </cell>
          <cell r="IJ30">
            <v>0.23200000000000001</v>
          </cell>
          <cell r="IK30">
            <v>0</v>
          </cell>
          <cell r="IL30">
            <v>0</v>
          </cell>
          <cell r="IM30">
            <v>0</v>
          </cell>
          <cell r="IN30">
            <v>0</v>
          </cell>
          <cell r="IO30">
            <v>0</v>
          </cell>
          <cell r="IP30">
            <v>0</v>
          </cell>
          <cell r="IQ30">
            <v>0</v>
          </cell>
          <cell r="IR30">
            <v>0</v>
          </cell>
          <cell r="IS30">
            <v>0.04</v>
          </cell>
          <cell r="IT30">
            <v>0</v>
          </cell>
          <cell r="IU30">
            <v>0</v>
          </cell>
          <cell r="IV30">
            <v>0</v>
          </cell>
          <cell r="IW30">
            <v>0</v>
          </cell>
          <cell r="IX30">
            <v>0</v>
          </cell>
          <cell r="IY30">
            <v>0</v>
          </cell>
          <cell r="IZ30">
            <v>0</v>
          </cell>
          <cell r="JA30">
            <v>0</v>
          </cell>
          <cell r="JB30">
            <v>0.14000000000000001</v>
          </cell>
          <cell r="JC30">
            <v>0</v>
          </cell>
          <cell r="JD30">
            <v>0</v>
          </cell>
          <cell r="JE30">
            <v>0</v>
          </cell>
          <cell r="JF30">
            <v>6.7000000000000004E-2</v>
          </cell>
          <cell r="JG30">
            <v>0</v>
          </cell>
          <cell r="JH30">
            <v>0.56100000000000005</v>
          </cell>
          <cell r="JI30">
            <v>0</v>
          </cell>
          <cell r="JJ30">
            <v>0</v>
          </cell>
          <cell r="JK30">
            <v>0</v>
          </cell>
          <cell r="JL30">
            <v>0</v>
          </cell>
          <cell r="JM30">
            <v>0</v>
          </cell>
          <cell r="JN30">
            <v>0.192</v>
          </cell>
          <cell r="JO30">
            <v>0</v>
          </cell>
          <cell r="JP30">
            <v>0</v>
          </cell>
          <cell r="JQ30">
            <v>0</v>
          </cell>
          <cell r="JR30">
            <v>0</v>
          </cell>
          <cell r="JS30">
            <v>0</v>
          </cell>
          <cell r="JT30">
            <v>0</v>
          </cell>
          <cell r="JU30">
            <v>0</v>
          </cell>
          <cell r="JV30">
            <v>0</v>
          </cell>
          <cell r="JW30">
            <v>0</v>
          </cell>
          <cell r="JX30">
            <v>4.2999999999999997E-2</v>
          </cell>
          <cell r="JY30">
            <v>0</v>
          </cell>
          <cell r="JZ30">
            <v>0</v>
          </cell>
          <cell r="KA30">
            <v>0</v>
          </cell>
          <cell r="KB30">
            <v>0</v>
          </cell>
          <cell r="KC30">
            <v>0</v>
          </cell>
          <cell r="KD30">
            <v>0</v>
          </cell>
          <cell r="KE30">
            <v>0.15</v>
          </cell>
          <cell r="KF30">
            <v>0</v>
          </cell>
          <cell r="KG30">
            <v>0</v>
          </cell>
          <cell r="KH30">
            <v>0</v>
          </cell>
          <cell r="KI30">
            <v>0</v>
          </cell>
          <cell r="KJ30">
            <v>0.23799999999999999</v>
          </cell>
          <cell r="KK30">
            <v>0.33</v>
          </cell>
          <cell r="KL30">
            <v>3.3000000000000002E-2</v>
          </cell>
          <cell r="KM30">
            <v>0</v>
          </cell>
          <cell r="KN30">
            <v>0</v>
          </cell>
          <cell r="KO30">
            <v>0</v>
          </cell>
          <cell r="KP30">
            <v>0</v>
          </cell>
          <cell r="KQ30">
            <v>0.124</v>
          </cell>
          <cell r="KR30">
            <v>8.2000000000000003E-2</v>
          </cell>
          <cell r="KS30">
            <v>0</v>
          </cell>
          <cell r="KT30">
            <v>0</v>
          </cell>
          <cell r="KU30">
            <v>0</v>
          </cell>
          <cell r="KV30">
            <v>0</v>
          </cell>
          <cell r="KW30">
            <v>0</v>
          </cell>
          <cell r="KX30">
            <v>0</v>
          </cell>
          <cell r="KY30">
            <v>0</v>
          </cell>
          <cell r="KZ30">
            <v>0</v>
          </cell>
          <cell r="LA30">
            <v>0</v>
          </cell>
          <cell r="LB30">
            <v>4.2999999999999997E-2</v>
          </cell>
          <cell r="LC30">
            <v>0</v>
          </cell>
          <cell r="LD30">
            <v>0</v>
          </cell>
          <cell r="LE30">
            <v>0</v>
          </cell>
          <cell r="LF30">
            <v>0</v>
          </cell>
          <cell r="LG30">
            <v>0</v>
          </cell>
          <cell r="LH30">
            <v>0</v>
          </cell>
          <cell r="LI30">
            <v>0</v>
          </cell>
          <cell r="LJ30">
            <v>0.15</v>
          </cell>
          <cell r="LK30">
            <v>0</v>
          </cell>
          <cell r="LL30">
            <v>0</v>
          </cell>
          <cell r="LM30">
            <v>0</v>
          </cell>
          <cell r="LN30">
            <v>0</v>
          </cell>
          <cell r="LO30">
            <v>0.44</v>
          </cell>
          <cell r="LP30">
            <v>0.161</v>
          </cell>
          <cell r="LQ30">
            <v>0</v>
          </cell>
          <cell r="LR30">
            <v>0</v>
          </cell>
          <cell r="LS30">
            <v>0</v>
          </cell>
          <cell r="LT30">
            <v>0</v>
          </cell>
          <cell r="LU30">
            <v>0</v>
          </cell>
          <cell r="LV30">
            <v>0.20599999999999999</v>
          </cell>
          <cell r="LW30">
            <v>0</v>
          </cell>
          <cell r="LX30">
            <v>0</v>
          </cell>
          <cell r="LY30">
            <v>0</v>
          </cell>
          <cell r="LZ30">
            <v>0</v>
          </cell>
          <cell r="MA30">
            <v>0</v>
          </cell>
          <cell r="MB30">
            <v>0</v>
          </cell>
          <cell r="MC30">
            <v>0</v>
          </cell>
          <cell r="MD30">
            <v>0</v>
          </cell>
          <cell r="ME30">
            <v>0</v>
          </cell>
          <cell r="MF30">
            <v>0</v>
          </cell>
          <cell r="MG30">
            <v>0</v>
          </cell>
          <cell r="MH30">
            <v>0</v>
          </cell>
          <cell r="MI30">
            <v>0</v>
          </cell>
          <cell r="MJ30">
            <v>0</v>
          </cell>
          <cell r="MK30">
            <v>0</v>
          </cell>
          <cell r="ML30">
            <v>0</v>
          </cell>
          <cell r="MM30">
            <v>0</v>
          </cell>
          <cell r="MN30">
            <v>0.15</v>
          </cell>
          <cell r="MO30">
            <v>0</v>
          </cell>
          <cell r="MP30">
            <v>0</v>
          </cell>
          <cell r="MQ30">
            <v>0</v>
          </cell>
          <cell r="MR30">
            <v>0</v>
          </cell>
          <cell r="MS30">
            <v>0</v>
          </cell>
          <cell r="MT30">
            <v>0.60099999999999998</v>
          </cell>
          <cell r="MU30">
            <v>0</v>
          </cell>
          <cell r="MV30">
            <v>0</v>
          </cell>
          <cell r="MW30">
            <v>0</v>
          </cell>
          <cell r="MX30">
            <v>0</v>
          </cell>
          <cell r="MY30">
            <v>0</v>
          </cell>
          <cell r="MZ30">
            <v>0.249</v>
          </cell>
          <cell r="NA30">
            <v>0</v>
          </cell>
          <cell r="NB30">
            <v>0.157</v>
          </cell>
          <cell r="NC30">
            <v>0</v>
          </cell>
          <cell r="ND30">
            <v>0</v>
          </cell>
          <cell r="NE30">
            <v>0</v>
          </cell>
          <cell r="NF30">
            <v>0</v>
          </cell>
          <cell r="NG30">
            <v>0.32900000000000001</v>
          </cell>
          <cell r="NH30">
            <v>0.14000000000000001</v>
          </cell>
          <cell r="NI30">
            <v>0.25800000000000001</v>
          </cell>
          <cell r="NJ30">
            <v>0</v>
          </cell>
          <cell r="NK30">
            <v>0</v>
          </cell>
          <cell r="NL30">
            <v>0</v>
          </cell>
          <cell r="NM30">
            <v>0</v>
          </cell>
          <cell r="NN30">
            <v>0</v>
          </cell>
          <cell r="NO30">
            <v>0</v>
          </cell>
          <cell r="NP30">
            <v>0</v>
          </cell>
          <cell r="NQ30">
            <v>0</v>
          </cell>
          <cell r="NR30">
            <v>0</v>
          </cell>
          <cell r="NS30">
            <v>0</v>
          </cell>
          <cell r="NT30">
            <v>0.11600000000000001</v>
          </cell>
          <cell r="NU30">
            <v>0.157</v>
          </cell>
          <cell r="NV30">
            <v>0</v>
          </cell>
          <cell r="NW30">
            <v>0</v>
          </cell>
          <cell r="NX30">
            <v>0</v>
          </cell>
          <cell r="NY30">
            <v>0</v>
          </cell>
          <cell r="NZ30">
            <v>0.58699999999999997</v>
          </cell>
          <cell r="OA30">
            <v>0</v>
          </cell>
          <cell r="OB30">
            <v>0.14000000000000001</v>
          </cell>
          <cell r="OC30">
            <v>0</v>
          </cell>
          <cell r="OD30">
            <v>0</v>
          </cell>
          <cell r="OE30">
            <v>0</v>
          </cell>
          <cell r="OF30">
            <v>0</v>
          </cell>
          <cell r="OG30">
            <v>0.11600000000000001</v>
          </cell>
          <cell r="OH30">
            <v>0</v>
          </cell>
          <cell r="OI30">
            <v>0</v>
          </cell>
          <cell r="OJ30">
            <v>0</v>
          </cell>
          <cell r="OK30">
            <v>0</v>
          </cell>
          <cell r="OL30">
            <v>0</v>
          </cell>
          <cell r="OM30">
            <v>0</v>
          </cell>
          <cell r="ON30">
            <v>0</v>
          </cell>
          <cell r="OO30">
            <v>0.157</v>
          </cell>
          <cell r="OP30">
            <v>0.32900000000000001</v>
          </cell>
          <cell r="OQ30">
            <v>0</v>
          </cell>
          <cell r="OR30">
            <v>0</v>
          </cell>
          <cell r="OS30">
            <v>0</v>
          </cell>
          <cell r="OT30">
            <v>0</v>
          </cell>
          <cell r="OU30">
            <v>0</v>
          </cell>
          <cell r="OV30">
            <v>0.14000000000000001</v>
          </cell>
          <cell r="OW30">
            <v>0</v>
          </cell>
          <cell r="OX30">
            <v>0.25800000000000001</v>
          </cell>
          <cell r="OY30">
            <v>0</v>
          </cell>
          <cell r="OZ30">
            <v>0</v>
          </cell>
          <cell r="PA30">
            <v>0.11600000000000001</v>
          </cell>
          <cell r="PB30">
            <v>0</v>
          </cell>
          <cell r="PC30">
            <v>0</v>
          </cell>
          <cell r="PD30">
            <v>0</v>
          </cell>
        </row>
        <row r="31">
          <cell r="A31" t="str">
            <v>3C4</v>
          </cell>
          <cell r="B31" t="str">
            <v>31</v>
          </cell>
          <cell r="C31" t="str">
            <v>NAF 17</v>
          </cell>
          <cell r="D31" t="str">
            <v>C4</v>
          </cell>
          <cell r="E31" t="str">
            <v>3</v>
          </cell>
          <cell r="F31">
            <v>0</v>
          </cell>
          <cell r="G31">
            <v>0</v>
          </cell>
          <cell r="H31">
            <v>0.69299999999999995</v>
          </cell>
          <cell r="I31">
            <v>0.21</v>
          </cell>
          <cell r="J31">
            <v>9.7000000000000003E-2</v>
          </cell>
          <cell r="K31">
            <v>0.83099999999999996</v>
          </cell>
          <cell r="L31">
            <v>0</v>
          </cell>
          <cell r="M31">
            <v>0.16900000000000001</v>
          </cell>
          <cell r="N31">
            <v>0</v>
          </cell>
          <cell r="O31">
            <v>0.315</v>
          </cell>
          <cell r="P31">
            <v>0.20499999999999999</v>
          </cell>
          <cell r="Q31">
            <v>0.46500000000000002</v>
          </cell>
          <cell r="R31">
            <v>2.9000000000000001E-2</v>
          </cell>
          <cell r="S31">
            <v>0.308</v>
          </cell>
          <cell r="T31">
            <v>0.247</v>
          </cell>
          <cell r="U31">
            <v>0</v>
          </cell>
          <cell r="V31">
            <v>6.3E-2</v>
          </cell>
          <cell r="W31">
            <v>0.14499999999999999</v>
          </cell>
          <cell r="X31">
            <v>0.41099999999999998</v>
          </cell>
          <cell r="Y31">
            <v>0.48699999999999999</v>
          </cell>
          <cell r="Z31">
            <v>0.10199999999999999</v>
          </cell>
          <cell r="AA31">
            <v>0.29199999999999998</v>
          </cell>
          <cell r="AB31">
            <v>0</v>
          </cell>
          <cell r="AC31">
            <v>0</v>
          </cell>
          <cell r="AD31">
            <v>0.65</v>
          </cell>
          <cell r="AE31">
            <v>5.6000000000000001E-2</v>
          </cell>
          <cell r="AF31">
            <v>0.34100000000000003</v>
          </cell>
          <cell r="AG31">
            <v>0.65900000000000003</v>
          </cell>
          <cell r="AH31">
            <v>0</v>
          </cell>
          <cell r="AI31">
            <v>1</v>
          </cell>
          <cell r="AJ31">
            <v>0</v>
          </cell>
          <cell r="AK31">
            <v>0.61299999999999999</v>
          </cell>
          <cell r="AL31">
            <v>0</v>
          </cell>
          <cell r="AM31">
            <v>0.126</v>
          </cell>
          <cell r="AN31">
            <v>0</v>
          </cell>
          <cell r="AO31">
            <v>0.26100000000000001</v>
          </cell>
          <cell r="AP31">
            <v>0.22900000000000001</v>
          </cell>
          <cell r="AQ31">
            <v>0.11700000000000001</v>
          </cell>
          <cell r="AR31">
            <v>0</v>
          </cell>
          <cell r="AS31">
            <v>0.52800000000000002</v>
          </cell>
          <cell r="AT31">
            <v>0.126</v>
          </cell>
          <cell r="AU31">
            <v>1764</v>
          </cell>
          <cell r="AV31">
            <v>5.8999999999999997E-2</v>
          </cell>
          <cell r="AW31">
            <v>0.11600000000000001</v>
          </cell>
          <cell r="AX31">
            <v>7.4999999999999997E-2</v>
          </cell>
          <cell r="AY31">
            <v>0.70499999999999996</v>
          </cell>
          <cell r="AZ31">
            <v>4.3999999999999997E-2</v>
          </cell>
          <cell r="BA31">
            <v>15.382</v>
          </cell>
          <cell r="BB31">
            <v>8.2000000000000003E-2</v>
          </cell>
          <cell r="BC31">
            <v>0.16600000000000001</v>
          </cell>
          <cell r="BD31">
            <v>0.38800000000000001</v>
          </cell>
          <cell r="BE31">
            <v>0.36499999999999999</v>
          </cell>
          <cell r="BF31">
            <v>0.61299999999999999</v>
          </cell>
          <cell r="BG31">
            <v>0.23300000000000001</v>
          </cell>
          <cell r="BH31">
            <v>0.106</v>
          </cell>
          <cell r="BI31">
            <v>0</v>
          </cell>
          <cell r="BJ31">
            <v>0</v>
          </cell>
          <cell r="BK31">
            <v>4.9000000000000002E-2</v>
          </cell>
          <cell r="BL31">
            <v>4.2999999999999997E-2</v>
          </cell>
          <cell r="BM31">
            <v>7.6999999999999999E-2</v>
          </cell>
          <cell r="BN31">
            <v>3.3000000000000002E-2</v>
          </cell>
          <cell r="BO31">
            <v>0.154</v>
          </cell>
          <cell r="BP31">
            <v>0.29299999999999998</v>
          </cell>
          <cell r="BQ31">
            <v>0.4</v>
          </cell>
          <cell r="BR31">
            <v>0</v>
          </cell>
          <cell r="BS31">
            <v>0</v>
          </cell>
          <cell r="BT31">
            <v>0</v>
          </cell>
          <cell r="BU31">
            <v>0.16500000000000001</v>
          </cell>
          <cell r="BV31">
            <v>9.9000000000000005E-2</v>
          </cell>
          <cell r="BW31">
            <v>0.73599999999999999</v>
          </cell>
          <cell r="BX31">
            <v>0</v>
          </cell>
          <cell r="BY31">
            <v>0</v>
          </cell>
          <cell r="BZ31">
            <v>0</v>
          </cell>
          <cell r="CA31">
            <v>0.151</v>
          </cell>
          <cell r="CB31">
            <v>0.77200000000000002</v>
          </cell>
          <cell r="CC31">
            <v>7.6999999999999999E-2</v>
          </cell>
          <cell r="CD31">
            <v>0</v>
          </cell>
          <cell r="CE31">
            <v>0</v>
          </cell>
          <cell r="CF31">
            <v>0</v>
          </cell>
          <cell r="CG31">
            <v>0.27</v>
          </cell>
          <cell r="CH31">
            <v>0.64</v>
          </cell>
          <cell r="CI31">
            <v>0.09</v>
          </cell>
          <cell r="CJ31">
            <v>0</v>
          </cell>
          <cell r="CK31">
            <v>0</v>
          </cell>
          <cell r="CL31">
            <v>0</v>
          </cell>
          <cell r="CM31">
            <v>0</v>
          </cell>
          <cell r="CN31">
            <v>0</v>
          </cell>
          <cell r="CO31">
            <v>1</v>
          </cell>
          <cell r="CP31">
            <v>0.432</v>
          </cell>
          <cell r="CQ31">
            <v>0.53800000000000003</v>
          </cell>
          <cell r="CR31">
            <v>3.1E-2</v>
          </cell>
          <cell r="CS31">
            <v>0</v>
          </cell>
          <cell r="CT31">
            <v>0</v>
          </cell>
          <cell r="CU31">
            <v>0.432</v>
          </cell>
          <cell r="CV31">
            <v>0.32900000000000001</v>
          </cell>
          <cell r="CW31">
            <v>3.1E-2</v>
          </cell>
          <cell r="CX31">
            <v>0.20899999999999999</v>
          </cell>
          <cell r="CY31">
            <v>0</v>
          </cell>
          <cell r="CZ31">
            <v>0.499</v>
          </cell>
          <cell r="DA31">
            <v>0.44700000000000001</v>
          </cell>
          <cell r="DB31">
            <v>5.3999999999999999E-2</v>
          </cell>
          <cell r="DC31">
            <v>0</v>
          </cell>
          <cell r="DD31">
            <v>0</v>
          </cell>
          <cell r="DE31">
            <v>0.51100000000000001</v>
          </cell>
          <cell r="DF31">
            <v>0.30599999999999999</v>
          </cell>
          <cell r="DG31">
            <v>0</v>
          </cell>
          <cell r="DH31">
            <v>0</v>
          </cell>
          <cell r="DI31">
            <v>0.183</v>
          </cell>
          <cell r="DJ31">
            <v>0.219</v>
          </cell>
          <cell r="DK31">
            <v>0</v>
          </cell>
          <cell r="DL31">
            <v>0</v>
          </cell>
          <cell r="DM31">
            <v>0</v>
          </cell>
          <cell r="DN31">
            <v>0.78100000000000003</v>
          </cell>
          <cell r="DO31">
            <v>0.54200000000000004</v>
          </cell>
          <cell r="DP31">
            <v>0.20499999999999999</v>
          </cell>
          <cell r="DQ31">
            <v>0</v>
          </cell>
          <cell r="DR31">
            <v>0.03</v>
          </cell>
          <cell r="DS31">
            <v>0.222</v>
          </cell>
          <cell r="DT31">
            <v>0.432</v>
          </cell>
          <cell r="DU31">
            <v>0.48399999999999999</v>
          </cell>
          <cell r="DV31">
            <v>8.5000000000000006E-2</v>
          </cell>
          <cell r="DW31">
            <v>0</v>
          </cell>
          <cell r="DX31">
            <v>0</v>
          </cell>
          <cell r="DY31">
            <v>0.374</v>
          </cell>
          <cell r="DZ31">
            <v>0.30599999999999999</v>
          </cell>
          <cell r="EA31">
            <v>0.16900000000000001</v>
          </cell>
          <cell r="EB31">
            <v>0.151</v>
          </cell>
          <cell r="EC31">
            <v>8.7999999999999995E-2</v>
          </cell>
          <cell r="ED31">
            <v>0.42599999999999999</v>
          </cell>
          <cell r="EE31">
            <v>9.7000000000000003E-2</v>
          </cell>
          <cell r="EF31">
            <v>0.223</v>
          </cell>
          <cell r="EG31">
            <v>0.16600000000000001</v>
          </cell>
          <cell r="EH31">
            <v>0.47199999999999998</v>
          </cell>
          <cell r="EI31">
            <v>0.151</v>
          </cell>
          <cell r="EJ31">
            <v>0.17799999999999999</v>
          </cell>
          <cell r="EK31">
            <v>0.19900000000000001</v>
          </cell>
          <cell r="EL31">
            <v>0.159</v>
          </cell>
          <cell r="EM31">
            <v>2.3E-2</v>
          </cell>
          <cell r="EN31">
            <v>0.189</v>
          </cell>
          <cell r="EO31">
            <v>4.9000000000000002E-2</v>
          </cell>
          <cell r="EP31">
            <v>0.26100000000000001</v>
          </cell>
          <cell r="EQ31">
            <v>0.31900000000000001</v>
          </cell>
          <cell r="ER31">
            <v>0.14499999999999999</v>
          </cell>
          <cell r="ES31">
            <v>0.53800000000000003</v>
          </cell>
          <cell r="ET31">
            <v>0</v>
          </cell>
          <cell r="EU31">
            <v>0.27700000000000002</v>
          </cell>
          <cell r="EV31">
            <v>5.3999999999999999E-2</v>
          </cell>
          <cell r="EW31">
            <v>0</v>
          </cell>
          <cell r="EX31">
            <v>0.41899999999999998</v>
          </cell>
          <cell r="EY31">
            <v>8.6999999999999994E-2</v>
          </cell>
          <cell r="EZ31">
            <v>0.316</v>
          </cell>
          <cell r="FA31">
            <v>0.32</v>
          </cell>
          <cell r="FB31">
            <v>0.34499999999999997</v>
          </cell>
          <cell r="FC31">
            <v>0.33500000000000002</v>
          </cell>
          <cell r="FD31">
            <v>0</v>
          </cell>
          <cell r="FE31">
            <v>0.51200000000000001</v>
          </cell>
          <cell r="FF31">
            <v>0.32600000000000001</v>
          </cell>
          <cell r="FG31">
            <v>8.5000000000000006E-2</v>
          </cell>
          <cell r="FH31">
            <v>7.6999999999999999E-2</v>
          </cell>
          <cell r="FI31">
            <v>0.218</v>
          </cell>
          <cell r="FJ31">
            <v>0.45700000000000002</v>
          </cell>
          <cell r="FK31">
            <v>0.248</v>
          </cell>
          <cell r="FL31">
            <v>7.6999999999999999E-2</v>
          </cell>
          <cell r="FM31">
            <v>0.23699999999999999</v>
          </cell>
          <cell r="FN31">
            <v>0.16200000000000001</v>
          </cell>
          <cell r="FO31">
            <v>0.60099999999999998</v>
          </cell>
          <cell r="FP31">
            <v>0</v>
          </cell>
          <cell r="FQ31">
            <v>0.67800000000000005</v>
          </cell>
          <cell r="FR31">
            <v>0.124</v>
          </cell>
          <cell r="FS31">
            <v>2.9000000000000001E-2</v>
          </cell>
          <cell r="FT31">
            <v>6.8000000000000005E-2</v>
          </cell>
          <cell r="FU31">
            <v>0.10100000000000001</v>
          </cell>
          <cell r="FV31">
            <v>0</v>
          </cell>
          <cell r="FW31">
            <v>0.64</v>
          </cell>
          <cell r="FX31">
            <v>0.13</v>
          </cell>
          <cell r="FY31">
            <v>3.6999999999999998E-2</v>
          </cell>
          <cell r="FZ31">
            <v>7.3999999999999996E-2</v>
          </cell>
          <cell r="GA31">
            <v>0.11899999999999999</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0.42399999999999999</v>
          </cell>
          <cell r="GP31">
            <v>0.192</v>
          </cell>
          <cell r="GQ31">
            <v>7.6999999999999999E-2</v>
          </cell>
          <cell r="GR31">
            <v>0</v>
          </cell>
          <cell r="GS31">
            <v>0</v>
          </cell>
          <cell r="GT31">
            <v>0</v>
          </cell>
          <cell r="GU31">
            <v>0.13200000000000001</v>
          </cell>
          <cell r="GV31">
            <v>0</v>
          </cell>
          <cell r="GW31">
            <v>2.9000000000000001E-2</v>
          </cell>
          <cell r="GX31">
            <v>0</v>
          </cell>
          <cell r="GY31">
            <v>0</v>
          </cell>
          <cell r="GZ31">
            <v>4.9000000000000002E-2</v>
          </cell>
          <cell r="HA31">
            <v>5.7000000000000002E-2</v>
          </cell>
          <cell r="HB31">
            <v>4.1000000000000002E-2</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4.2999999999999997E-2</v>
          </cell>
          <cell r="HT31">
            <v>7.6999999999999999E-2</v>
          </cell>
          <cell r="HU31">
            <v>0</v>
          </cell>
          <cell r="HV31">
            <v>0.113</v>
          </cell>
          <cell r="HW31">
            <v>0.157</v>
          </cell>
          <cell r="HX31">
            <v>0.29899999999999999</v>
          </cell>
          <cell r="HY31">
            <v>0</v>
          </cell>
          <cell r="HZ31">
            <v>0</v>
          </cell>
          <cell r="IA31">
            <v>3.3000000000000002E-2</v>
          </cell>
          <cell r="IB31">
            <v>0</v>
          </cell>
          <cell r="IC31">
            <v>7.9000000000000001E-2</v>
          </cell>
          <cell r="ID31">
            <v>0.10199999999999999</v>
          </cell>
          <cell r="IE31">
            <v>0</v>
          </cell>
          <cell r="IF31">
            <v>0</v>
          </cell>
          <cell r="IG31">
            <v>0</v>
          </cell>
          <cell r="IH31">
            <v>4.1000000000000002E-2</v>
          </cell>
          <cell r="II31">
            <v>5.7000000000000002E-2</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0.14000000000000001</v>
          </cell>
          <cell r="JA31">
            <v>9.9000000000000005E-2</v>
          </cell>
          <cell r="JB31">
            <v>0.42799999999999999</v>
          </cell>
          <cell r="JC31">
            <v>0</v>
          </cell>
          <cell r="JD31">
            <v>0</v>
          </cell>
          <cell r="JE31">
            <v>0</v>
          </cell>
          <cell r="JF31">
            <v>2.5000000000000001E-2</v>
          </cell>
          <cell r="JG31">
            <v>0</v>
          </cell>
          <cell r="JH31">
            <v>0.20200000000000001</v>
          </cell>
          <cell r="JI31">
            <v>0</v>
          </cell>
          <cell r="JJ31">
            <v>0</v>
          </cell>
          <cell r="JK31">
            <v>0</v>
          </cell>
          <cell r="JL31">
            <v>0</v>
          </cell>
          <cell r="JM31">
            <v>0</v>
          </cell>
          <cell r="JN31">
            <v>0.106</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0.12</v>
          </cell>
          <cell r="KE31">
            <v>0.496</v>
          </cell>
          <cell r="KF31">
            <v>7.6999999999999999E-2</v>
          </cell>
          <cell r="KG31">
            <v>0</v>
          </cell>
          <cell r="KH31">
            <v>0</v>
          </cell>
          <cell r="KI31">
            <v>0</v>
          </cell>
          <cell r="KJ31">
            <v>3.1E-2</v>
          </cell>
          <cell r="KK31">
            <v>0.17899999999999999</v>
          </cell>
          <cell r="KL31">
            <v>0</v>
          </cell>
          <cell r="KM31">
            <v>0</v>
          </cell>
          <cell r="KN31">
            <v>0</v>
          </cell>
          <cell r="KO31">
            <v>0</v>
          </cell>
          <cell r="KP31">
            <v>0</v>
          </cell>
          <cell r="KQ31">
            <v>9.7000000000000003E-2</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0.151</v>
          </cell>
          <cell r="LI31">
            <v>0.51300000000000001</v>
          </cell>
          <cell r="LJ31">
            <v>2.9000000000000001E-2</v>
          </cell>
          <cell r="LK31">
            <v>0</v>
          </cell>
          <cell r="LL31">
            <v>0</v>
          </cell>
          <cell r="LM31">
            <v>0</v>
          </cell>
          <cell r="LN31">
            <v>7.8E-2</v>
          </cell>
          <cell r="LO31">
            <v>7.0999999999999994E-2</v>
          </cell>
          <cell r="LP31">
            <v>6.0999999999999999E-2</v>
          </cell>
          <cell r="LQ31">
            <v>0</v>
          </cell>
          <cell r="LR31">
            <v>0</v>
          </cell>
          <cell r="LS31">
            <v>0</v>
          </cell>
          <cell r="LT31">
            <v>4.1000000000000002E-2</v>
          </cell>
          <cell r="LU31">
            <v>5.7000000000000002E-2</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0</v>
          </cell>
          <cell r="MN31">
            <v>0.68899999999999995</v>
          </cell>
          <cell r="MO31">
            <v>0</v>
          </cell>
          <cell r="MP31">
            <v>0</v>
          </cell>
          <cell r="MQ31">
            <v>0</v>
          </cell>
          <cell r="MR31">
            <v>0</v>
          </cell>
          <cell r="MS31">
            <v>0</v>
          </cell>
          <cell r="MT31">
            <v>0.214</v>
          </cell>
          <cell r="MU31">
            <v>0</v>
          </cell>
          <cell r="MV31">
            <v>0</v>
          </cell>
          <cell r="MW31">
            <v>0</v>
          </cell>
          <cell r="MX31">
            <v>0</v>
          </cell>
          <cell r="MY31">
            <v>0</v>
          </cell>
          <cell r="MZ31">
            <v>9.7000000000000003E-2</v>
          </cell>
          <cell r="NA31">
            <v>8.7999999999999995E-2</v>
          </cell>
          <cell r="NB31">
            <v>0.112</v>
          </cell>
          <cell r="NC31">
            <v>9.7000000000000003E-2</v>
          </cell>
          <cell r="ND31">
            <v>0</v>
          </cell>
          <cell r="NE31">
            <v>7.6999999999999999E-2</v>
          </cell>
          <cell r="NF31">
            <v>0</v>
          </cell>
          <cell r="NG31">
            <v>0.252</v>
          </cell>
          <cell r="NH31">
            <v>0</v>
          </cell>
          <cell r="NI31">
            <v>5.3999999999999999E-2</v>
          </cell>
          <cell r="NJ31">
            <v>0</v>
          </cell>
          <cell r="NK31">
            <v>0</v>
          </cell>
          <cell r="NL31">
            <v>0</v>
          </cell>
          <cell r="NM31">
            <v>0</v>
          </cell>
          <cell r="NN31">
            <v>0.16900000000000001</v>
          </cell>
          <cell r="NO31">
            <v>0</v>
          </cell>
          <cell r="NP31">
            <v>0</v>
          </cell>
          <cell r="NQ31">
            <v>6.3E-2</v>
          </cell>
          <cell r="NR31">
            <v>0</v>
          </cell>
          <cell r="NS31">
            <v>0</v>
          </cell>
          <cell r="NT31">
            <v>8.8999999999999996E-2</v>
          </cell>
          <cell r="NU31">
            <v>0.29299999999999998</v>
          </cell>
          <cell r="NV31">
            <v>0</v>
          </cell>
          <cell r="NW31">
            <v>0</v>
          </cell>
          <cell r="NX31">
            <v>4.8000000000000001E-2</v>
          </cell>
          <cell r="NY31">
            <v>0.17799999999999999</v>
          </cell>
          <cell r="NZ31">
            <v>0.151</v>
          </cell>
          <cell r="OA31">
            <v>0</v>
          </cell>
          <cell r="OB31">
            <v>0</v>
          </cell>
          <cell r="OC31">
            <v>0</v>
          </cell>
          <cell r="OD31">
            <v>0</v>
          </cell>
          <cell r="OE31">
            <v>0.17799999999999999</v>
          </cell>
          <cell r="OF31">
            <v>0</v>
          </cell>
          <cell r="OG31">
            <v>0</v>
          </cell>
          <cell r="OH31">
            <v>0</v>
          </cell>
          <cell r="OI31">
            <v>0</v>
          </cell>
          <cell r="OJ31">
            <v>0.151</v>
          </cell>
          <cell r="OK31">
            <v>5.6000000000000001E-2</v>
          </cell>
          <cell r="OL31">
            <v>0</v>
          </cell>
          <cell r="OM31">
            <v>0</v>
          </cell>
          <cell r="ON31">
            <v>4.8000000000000001E-2</v>
          </cell>
          <cell r="OO31">
            <v>0.28999999999999998</v>
          </cell>
          <cell r="OP31">
            <v>8.6999999999999994E-2</v>
          </cell>
          <cell r="OQ31">
            <v>0</v>
          </cell>
          <cell r="OR31">
            <v>6.3E-2</v>
          </cell>
          <cell r="OS31">
            <v>4.8000000000000001E-2</v>
          </cell>
          <cell r="OT31">
            <v>0</v>
          </cell>
          <cell r="OU31">
            <v>0</v>
          </cell>
          <cell r="OV31">
            <v>0</v>
          </cell>
          <cell r="OW31">
            <v>0</v>
          </cell>
          <cell r="OX31">
            <v>6.4000000000000001E-2</v>
          </cell>
          <cell r="OY31">
            <v>0.17799999999999999</v>
          </cell>
          <cell r="OZ31">
            <v>0</v>
          </cell>
          <cell r="PA31">
            <v>7.6999999999999999E-2</v>
          </cell>
          <cell r="PB31">
            <v>0</v>
          </cell>
          <cell r="PC31">
            <v>0</v>
          </cell>
          <cell r="PD31">
            <v>8.8999999999999996E-2</v>
          </cell>
        </row>
        <row r="32">
          <cell r="A32" t="str">
            <v>4C4</v>
          </cell>
          <cell r="B32" t="str">
            <v>32</v>
          </cell>
          <cell r="C32" t="str">
            <v>NAF 17</v>
          </cell>
          <cell r="D32" t="str">
            <v>C4</v>
          </cell>
          <cell r="E32" t="str">
            <v>4</v>
          </cell>
          <cell r="F32">
            <v>0</v>
          </cell>
          <cell r="G32">
            <v>7.1999999999999995E-2</v>
          </cell>
          <cell r="H32">
            <v>0.21299999999999999</v>
          </cell>
          <cell r="I32">
            <v>0.59799999999999998</v>
          </cell>
          <cell r="J32">
            <v>0.11700000000000001</v>
          </cell>
          <cell r="K32">
            <v>1</v>
          </cell>
          <cell r="L32">
            <v>0</v>
          </cell>
          <cell r="M32">
            <v>0</v>
          </cell>
          <cell r="N32">
            <v>0</v>
          </cell>
          <cell r="O32">
            <v>0.109</v>
          </cell>
          <cell r="P32">
            <v>0.193</v>
          </cell>
          <cell r="Q32">
            <v>0.16500000000000001</v>
          </cell>
          <cell r="R32">
            <v>0</v>
          </cell>
          <cell r="S32">
            <v>0.105</v>
          </cell>
          <cell r="T32">
            <v>0.221</v>
          </cell>
          <cell r="U32">
            <v>0</v>
          </cell>
          <cell r="V32">
            <v>0.157</v>
          </cell>
          <cell r="W32">
            <v>0.39300000000000002</v>
          </cell>
          <cell r="X32">
            <v>0.22900000000000001</v>
          </cell>
          <cell r="Y32">
            <v>0.749</v>
          </cell>
          <cell r="Z32">
            <v>2.1999999999999999E-2</v>
          </cell>
          <cell r="AA32">
            <v>0.105</v>
          </cell>
          <cell r="AB32">
            <v>0.63800000000000001</v>
          </cell>
          <cell r="AC32">
            <v>0.30099999999999999</v>
          </cell>
          <cell r="AD32">
            <v>0.60699999999999998</v>
          </cell>
          <cell r="AE32">
            <v>0.19700000000000001</v>
          </cell>
          <cell r="AF32">
            <v>0.27</v>
          </cell>
          <cell r="AG32">
            <v>0.73</v>
          </cell>
          <cell r="AH32">
            <v>0.14399999999999999</v>
          </cell>
          <cell r="AI32">
            <v>0.85599999999999998</v>
          </cell>
          <cell r="AJ32">
            <v>24</v>
          </cell>
          <cell r="AK32">
            <v>0.91900000000000004</v>
          </cell>
          <cell r="AL32">
            <v>0</v>
          </cell>
          <cell r="AM32">
            <v>8.1000000000000003E-2</v>
          </cell>
          <cell r="AN32">
            <v>0</v>
          </cell>
          <cell r="AO32">
            <v>0</v>
          </cell>
          <cell r="AP32">
            <v>0.307</v>
          </cell>
          <cell r="AQ32">
            <v>6.7000000000000004E-2</v>
          </cell>
          <cell r="AR32">
            <v>0.14099999999999999</v>
          </cell>
          <cell r="AS32">
            <v>0.24399999999999999</v>
          </cell>
          <cell r="AT32">
            <v>0.24099999999999999</v>
          </cell>
          <cell r="AU32">
            <v>3335</v>
          </cell>
          <cell r="AV32">
            <v>9.0999999999999998E-2</v>
          </cell>
          <cell r="AW32">
            <v>0.17699999999999999</v>
          </cell>
          <cell r="AX32">
            <v>3.9E-2</v>
          </cell>
          <cell r="AY32">
            <v>0.57299999999999995</v>
          </cell>
          <cell r="AZ32">
            <v>0.11899999999999999</v>
          </cell>
          <cell r="BA32">
            <v>9.3520000000000003</v>
          </cell>
          <cell r="BB32">
            <v>0.218</v>
          </cell>
          <cell r="BC32">
            <v>0.311</v>
          </cell>
          <cell r="BD32">
            <v>0.27400000000000002</v>
          </cell>
          <cell r="BE32">
            <v>0.19700000000000001</v>
          </cell>
          <cell r="BF32">
            <v>0.60899999999999999</v>
          </cell>
          <cell r="BG32">
            <v>0.2</v>
          </cell>
          <cell r="BH32">
            <v>0</v>
          </cell>
          <cell r="BI32">
            <v>3.9E-2</v>
          </cell>
          <cell r="BJ32">
            <v>0.13300000000000001</v>
          </cell>
          <cell r="BK32">
            <v>1.9E-2</v>
          </cell>
          <cell r="BL32">
            <v>0</v>
          </cell>
          <cell r="BM32">
            <v>3.4000000000000002E-2</v>
          </cell>
          <cell r="BN32">
            <v>4.9000000000000002E-2</v>
          </cell>
          <cell r="BO32">
            <v>0.14000000000000001</v>
          </cell>
          <cell r="BP32">
            <v>0.38200000000000001</v>
          </cell>
          <cell r="BQ32">
            <v>0.39500000000000002</v>
          </cell>
          <cell r="BR32">
            <v>0</v>
          </cell>
          <cell r="BS32">
            <v>1.9E-2</v>
          </cell>
          <cell r="BT32">
            <v>1.9E-2</v>
          </cell>
          <cell r="BU32">
            <v>3.5000000000000003E-2</v>
          </cell>
          <cell r="BV32">
            <v>0.13400000000000001</v>
          </cell>
          <cell r="BW32">
            <v>0.79300000000000004</v>
          </cell>
          <cell r="BX32">
            <v>0</v>
          </cell>
          <cell r="BY32">
            <v>0</v>
          </cell>
          <cell r="BZ32">
            <v>3.3000000000000002E-2</v>
          </cell>
          <cell r="CA32">
            <v>0.23100000000000001</v>
          </cell>
          <cell r="CB32">
            <v>0.67900000000000005</v>
          </cell>
          <cell r="CC32">
            <v>5.8000000000000003E-2</v>
          </cell>
          <cell r="CD32">
            <v>3.3000000000000002E-2</v>
          </cell>
          <cell r="CE32">
            <v>0</v>
          </cell>
          <cell r="CF32">
            <v>3.2000000000000001E-2</v>
          </cell>
          <cell r="CG32">
            <v>8.2000000000000003E-2</v>
          </cell>
          <cell r="CH32">
            <v>0.74299999999999999</v>
          </cell>
          <cell r="CI32">
            <v>0.11</v>
          </cell>
          <cell r="CJ32">
            <v>0</v>
          </cell>
          <cell r="CK32">
            <v>0</v>
          </cell>
          <cell r="CL32">
            <v>0</v>
          </cell>
          <cell r="CM32">
            <v>0</v>
          </cell>
          <cell r="CN32">
            <v>0</v>
          </cell>
          <cell r="CO32">
            <v>1</v>
          </cell>
          <cell r="CP32">
            <v>0.55800000000000005</v>
          </cell>
          <cell r="CQ32">
            <v>0.38800000000000001</v>
          </cell>
          <cell r="CR32">
            <v>4.2000000000000003E-2</v>
          </cell>
          <cell r="CS32">
            <v>0</v>
          </cell>
          <cell r="CT32">
            <v>1.2E-2</v>
          </cell>
          <cell r="CU32">
            <v>0.51500000000000001</v>
          </cell>
          <cell r="CV32">
            <v>0.28899999999999998</v>
          </cell>
          <cell r="CW32">
            <v>3.1E-2</v>
          </cell>
          <cell r="CX32">
            <v>0.14899999999999999</v>
          </cell>
          <cell r="CY32">
            <v>1.7000000000000001E-2</v>
          </cell>
          <cell r="CZ32">
            <v>0.65300000000000002</v>
          </cell>
          <cell r="DA32">
            <v>0.216</v>
          </cell>
          <cell r="DB32">
            <v>0.13100000000000001</v>
          </cell>
          <cell r="DC32">
            <v>0</v>
          </cell>
          <cell r="DD32">
            <v>0</v>
          </cell>
          <cell r="DE32">
            <v>0.67400000000000004</v>
          </cell>
          <cell r="DF32">
            <v>0.17599999999999999</v>
          </cell>
          <cell r="DG32">
            <v>0.06</v>
          </cell>
          <cell r="DH32">
            <v>0</v>
          </cell>
          <cell r="DI32">
            <v>8.8999999999999996E-2</v>
          </cell>
          <cell r="DJ32">
            <v>0.47099999999999997</v>
          </cell>
          <cell r="DK32">
            <v>9.7000000000000003E-2</v>
          </cell>
          <cell r="DL32">
            <v>0</v>
          </cell>
          <cell r="DM32">
            <v>2.1000000000000001E-2</v>
          </cell>
          <cell r="DN32">
            <v>0.41099999999999998</v>
          </cell>
          <cell r="DO32">
            <v>0.61399999999999999</v>
          </cell>
          <cell r="DP32">
            <v>0.34300000000000003</v>
          </cell>
          <cell r="DQ32">
            <v>2.3E-2</v>
          </cell>
          <cell r="DR32">
            <v>0</v>
          </cell>
          <cell r="DS32">
            <v>1.9E-2</v>
          </cell>
          <cell r="DT32">
            <v>0.48</v>
          </cell>
          <cell r="DU32">
            <v>0.32400000000000001</v>
          </cell>
          <cell r="DV32">
            <v>0.19600000000000001</v>
          </cell>
          <cell r="DW32">
            <v>0</v>
          </cell>
          <cell r="DX32">
            <v>0</v>
          </cell>
          <cell r="DY32">
            <v>0.251</v>
          </cell>
          <cell r="DZ32">
            <v>0.32800000000000001</v>
          </cell>
          <cell r="EA32">
            <v>0.159</v>
          </cell>
          <cell r="EB32">
            <v>0.26200000000000001</v>
          </cell>
          <cell r="EC32">
            <v>0.04</v>
          </cell>
          <cell r="ED32">
            <v>0.27400000000000002</v>
          </cell>
          <cell r="EE32">
            <v>6.2E-2</v>
          </cell>
          <cell r="EF32">
            <v>0.313</v>
          </cell>
          <cell r="EG32">
            <v>0.311</v>
          </cell>
          <cell r="EH32">
            <v>0.22700000000000001</v>
          </cell>
          <cell r="EI32">
            <v>0.33100000000000002</v>
          </cell>
          <cell r="EJ32">
            <v>0.13900000000000001</v>
          </cell>
          <cell r="EK32">
            <v>0.30199999999999999</v>
          </cell>
          <cell r="EL32">
            <v>0.23200000000000001</v>
          </cell>
          <cell r="EM32">
            <v>7.0999999999999994E-2</v>
          </cell>
          <cell r="EN32">
            <v>1.7000000000000001E-2</v>
          </cell>
          <cell r="EO32">
            <v>0.114</v>
          </cell>
          <cell r="EP32">
            <v>0.246</v>
          </cell>
          <cell r="EQ32">
            <v>0.31900000000000001</v>
          </cell>
          <cell r="ER32">
            <v>0.17899999999999999</v>
          </cell>
          <cell r="ES32">
            <v>0.51100000000000001</v>
          </cell>
          <cell r="ET32">
            <v>0.06</v>
          </cell>
          <cell r="EU32">
            <v>0.153</v>
          </cell>
          <cell r="EV32">
            <v>5.0999999999999997E-2</v>
          </cell>
          <cell r="EW32">
            <v>3.1E-2</v>
          </cell>
          <cell r="EX32">
            <v>0.27300000000000002</v>
          </cell>
          <cell r="EY32">
            <v>0.13</v>
          </cell>
          <cell r="EZ32">
            <v>8.8999999999999996E-2</v>
          </cell>
          <cell r="FA32">
            <v>0.371</v>
          </cell>
          <cell r="FB32">
            <v>0.33600000000000002</v>
          </cell>
          <cell r="FC32">
            <v>0.29299999999999998</v>
          </cell>
          <cell r="FD32">
            <v>0</v>
          </cell>
          <cell r="FE32">
            <v>0.59799999999999998</v>
          </cell>
          <cell r="FF32">
            <v>0.24399999999999999</v>
          </cell>
          <cell r="FG32">
            <v>0.158</v>
          </cell>
          <cell r="FH32">
            <v>0</v>
          </cell>
          <cell r="FI32">
            <v>0.308</v>
          </cell>
          <cell r="FJ32">
            <v>0.47299999999999998</v>
          </cell>
          <cell r="FK32">
            <v>0.219</v>
          </cell>
          <cell r="FL32">
            <v>0</v>
          </cell>
          <cell r="FM32">
            <v>0.224</v>
          </cell>
          <cell r="FN32">
            <v>0.318</v>
          </cell>
          <cell r="FO32">
            <v>0.45800000000000002</v>
          </cell>
          <cell r="FP32">
            <v>0</v>
          </cell>
          <cell r="FQ32">
            <v>0.65900000000000003</v>
          </cell>
          <cell r="FR32">
            <v>7.1999999999999995E-2</v>
          </cell>
          <cell r="FS32">
            <v>0.04</v>
          </cell>
          <cell r="FT32">
            <v>0.113</v>
          </cell>
          <cell r="FU32">
            <v>0.11600000000000001</v>
          </cell>
          <cell r="FV32">
            <v>0</v>
          </cell>
          <cell r="FW32">
            <v>0.64300000000000002</v>
          </cell>
          <cell r="FX32">
            <v>7.5999999999999998E-2</v>
          </cell>
          <cell r="FY32">
            <v>3.9E-2</v>
          </cell>
          <cell r="FZ32">
            <v>0.128</v>
          </cell>
          <cell r="GA32">
            <v>0.114</v>
          </cell>
          <cell r="GB32">
            <v>0</v>
          </cell>
          <cell r="GC32">
            <v>0</v>
          </cell>
          <cell r="GD32">
            <v>0</v>
          </cell>
          <cell r="GE32">
            <v>0</v>
          </cell>
          <cell r="GF32">
            <v>0</v>
          </cell>
          <cell r="GG32">
            <v>0</v>
          </cell>
          <cell r="GH32">
            <v>0</v>
          </cell>
          <cell r="GI32">
            <v>0</v>
          </cell>
          <cell r="GJ32">
            <v>3.3000000000000002E-2</v>
          </cell>
          <cell r="GK32">
            <v>0</v>
          </cell>
          <cell r="GL32">
            <v>3.9E-2</v>
          </cell>
          <cell r="GM32">
            <v>0</v>
          </cell>
          <cell r="GN32">
            <v>0</v>
          </cell>
          <cell r="GO32">
            <v>0.17</v>
          </cell>
          <cell r="GP32">
            <v>1.2E-2</v>
          </cell>
          <cell r="GQ32">
            <v>0</v>
          </cell>
          <cell r="GR32">
            <v>0</v>
          </cell>
          <cell r="GS32">
            <v>3.2000000000000001E-2</v>
          </cell>
          <cell r="GT32">
            <v>0</v>
          </cell>
          <cell r="GU32">
            <v>0.34799999999999998</v>
          </cell>
          <cell r="GV32">
            <v>0.129</v>
          </cell>
          <cell r="GW32">
            <v>0</v>
          </cell>
          <cell r="GX32">
            <v>0</v>
          </cell>
          <cell r="GY32">
            <v>0.10199999999999999</v>
          </cell>
          <cell r="GZ32">
            <v>1.9E-2</v>
          </cell>
          <cell r="HA32">
            <v>9.1999999999999998E-2</v>
          </cell>
          <cell r="HB32">
            <v>2.5000000000000001E-2</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0.02</v>
          </cell>
          <cell r="HQ32">
            <v>3.9E-2</v>
          </cell>
          <cell r="HR32">
            <v>1.2999999999999999E-2</v>
          </cell>
          <cell r="HS32">
            <v>0</v>
          </cell>
          <cell r="HT32">
            <v>0</v>
          </cell>
          <cell r="HU32">
            <v>0</v>
          </cell>
          <cell r="HV32">
            <v>1.7999999999999999E-2</v>
          </cell>
          <cell r="HW32">
            <v>0.109</v>
          </cell>
          <cell r="HX32">
            <v>8.7999999999999995E-2</v>
          </cell>
          <cell r="HY32">
            <v>0</v>
          </cell>
          <cell r="HZ32">
            <v>3.4000000000000002E-2</v>
          </cell>
          <cell r="IA32">
            <v>2.1000000000000001E-2</v>
          </cell>
          <cell r="IB32">
            <v>0.10199999999999999</v>
          </cell>
          <cell r="IC32">
            <v>0.193</v>
          </cell>
          <cell r="ID32">
            <v>0.24099999999999999</v>
          </cell>
          <cell r="IE32">
            <v>0</v>
          </cell>
          <cell r="IF32">
            <v>0</v>
          </cell>
          <cell r="IG32">
            <v>2.8000000000000001E-2</v>
          </cell>
          <cell r="IH32">
            <v>0</v>
          </cell>
          <cell r="II32">
            <v>4.1000000000000002E-2</v>
          </cell>
          <cell r="IJ32">
            <v>5.2999999999999999E-2</v>
          </cell>
          <cell r="IK32">
            <v>0</v>
          </cell>
          <cell r="IL32">
            <v>0</v>
          </cell>
          <cell r="IM32">
            <v>0</v>
          </cell>
          <cell r="IN32">
            <v>0</v>
          </cell>
          <cell r="IO32">
            <v>0</v>
          </cell>
          <cell r="IP32">
            <v>0</v>
          </cell>
          <cell r="IQ32">
            <v>0</v>
          </cell>
          <cell r="IR32">
            <v>1.9E-2</v>
          </cell>
          <cell r="IS32">
            <v>1.9E-2</v>
          </cell>
          <cell r="IT32">
            <v>1.2999999999999999E-2</v>
          </cell>
          <cell r="IU32">
            <v>0</v>
          </cell>
          <cell r="IV32">
            <v>0.02</v>
          </cell>
          <cell r="IW32">
            <v>0</v>
          </cell>
          <cell r="IX32">
            <v>0</v>
          </cell>
          <cell r="IY32">
            <v>0</v>
          </cell>
          <cell r="IZ32">
            <v>2.1999999999999999E-2</v>
          </cell>
          <cell r="JA32">
            <v>3.2000000000000001E-2</v>
          </cell>
          <cell r="JB32">
            <v>0.14799999999999999</v>
          </cell>
          <cell r="JC32">
            <v>0</v>
          </cell>
          <cell r="JD32">
            <v>0</v>
          </cell>
          <cell r="JE32">
            <v>0</v>
          </cell>
          <cell r="JF32">
            <v>0</v>
          </cell>
          <cell r="JG32">
            <v>0.10199999999999999</v>
          </cell>
          <cell r="JH32">
            <v>0.499</v>
          </cell>
          <cell r="JI32">
            <v>0</v>
          </cell>
          <cell r="JJ32">
            <v>0</v>
          </cell>
          <cell r="JK32">
            <v>0</v>
          </cell>
          <cell r="JL32">
            <v>0</v>
          </cell>
          <cell r="JM32">
            <v>0</v>
          </cell>
          <cell r="JN32">
            <v>0.126</v>
          </cell>
          <cell r="JO32">
            <v>0</v>
          </cell>
          <cell r="JP32">
            <v>0</v>
          </cell>
          <cell r="JQ32">
            <v>0</v>
          </cell>
          <cell r="JR32">
            <v>0</v>
          </cell>
          <cell r="JS32">
            <v>0</v>
          </cell>
          <cell r="JT32">
            <v>0</v>
          </cell>
          <cell r="JU32">
            <v>0</v>
          </cell>
          <cell r="JV32">
            <v>0</v>
          </cell>
          <cell r="JW32">
            <v>0</v>
          </cell>
          <cell r="JX32">
            <v>0</v>
          </cell>
          <cell r="JY32">
            <v>7.1999999999999995E-2</v>
          </cell>
          <cell r="JZ32">
            <v>0</v>
          </cell>
          <cell r="KA32">
            <v>0</v>
          </cell>
          <cell r="KB32">
            <v>0</v>
          </cell>
          <cell r="KC32">
            <v>0</v>
          </cell>
          <cell r="KD32">
            <v>6.8000000000000005E-2</v>
          </cell>
          <cell r="KE32">
            <v>0.14599999999999999</v>
          </cell>
          <cell r="KF32">
            <v>0</v>
          </cell>
          <cell r="KG32">
            <v>0</v>
          </cell>
          <cell r="KH32">
            <v>0</v>
          </cell>
          <cell r="KI32">
            <v>3.3000000000000002E-2</v>
          </cell>
          <cell r="KJ32">
            <v>0.14199999999999999</v>
          </cell>
          <cell r="KK32">
            <v>0.36299999999999999</v>
          </cell>
          <cell r="KL32">
            <v>5.8000000000000003E-2</v>
          </cell>
          <cell r="KM32">
            <v>0</v>
          </cell>
          <cell r="KN32">
            <v>0</v>
          </cell>
          <cell r="KO32">
            <v>0</v>
          </cell>
          <cell r="KP32">
            <v>0.02</v>
          </cell>
          <cell r="KQ32">
            <v>9.9000000000000005E-2</v>
          </cell>
          <cell r="KR32">
            <v>0</v>
          </cell>
          <cell r="KS32">
            <v>0</v>
          </cell>
          <cell r="KT32">
            <v>0</v>
          </cell>
          <cell r="KU32">
            <v>0</v>
          </cell>
          <cell r="KV32">
            <v>0</v>
          </cell>
          <cell r="KW32">
            <v>0</v>
          </cell>
          <cell r="KX32">
            <v>0</v>
          </cell>
          <cell r="KY32">
            <v>0</v>
          </cell>
          <cell r="KZ32">
            <v>0</v>
          </cell>
          <cell r="LA32">
            <v>0</v>
          </cell>
          <cell r="LB32">
            <v>0</v>
          </cell>
          <cell r="LC32">
            <v>5.1999999999999998E-2</v>
          </cell>
          <cell r="LD32">
            <v>1.9E-2</v>
          </cell>
          <cell r="LE32">
            <v>0</v>
          </cell>
          <cell r="LF32">
            <v>0</v>
          </cell>
          <cell r="LG32">
            <v>3.2000000000000001E-2</v>
          </cell>
          <cell r="LH32">
            <v>0</v>
          </cell>
          <cell r="LI32">
            <v>0.183</v>
          </cell>
          <cell r="LJ32">
            <v>0</v>
          </cell>
          <cell r="LK32">
            <v>3.3000000000000002E-2</v>
          </cell>
          <cell r="LL32">
            <v>0</v>
          </cell>
          <cell r="LM32">
            <v>0</v>
          </cell>
          <cell r="LN32">
            <v>8.2000000000000003E-2</v>
          </cell>
          <cell r="LO32">
            <v>0.40899999999999997</v>
          </cell>
          <cell r="LP32">
            <v>7.0999999999999994E-2</v>
          </cell>
          <cell r="LQ32">
            <v>0</v>
          </cell>
          <cell r="LR32">
            <v>0</v>
          </cell>
          <cell r="LS32">
            <v>0</v>
          </cell>
          <cell r="LT32">
            <v>0</v>
          </cell>
          <cell r="LU32">
            <v>9.9000000000000005E-2</v>
          </cell>
          <cell r="LV32">
            <v>2.1000000000000001E-2</v>
          </cell>
          <cell r="LW32">
            <v>0</v>
          </cell>
          <cell r="LX32">
            <v>0</v>
          </cell>
          <cell r="LY32">
            <v>0</v>
          </cell>
          <cell r="LZ32">
            <v>0</v>
          </cell>
          <cell r="MA32">
            <v>0</v>
          </cell>
          <cell r="MB32">
            <v>0</v>
          </cell>
          <cell r="MC32">
            <v>0</v>
          </cell>
          <cell r="MD32">
            <v>0</v>
          </cell>
          <cell r="ME32">
            <v>0</v>
          </cell>
          <cell r="MF32">
            <v>0</v>
          </cell>
          <cell r="MG32">
            <v>0</v>
          </cell>
          <cell r="MH32">
            <v>7.1999999999999995E-2</v>
          </cell>
          <cell r="MI32">
            <v>0</v>
          </cell>
          <cell r="MJ32">
            <v>0</v>
          </cell>
          <cell r="MK32">
            <v>0</v>
          </cell>
          <cell r="ML32">
            <v>0</v>
          </cell>
          <cell r="MM32">
            <v>0</v>
          </cell>
          <cell r="MN32">
            <v>0.215</v>
          </cell>
          <cell r="MO32">
            <v>0</v>
          </cell>
          <cell r="MP32">
            <v>0</v>
          </cell>
          <cell r="MQ32">
            <v>0</v>
          </cell>
          <cell r="MR32">
            <v>0</v>
          </cell>
          <cell r="MS32">
            <v>0</v>
          </cell>
          <cell r="MT32">
            <v>0.59099999999999997</v>
          </cell>
          <cell r="MU32">
            <v>0</v>
          </cell>
          <cell r="MV32">
            <v>0</v>
          </cell>
          <cell r="MW32">
            <v>0</v>
          </cell>
          <cell r="MX32">
            <v>0</v>
          </cell>
          <cell r="MY32">
            <v>0</v>
          </cell>
          <cell r="MZ32">
            <v>0.122</v>
          </cell>
          <cell r="NA32">
            <v>0.04</v>
          </cell>
          <cell r="NB32">
            <v>0.14699999999999999</v>
          </cell>
          <cell r="NC32">
            <v>2.5000000000000001E-2</v>
          </cell>
          <cell r="ND32">
            <v>0</v>
          </cell>
          <cell r="NE32">
            <v>5.7000000000000002E-2</v>
          </cell>
          <cell r="NF32">
            <v>0</v>
          </cell>
          <cell r="NG32">
            <v>0.127</v>
          </cell>
          <cell r="NH32">
            <v>3.6999999999999998E-2</v>
          </cell>
          <cell r="NI32">
            <v>0.125</v>
          </cell>
          <cell r="NJ32">
            <v>2.3E-2</v>
          </cell>
          <cell r="NK32">
            <v>0</v>
          </cell>
          <cell r="NL32">
            <v>0</v>
          </cell>
          <cell r="NM32">
            <v>0</v>
          </cell>
          <cell r="NN32">
            <v>0.16700000000000001</v>
          </cell>
          <cell r="NO32">
            <v>0</v>
          </cell>
          <cell r="NP32">
            <v>0</v>
          </cell>
          <cell r="NQ32">
            <v>0</v>
          </cell>
          <cell r="NR32">
            <v>0</v>
          </cell>
          <cell r="NS32">
            <v>2.1000000000000001E-2</v>
          </cell>
          <cell r="NT32">
            <v>0.23100000000000001</v>
          </cell>
          <cell r="NU32">
            <v>0.16800000000000001</v>
          </cell>
          <cell r="NV32">
            <v>0.04</v>
          </cell>
          <cell r="NW32">
            <v>0</v>
          </cell>
          <cell r="NX32">
            <v>4.4999999999999998E-2</v>
          </cell>
          <cell r="NY32">
            <v>3.5999999999999997E-2</v>
          </cell>
          <cell r="NZ32">
            <v>0.249</v>
          </cell>
          <cell r="OA32">
            <v>0</v>
          </cell>
          <cell r="OB32">
            <v>4.2999999999999997E-2</v>
          </cell>
          <cell r="OC32">
            <v>0</v>
          </cell>
          <cell r="OD32">
            <v>1.9E-2</v>
          </cell>
          <cell r="OE32">
            <v>0.13900000000000001</v>
          </cell>
          <cell r="OF32">
            <v>0</v>
          </cell>
          <cell r="OG32">
            <v>2.3E-2</v>
          </cell>
          <cell r="OH32">
            <v>2.3E-2</v>
          </cell>
          <cell r="OI32">
            <v>0</v>
          </cell>
          <cell r="OJ32">
            <v>0.215</v>
          </cell>
          <cell r="OK32">
            <v>3.7999999999999999E-2</v>
          </cell>
          <cell r="OL32">
            <v>0</v>
          </cell>
          <cell r="OM32">
            <v>0</v>
          </cell>
          <cell r="ON32">
            <v>0</v>
          </cell>
          <cell r="OO32">
            <v>0.113</v>
          </cell>
          <cell r="OP32">
            <v>0.12</v>
          </cell>
          <cell r="OQ32">
            <v>0</v>
          </cell>
          <cell r="OR32">
            <v>2.1000000000000001E-2</v>
          </cell>
          <cell r="OS32">
            <v>2.5000000000000001E-2</v>
          </cell>
          <cell r="OT32">
            <v>3.6999999999999998E-2</v>
          </cell>
          <cell r="OU32">
            <v>0</v>
          </cell>
          <cell r="OV32">
            <v>0</v>
          </cell>
          <cell r="OW32">
            <v>1.7999999999999999E-2</v>
          </cell>
          <cell r="OX32">
            <v>0.124</v>
          </cell>
          <cell r="OY32">
            <v>0.13900000000000001</v>
          </cell>
          <cell r="OZ32">
            <v>2.1000000000000001E-2</v>
          </cell>
          <cell r="PA32">
            <v>3.3000000000000002E-2</v>
          </cell>
          <cell r="PB32">
            <v>2.3E-2</v>
          </cell>
          <cell r="PC32">
            <v>0</v>
          </cell>
          <cell r="PD32">
            <v>0.24299999999999999</v>
          </cell>
        </row>
        <row r="33">
          <cell r="A33" t="str">
            <v>5C4</v>
          </cell>
          <cell r="B33" t="str">
            <v>33</v>
          </cell>
          <cell r="C33" t="str">
            <v>NAF 17</v>
          </cell>
          <cell r="D33" t="str">
            <v>C4</v>
          </cell>
          <cell r="E33" t="str">
            <v>5</v>
          </cell>
          <cell r="F33">
            <v>0</v>
          </cell>
          <cell r="G33">
            <v>5.7000000000000002E-2</v>
          </cell>
          <cell r="H33">
            <v>0.21299999999999999</v>
          </cell>
          <cell r="I33">
            <v>0.52800000000000002</v>
          </cell>
          <cell r="J33">
            <v>0.20200000000000001</v>
          </cell>
          <cell r="K33">
            <v>0.73299999999999998</v>
          </cell>
          <cell r="L33">
            <v>0</v>
          </cell>
          <cell r="M33">
            <v>9.2999999999999999E-2</v>
          </cell>
          <cell r="N33">
            <v>0.17399999999999999</v>
          </cell>
          <cell r="O33">
            <v>0.42599999999999999</v>
          </cell>
          <cell r="P33">
            <v>0.153</v>
          </cell>
          <cell r="Q33">
            <v>0.121</v>
          </cell>
          <cell r="R33">
            <v>3.5000000000000003E-2</v>
          </cell>
          <cell r="S33">
            <v>0.42</v>
          </cell>
          <cell r="T33">
            <v>0.317</v>
          </cell>
          <cell r="U33">
            <v>0</v>
          </cell>
          <cell r="V33">
            <v>0.14699999999999999</v>
          </cell>
          <cell r="W33">
            <v>0.13200000000000001</v>
          </cell>
          <cell r="X33">
            <v>9.8000000000000004E-2</v>
          </cell>
          <cell r="Y33">
            <v>0.86499999999999999</v>
          </cell>
          <cell r="Z33">
            <v>3.6999999999999998E-2</v>
          </cell>
          <cell r="AA33">
            <v>0.153</v>
          </cell>
          <cell r="AB33">
            <v>0.38800000000000001</v>
          </cell>
          <cell r="AC33">
            <v>0.38800000000000001</v>
          </cell>
          <cell r="AD33">
            <v>0.45900000000000002</v>
          </cell>
          <cell r="AE33">
            <v>0.51</v>
          </cell>
          <cell r="AF33">
            <v>0.41899999999999998</v>
          </cell>
          <cell r="AG33">
            <v>0.58099999999999996</v>
          </cell>
          <cell r="AH33">
            <v>0.34499999999999997</v>
          </cell>
          <cell r="AI33">
            <v>0.65500000000000003</v>
          </cell>
          <cell r="AJ33">
            <v>29</v>
          </cell>
          <cell r="AK33">
            <v>0.71299999999999997</v>
          </cell>
          <cell r="AL33">
            <v>5.2999999999999999E-2</v>
          </cell>
          <cell r="AM33">
            <v>0</v>
          </cell>
          <cell r="AN33">
            <v>0.153</v>
          </cell>
          <cell r="AO33">
            <v>8.1000000000000003E-2</v>
          </cell>
          <cell r="AP33">
            <v>0.12</v>
          </cell>
          <cell r="AQ33">
            <v>7.9000000000000001E-2</v>
          </cell>
          <cell r="AR33">
            <v>5.2999999999999999E-2</v>
          </cell>
          <cell r="AS33">
            <v>0.61499999999999999</v>
          </cell>
          <cell r="AT33">
            <v>0.13400000000000001</v>
          </cell>
          <cell r="AU33">
            <v>5074</v>
          </cell>
          <cell r="AV33">
            <v>2.5000000000000001E-2</v>
          </cell>
          <cell r="AW33">
            <v>0.20399999999999999</v>
          </cell>
          <cell r="AX33">
            <v>5.2999999999999999E-2</v>
          </cell>
          <cell r="AY33">
            <v>0.51800000000000002</v>
          </cell>
          <cell r="AZ33">
            <v>0.2</v>
          </cell>
          <cell r="BA33">
            <v>9.0869999999999997</v>
          </cell>
          <cell r="BB33">
            <v>0.161</v>
          </cell>
          <cell r="BC33">
            <v>0.373</v>
          </cell>
          <cell r="BD33">
            <v>0.35099999999999998</v>
          </cell>
          <cell r="BE33">
            <v>0.114</v>
          </cell>
          <cell r="BF33">
            <v>0.71899999999999997</v>
          </cell>
          <cell r="BG33">
            <v>0.23499999999999999</v>
          </cell>
          <cell r="BH33">
            <v>2.4E-2</v>
          </cell>
          <cell r="BI33">
            <v>0</v>
          </cell>
          <cell r="BJ33">
            <v>0</v>
          </cell>
          <cell r="BK33">
            <v>2.3E-2</v>
          </cell>
          <cell r="BL33">
            <v>0</v>
          </cell>
          <cell r="BM33">
            <v>2.3E-2</v>
          </cell>
          <cell r="BN33">
            <v>0</v>
          </cell>
          <cell r="BO33">
            <v>0.222</v>
          </cell>
          <cell r="BP33">
            <v>0.42</v>
          </cell>
          <cell r="BQ33">
            <v>0.33400000000000002</v>
          </cell>
          <cell r="BR33">
            <v>0</v>
          </cell>
          <cell r="BS33">
            <v>2.5000000000000001E-2</v>
          </cell>
          <cell r="BT33">
            <v>2.3E-2</v>
          </cell>
          <cell r="BU33">
            <v>5.5E-2</v>
          </cell>
          <cell r="BV33">
            <v>0.247</v>
          </cell>
          <cell r="BW33">
            <v>0.65</v>
          </cell>
          <cell r="BX33">
            <v>0</v>
          </cell>
          <cell r="BY33">
            <v>0</v>
          </cell>
          <cell r="BZ33">
            <v>0</v>
          </cell>
          <cell r="CA33">
            <v>0.247</v>
          </cell>
          <cell r="CB33">
            <v>0.753</v>
          </cell>
          <cell r="CC33">
            <v>0</v>
          </cell>
          <cell r="CD33">
            <v>0</v>
          </cell>
          <cell r="CE33">
            <v>0</v>
          </cell>
          <cell r="CF33">
            <v>0</v>
          </cell>
          <cell r="CG33">
            <v>0.10199999999999999</v>
          </cell>
          <cell r="CH33">
            <v>0.82099999999999995</v>
          </cell>
          <cell r="CI33">
            <v>7.6999999999999999E-2</v>
          </cell>
          <cell r="CJ33">
            <v>0</v>
          </cell>
          <cell r="CK33">
            <v>0</v>
          </cell>
          <cell r="CL33">
            <v>0</v>
          </cell>
          <cell r="CM33">
            <v>0</v>
          </cell>
          <cell r="CN33">
            <v>0</v>
          </cell>
          <cell r="CO33">
            <v>1</v>
          </cell>
          <cell r="CP33">
            <v>0.318</v>
          </cell>
          <cell r="CQ33">
            <v>0.56200000000000006</v>
          </cell>
          <cell r="CR33">
            <v>0.12</v>
          </cell>
          <cell r="CS33">
            <v>0</v>
          </cell>
          <cell r="CT33">
            <v>0</v>
          </cell>
          <cell r="CU33">
            <v>0.40600000000000003</v>
          </cell>
          <cell r="CV33">
            <v>0.311</v>
          </cell>
          <cell r="CW33">
            <v>4.1000000000000002E-2</v>
          </cell>
          <cell r="CX33">
            <v>0.16700000000000001</v>
          </cell>
          <cell r="CY33">
            <v>7.5999999999999998E-2</v>
          </cell>
          <cell r="CZ33">
            <v>0.65700000000000003</v>
          </cell>
          <cell r="DA33">
            <v>0.23699999999999999</v>
          </cell>
          <cell r="DB33">
            <v>0.106</v>
          </cell>
          <cell r="DC33">
            <v>0</v>
          </cell>
          <cell r="DD33">
            <v>0</v>
          </cell>
          <cell r="DE33">
            <v>0.56100000000000005</v>
          </cell>
          <cell r="DF33">
            <v>0.28599999999999998</v>
          </cell>
          <cell r="DG33">
            <v>0</v>
          </cell>
          <cell r="DH33">
            <v>0</v>
          </cell>
          <cell r="DI33">
            <v>0.153</v>
          </cell>
          <cell r="DJ33">
            <v>0.33600000000000002</v>
          </cell>
          <cell r="DK33">
            <v>4.1000000000000002E-2</v>
          </cell>
          <cell r="DL33">
            <v>0</v>
          </cell>
          <cell r="DM33">
            <v>0</v>
          </cell>
          <cell r="DN33">
            <v>0.623</v>
          </cell>
          <cell r="DO33">
            <v>0.439</v>
          </cell>
          <cell r="DP33">
            <v>0.36699999999999999</v>
          </cell>
          <cell r="DQ33">
            <v>1.9E-2</v>
          </cell>
          <cell r="DR33">
            <v>7.5999999999999998E-2</v>
          </cell>
          <cell r="DS33">
            <v>9.9000000000000005E-2</v>
          </cell>
          <cell r="DT33">
            <v>0.38200000000000001</v>
          </cell>
          <cell r="DU33">
            <v>0.42899999999999999</v>
          </cell>
          <cell r="DV33">
            <v>0.189</v>
          </cell>
          <cell r="DW33">
            <v>0</v>
          </cell>
          <cell r="DX33">
            <v>0</v>
          </cell>
          <cell r="DY33">
            <v>0.122</v>
          </cell>
          <cell r="DZ33">
            <v>0.54100000000000004</v>
          </cell>
          <cell r="EA33">
            <v>6.0999999999999999E-2</v>
          </cell>
          <cell r="EB33">
            <v>0.27600000000000002</v>
          </cell>
          <cell r="EC33">
            <v>4.2999999999999997E-2</v>
          </cell>
          <cell r="ED33">
            <v>0.255</v>
          </cell>
          <cell r="EE33">
            <v>2.4E-2</v>
          </cell>
          <cell r="EF33">
            <v>0.44600000000000001</v>
          </cell>
          <cell r="EG33">
            <v>0.23200000000000001</v>
          </cell>
          <cell r="EH33">
            <v>0.18</v>
          </cell>
          <cell r="EI33">
            <v>0.48899999999999999</v>
          </cell>
          <cell r="EJ33">
            <v>9.6000000000000002E-2</v>
          </cell>
          <cell r="EK33">
            <v>0.23499999999999999</v>
          </cell>
          <cell r="EL33">
            <v>0.17499999999999999</v>
          </cell>
          <cell r="EM33">
            <v>4.2999999999999997E-2</v>
          </cell>
          <cell r="EN33">
            <v>7.9000000000000001E-2</v>
          </cell>
          <cell r="EO33">
            <v>6.8000000000000005E-2</v>
          </cell>
          <cell r="EP33">
            <v>0.249</v>
          </cell>
          <cell r="EQ33">
            <v>0.38600000000000001</v>
          </cell>
          <cell r="ER33">
            <v>6.4000000000000001E-2</v>
          </cell>
          <cell r="ES33">
            <v>0.70199999999999996</v>
          </cell>
          <cell r="ET33">
            <v>5.5E-2</v>
          </cell>
          <cell r="EU33">
            <v>0.11</v>
          </cell>
          <cell r="EV33">
            <v>6.8000000000000005E-2</v>
          </cell>
          <cell r="EW33">
            <v>3.6999999999999998E-2</v>
          </cell>
          <cell r="EX33">
            <v>0.191</v>
          </cell>
          <cell r="EY33">
            <v>0.27200000000000002</v>
          </cell>
          <cell r="EZ33">
            <v>0.14899999999999999</v>
          </cell>
          <cell r="FA33">
            <v>0.315</v>
          </cell>
          <cell r="FB33">
            <v>0.40899999999999997</v>
          </cell>
          <cell r="FC33">
            <v>0.254</v>
          </cell>
          <cell r="FD33">
            <v>2.1999999999999999E-2</v>
          </cell>
          <cell r="FE33">
            <v>0.45700000000000002</v>
          </cell>
          <cell r="FF33">
            <v>0.34300000000000003</v>
          </cell>
          <cell r="FG33">
            <v>0.17799999999999999</v>
          </cell>
          <cell r="FH33">
            <v>2.1999999999999999E-2</v>
          </cell>
          <cell r="FI33">
            <v>0.40500000000000003</v>
          </cell>
          <cell r="FJ33">
            <v>0.38500000000000001</v>
          </cell>
          <cell r="FK33">
            <v>0.154</v>
          </cell>
          <cell r="FL33">
            <v>5.6000000000000001E-2</v>
          </cell>
          <cell r="FM33">
            <v>0.30499999999999999</v>
          </cell>
          <cell r="FN33">
            <v>0.17399999999999999</v>
          </cell>
          <cell r="FO33">
            <v>0.46400000000000002</v>
          </cell>
          <cell r="FP33">
            <v>5.8000000000000003E-2</v>
          </cell>
          <cell r="FQ33">
            <v>0.748</v>
          </cell>
          <cell r="FR33">
            <v>7.2999999999999995E-2</v>
          </cell>
          <cell r="FS33">
            <v>3.6999999999999998E-2</v>
          </cell>
          <cell r="FT33">
            <v>8.5999999999999993E-2</v>
          </cell>
          <cell r="FU33">
            <v>5.6000000000000001E-2</v>
          </cell>
          <cell r="FV33">
            <v>0</v>
          </cell>
          <cell r="FW33">
            <v>0.71699999999999997</v>
          </cell>
          <cell r="FX33">
            <v>8.5000000000000006E-2</v>
          </cell>
          <cell r="FY33">
            <v>3.7999999999999999E-2</v>
          </cell>
          <cell r="FZ33">
            <v>0.1</v>
          </cell>
          <cell r="GA33">
            <v>0.06</v>
          </cell>
          <cell r="GB33">
            <v>0</v>
          </cell>
          <cell r="GC33">
            <v>0</v>
          </cell>
          <cell r="GD33">
            <v>0</v>
          </cell>
          <cell r="GE33">
            <v>0</v>
          </cell>
          <cell r="GF33">
            <v>0</v>
          </cell>
          <cell r="GG33">
            <v>0</v>
          </cell>
          <cell r="GH33">
            <v>0</v>
          </cell>
          <cell r="GI33">
            <v>3.3000000000000002E-2</v>
          </cell>
          <cell r="GJ33">
            <v>2.5000000000000001E-2</v>
          </cell>
          <cell r="GK33">
            <v>0</v>
          </cell>
          <cell r="GL33">
            <v>0</v>
          </cell>
          <cell r="GM33">
            <v>0</v>
          </cell>
          <cell r="GN33">
            <v>0</v>
          </cell>
          <cell r="GO33">
            <v>0.14499999999999999</v>
          </cell>
          <cell r="GP33">
            <v>6.8000000000000005E-2</v>
          </cell>
          <cell r="GQ33">
            <v>0</v>
          </cell>
          <cell r="GR33">
            <v>0</v>
          </cell>
          <cell r="GS33">
            <v>0</v>
          </cell>
          <cell r="GT33">
            <v>0</v>
          </cell>
          <cell r="GU33">
            <v>0.42499999999999999</v>
          </cell>
          <cell r="GV33">
            <v>7.9000000000000001E-2</v>
          </cell>
          <cell r="GW33">
            <v>2.4E-2</v>
          </cell>
          <cell r="GX33">
            <v>0</v>
          </cell>
          <cell r="GY33">
            <v>0</v>
          </cell>
          <cell r="GZ33">
            <v>0</v>
          </cell>
          <cell r="HA33">
            <v>0.11600000000000001</v>
          </cell>
          <cell r="HB33">
            <v>6.3E-2</v>
          </cell>
          <cell r="HC33">
            <v>0</v>
          </cell>
          <cell r="HD33">
            <v>0</v>
          </cell>
          <cell r="HE33">
            <v>0</v>
          </cell>
          <cell r="HF33">
            <v>2.3E-2</v>
          </cell>
          <cell r="HG33">
            <v>0</v>
          </cell>
          <cell r="HH33">
            <v>0</v>
          </cell>
          <cell r="HI33">
            <v>0</v>
          </cell>
          <cell r="HJ33">
            <v>0</v>
          </cell>
          <cell r="HK33">
            <v>0</v>
          </cell>
          <cell r="HL33">
            <v>0</v>
          </cell>
          <cell r="HM33">
            <v>0</v>
          </cell>
          <cell r="HN33">
            <v>0</v>
          </cell>
          <cell r="HO33">
            <v>0</v>
          </cell>
          <cell r="HP33">
            <v>2.5000000000000001E-2</v>
          </cell>
          <cell r="HQ33">
            <v>0.01</v>
          </cell>
          <cell r="HR33">
            <v>2.1999999999999999E-2</v>
          </cell>
          <cell r="HS33">
            <v>0</v>
          </cell>
          <cell r="HT33">
            <v>0</v>
          </cell>
          <cell r="HU33">
            <v>0</v>
          </cell>
          <cell r="HV33">
            <v>5.3999999999999999E-2</v>
          </cell>
          <cell r="HW33">
            <v>0.114</v>
          </cell>
          <cell r="HX33">
            <v>0.05</v>
          </cell>
          <cell r="HY33">
            <v>0</v>
          </cell>
          <cell r="HZ33">
            <v>2.3E-2</v>
          </cell>
          <cell r="IA33">
            <v>0</v>
          </cell>
          <cell r="IB33">
            <v>7.5999999999999998E-2</v>
          </cell>
          <cell r="IC33">
            <v>0.23100000000000001</v>
          </cell>
          <cell r="ID33">
            <v>0.20899999999999999</v>
          </cell>
          <cell r="IE33">
            <v>0</v>
          </cell>
          <cell r="IF33">
            <v>0</v>
          </cell>
          <cell r="IG33">
            <v>0</v>
          </cell>
          <cell r="IH33">
            <v>6.7000000000000004E-2</v>
          </cell>
          <cell r="II33">
            <v>6.6000000000000003E-2</v>
          </cell>
          <cell r="IJ33">
            <v>5.2999999999999999E-2</v>
          </cell>
          <cell r="IK33">
            <v>0</v>
          </cell>
          <cell r="IL33">
            <v>0</v>
          </cell>
          <cell r="IM33">
            <v>0</v>
          </cell>
          <cell r="IN33">
            <v>0</v>
          </cell>
          <cell r="IO33">
            <v>0</v>
          </cell>
          <cell r="IP33">
            <v>0</v>
          </cell>
          <cell r="IQ33">
            <v>0</v>
          </cell>
          <cell r="IR33">
            <v>2.5000000000000001E-2</v>
          </cell>
          <cell r="IS33">
            <v>2.3E-2</v>
          </cell>
          <cell r="IT33">
            <v>0</v>
          </cell>
          <cell r="IU33">
            <v>0</v>
          </cell>
          <cell r="IV33">
            <v>0.01</v>
          </cell>
          <cell r="IW33">
            <v>0</v>
          </cell>
          <cell r="IX33">
            <v>0</v>
          </cell>
          <cell r="IY33">
            <v>0</v>
          </cell>
          <cell r="IZ33">
            <v>4.2000000000000003E-2</v>
          </cell>
          <cell r="JA33">
            <v>0.1</v>
          </cell>
          <cell r="JB33">
            <v>8.3000000000000004E-2</v>
          </cell>
          <cell r="JC33">
            <v>0</v>
          </cell>
          <cell r="JD33">
            <v>0</v>
          </cell>
          <cell r="JE33">
            <v>0</v>
          </cell>
          <cell r="JF33">
            <v>1.2999999999999999E-2</v>
          </cell>
          <cell r="JG33">
            <v>9.6000000000000002E-2</v>
          </cell>
          <cell r="JH33">
            <v>0.42299999999999999</v>
          </cell>
          <cell r="JI33">
            <v>0</v>
          </cell>
          <cell r="JJ33">
            <v>0</v>
          </cell>
          <cell r="JK33">
            <v>0</v>
          </cell>
          <cell r="JL33">
            <v>0</v>
          </cell>
          <cell r="JM33">
            <v>5.0999999999999997E-2</v>
          </cell>
          <cell r="JN33">
            <v>0.13500000000000001</v>
          </cell>
          <cell r="JO33">
            <v>0</v>
          </cell>
          <cell r="JP33">
            <v>0</v>
          </cell>
          <cell r="JQ33">
            <v>0</v>
          </cell>
          <cell r="JR33">
            <v>0</v>
          </cell>
          <cell r="JS33">
            <v>0</v>
          </cell>
          <cell r="JT33">
            <v>0</v>
          </cell>
          <cell r="JU33">
            <v>0</v>
          </cell>
          <cell r="JV33">
            <v>0</v>
          </cell>
          <cell r="JW33">
            <v>0</v>
          </cell>
          <cell r="JX33">
            <v>0</v>
          </cell>
          <cell r="JY33">
            <v>5.8000000000000003E-2</v>
          </cell>
          <cell r="JZ33">
            <v>0</v>
          </cell>
          <cell r="KA33">
            <v>0</v>
          </cell>
          <cell r="KB33">
            <v>0</v>
          </cell>
          <cell r="KC33">
            <v>0</v>
          </cell>
          <cell r="KD33">
            <v>0</v>
          </cell>
          <cell r="KE33">
            <v>0.216</v>
          </cell>
          <cell r="KF33">
            <v>0</v>
          </cell>
          <cell r="KG33">
            <v>0</v>
          </cell>
          <cell r="KH33">
            <v>0</v>
          </cell>
          <cell r="KI33">
            <v>0</v>
          </cell>
          <cell r="KJ33">
            <v>0.17</v>
          </cell>
          <cell r="KK33">
            <v>0.37</v>
          </cell>
          <cell r="KL33">
            <v>0</v>
          </cell>
          <cell r="KM33">
            <v>0</v>
          </cell>
          <cell r="KN33">
            <v>0</v>
          </cell>
          <cell r="KO33">
            <v>0</v>
          </cell>
          <cell r="KP33">
            <v>7.5999999999999998E-2</v>
          </cell>
          <cell r="KQ33">
            <v>0.109</v>
          </cell>
          <cell r="KR33">
            <v>0</v>
          </cell>
          <cell r="KS33">
            <v>0</v>
          </cell>
          <cell r="KT33">
            <v>0</v>
          </cell>
          <cell r="KU33">
            <v>0</v>
          </cell>
          <cell r="KV33">
            <v>0</v>
          </cell>
          <cell r="KW33">
            <v>0</v>
          </cell>
          <cell r="KX33">
            <v>0</v>
          </cell>
          <cell r="KY33">
            <v>0</v>
          </cell>
          <cell r="KZ33">
            <v>0</v>
          </cell>
          <cell r="LA33">
            <v>0</v>
          </cell>
          <cell r="LB33">
            <v>0.01</v>
          </cell>
          <cell r="LC33">
            <v>2.5000000000000001E-2</v>
          </cell>
          <cell r="LD33">
            <v>2.1999999999999999E-2</v>
          </cell>
          <cell r="LE33">
            <v>0</v>
          </cell>
          <cell r="LF33">
            <v>0</v>
          </cell>
          <cell r="LG33">
            <v>0</v>
          </cell>
          <cell r="LH33">
            <v>2.1000000000000001E-2</v>
          </cell>
          <cell r="LI33">
            <v>0.193</v>
          </cell>
          <cell r="LJ33">
            <v>0</v>
          </cell>
          <cell r="LK33">
            <v>0</v>
          </cell>
          <cell r="LL33">
            <v>0</v>
          </cell>
          <cell r="LM33">
            <v>0</v>
          </cell>
          <cell r="LN33">
            <v>7.0999999999999994E-2</v>
          </cell>
          <cell r="LO33">
            <v>0.41799999999999998</v>
          </cell>
          <cell r="LP33">
            <v>5.5E-2</v>
          </cell>
          <cell r="LQ33">
            <v>0</v>
          </cell>
          <cell r="LR33">
            <v>0</v>
          </cell>
          <cell r="LS33">
            <v>0</v>
          </cell>
          <cell r="LT33">
            <v>0</v>
          </cell>
          <cell r="LU33">
            <v>0.185</v>
          </cell>
          <cell r="LV33">
            <v>0</v>
          </cell>
          <cell r="LW33">
            <v>0</v>
          </cell>
          <cell r="LX33">
            <v>0</v>
          </cell>
          <cell r="LY33">
            <v>0</v>
          </cell>
          <cell r="LZ33">
            <v>0</v>
          </cell>
          <cell r="MA33">
            <v>0</v>
          </cell>
          <cell r="MB33">
            <v>0</v>
          </cell>
          <cell r="MC33">
            <v>0</v>
          </cell>
          <cell r="MD33">
            <v>0</v>
          </cell>
          <cell r="ME33">
            <v>0</v>
          </cell>
          <cell r="MF33">
            <v>0</v>
          </cell>
          <cell r="MG33">
            <v>0</v>
          </cell>
          <cell r="MH33">
            <v>5.8000000000000003E-2</v>
          </cell>
          <cell r="MI33">
            <v>0</v>
          </cell>
          <cell r="MJ33">
            <v>0</v>
          </cell>
          <cell r="MK33">
            <v>0</v>
          </cell>
          <cell r="ML33">
            <v>0</v>
          </cell>
          <cell r="MM33">
            <v>0</v>
          </cell>
          <cell r="MN33">
            <v>0.217</v>
          </cell>
          <cell r="MO33">
            <v>0</v>
          </cell>
          <cell r="MP33">
            <v>0</v>
          </cell>
          <cell r="MQ33">
            <v>0</v>
          </cell>
          <cell r="MR33">
            <v>0</v>
          </cell>
          <cell r="MS33">
            <v>0</v>
          </cell>
          <cell r="MT33">
            <v>0.53900000000000003</v>
          </cell>
          <cell r="MU33">
            <v>0</v>
          </cell>
          <cell r="MV33">
            <v>0</v>
          </cell>
          <cell r="MW33">
            <v>0</v>
          </cell>
          <cell r="MX33">
            <v>0</v>
          </cell>
          <cell r="MY33">
            <v>0</v>
          </cell>
          <cell r="MZ33">
            <v>0.186</v>
          </cell>
          <cell r="NA33">
            <v>2.1999999999999999E-2</v>
          </cell>
          <cell r="NB33">
            <v>7.9000000000000001E-2</v>
          </cell>
          <cell r="NC33">
            <v>0</v>
          </cell>
          <cell r="ND33">
            <v>0.02</v>
          </cell>
          <cell r="NE33">
            <v>0</v>
          </cell>
          <cell r="NF33">
            <v>2.1000000000000001E-2</v>
          </cell>
          <cell r="NG33">
            <v>0.158</v>
          </cell>
          <cell r="NH33">
            <v>2.4E-2</v>
          </cell>
          <cell r="NI33">
            <v>0.34300000000000003</v>
          </cell>
          <cell r="NJ33">
            <v>0</v>
          </cell>
          <cell r="NK33">
            <v>0</v>
          </cell>
          <cell r="NL33">
            <v>1.7000000000000001E-2</v>
          </cell>
          <cell r="NM33">
            <v>0</v>
          </cell>
          <cell r="NN33">
            <v>4.2000000000000003E-2</v>
          </cell>
          <cell r="NO33">
            <v>0</v>
          </cell>
          <cell r="NP33">
            <v>0</v>
          </cell>
          <cell r="NQ33">
            <v>0</v>
          </cell>
          <cell r="NR33">
            <v>0</v>
          </cell>
          <cell r="NS33">
            <v>4.1000000000000002E-2</v>
          </cell>
          <cell r="NT33">
            <v>0.23200000000000001</v>
          </cell>
          <cell r="NU33">
            <v>9.9000000000000005E-2</v>
          </cell>
          <cell r="NV33">
            <v>2.4E-2</v>
          </cell>
          <cell r="NW33">
            <v>0</v>
          </cell>
          <cell r="NX33">
            <v>0</v>
          </cell>
          <cell r="NY33">
            <v>6.3E-2</v>
          </cell>
          <cell r="NZ33">
            <v>0.41799999999999998</v>
          </cell>
          <cell r="OA33">
            <v>0.06</v>
          </cell>
          <cell r="OB33">
            <v>0</v>
          </cell>
          <cell r="OC33">
            <v>0</v>
          </cell>
          <cell r="OD33">
            <v>2.5000000000000001E-2</v>
          </cell>
          <cell r="OE33">
            <v>3.5999999999999997E-2</v>
          </cell>
          <cell r="OF33">
            <v>0</v>
          </cell>
          <cell r="OG33">
            <v>1.7999999999999999E-2</v>
          </cell>
          <cell r="OH33">
            <v>2.1999999999999999E-2</v>
          </cell>
          <cell r="OI33">
            <v>0</v>
          </cell>
          <cell r="OJ33">
            <v>0.23499999999999999</v>
          </cell>
          <cell r="OK33">
            <v>2.1999999999999999E-2</v>
          </cell>
          <cell r="OL33">
            <v>2.1000000000000001E-2</v>
          </cell>
          <cell r="OM33">
            <v>0</v>
          </cell>
          <cell r="ON33">
            <v>0</v>
          </cell>
          <cell r="OO33">
            <v>5.6000000000000001E-2</v>
          </cell>
          <cell r="OP33">
            <v>0.184</v>
          </cell>
          <cell r="OQ33">
            <v>1.9E-2</v>
          </cell>
          <cell r="OR33">
            <v>0</v>
          </cell>
          <cell r="OS33">
            <v>0</v>
          </cell>
          <cell r="OT33">
            <v>2.3E-2</v>
          </cell>
          <cell r="OU33">
            <v>0</v>
          </cell>
          <cell r="OV33">
            <v>0</v>
          </cell>
          <cell r="OW33">
            <v>8.3000000000000004E-2</v>
          </cell>
          <cell r="OX33">
            <v>0.26100000000000001</v>
          </cell>
          <cell r="OY33">
            <v>7.6999999999999999E-2</v>
          </cell>
          <cell r="OZ33">
            <v>0.02</v>
          </cell>
          <cell r="PA33">
            <v>1.7999999999999999E-2</v>
          </cell>
          <cell r="PB33">
            <v>0</v>
          </cell>
          <cell r="PC33">
            <v>0</v>
          </cell>
          <cell r="PD33">
            <v>0.215</v>
          </cell>
        </row>
        <row r="34">
          <cell r="A34" t="str">
            <v>6C4</v>
          </cell>
          <cell r="B34" t="str">
            <v>34</v>
          </cell>
          <cell r="C34" t="str">
            <v>NAF 17</v>
          </cell>
          <cell r="D34" t="str">
            <v>C4</v>
          </cell>
          <cell r="E34" t="str">
            <v>6</v>
          </cell>
          <cell r="F34">
            <v>0</v>
          </cell>
          <cell r="G34">
            <v>1.7000000000000001E-2</v>
          </cell>
          <cell r="H34">
            <v>0.36699999999999999</v>
          </cell>
          <cell r="I34">
            <v>0.58499999999999996</v>
          </cell>
          <cell r="J34">
            <v>3.1E-2</v>
          </cell>
          <cell r="K34">
            <v>0.85599999999999998</v>
          </cell>
          <cell r="L34">
            <v>0.06</v>
          </cell>
          <cell r="M34">
            <v>8.4000000000000005E-2</v>
          </cell>
          <cell r="N34">
            <v>0</v>
          </cell>
          <cell r="O34">
            <v>0.34699999999999998</v>
          </cell>
          <cell r="P34">
            <v>0.251</v>
          </cell>
          <cell r="Q34">
            <v>0.28799999999999998</v>
          </cell>
          <cell r="R34">
            <v>3.5999999999999997E-2</v>
          </cell>
          <cell r="S34">
            <v>0.104</v>
          </cell>
          <cell r="T34">
            <v>0.48299999999999998</v>
          </cell>
          <cell r="U34">
            <v>2.9000000000000001E-2</v>
          </cell>
          <cell r="V34">
            <v>0.04</v>
          </cell>
          <cell r="W34">
            <v>0.154</v>
          </cell>
          <cell r="X34">
            <v>0.19600000000000001</v>
          </cell>
          <cell r="Y34">
            <v>0.79200000000000004</v>
          </cell>
          <cell r="Z34">
            <v>1.2E-2</v>
          </cell>
          <cell r="AA34">
            <v>0.17299999999999999</v>
          </cell>
          <cell r="AB34">
            <v>0.86699999999999999</v>
          </cell>
          <cell r="AC34">
            <v>0.19900000000000001</v>
          </cell>
          <cell r="AD34">
            <v>0.82699999999999996</v>
          </cell>
          <cell r="AE34">
            <v>0</v>
          </cell>
          <cell r="AF34">
            <v>0.40400000000000003</v>
          </cell>
          <cell r="AG34">
            <v>0.59599999999999997</v>
          </cell>
          <cell r="AH34">
            <v>0.752</v>
          </cell>
          <cell r="AI34">
            <v>0.248</v>
          </cell>
          <cell r="AJ34">
            <v>551</v>
          </cell>
          <cell r="AK34">
            <v>0.61</v>
          </cell>
          <cell r="AL34">
            <v>6.9000000000000006E-2</v>
          </cell>
          <cell r="AM34">
            <v>0</v>
          </cell>
          <cell r="AN34">
            <v>0.27800000000000002</v>
          </cell>
          <cell r="AO34">
            <v>4.2000000000000003E-2</v>
          </cell>
          <cell r="AP34">
            <v>0.215</v>
          </cell>
          <cell r="AQ34">
            <v>4.4999999999999998E-2</v>
          </cell>
          <cell r="AR34">
            <v>0.30399999999999999</v>
          </cell>
          <cell r="AS34">
            <v>0.38100000000000001</v>
          </cell>
          <cell r="AT34">
            <v>5.3999999999999999E-2</v>
          </cell>
          <cell r="AU34">
            <v>22965</v>
          </cell>
          <cell r="AV34">
            <v>9.2999999999999999E-2</v>
          </cell>
          <cell r="AW34">
            <v>0.16800000000000001</v>
          </cell>
          <cell r="AX34">
            <v>2.8000000000000001E-2</v>
          </cell>
          <cell r="AY34">
            <v>0.45</v>
          </cell>
          <cell r="AZ34">
            <v>0.26</v>
          </cell>
          <cell r="BA34">
            <v>35.095999999999997</v>
          </cell>
          <cell r="BB34">
            <v>0.182</v>
          </cell>
          <cell r="BC34">
            <v>0.313</v>
          </cell>
          <cell r="BD34">
            <v>0.249</v>
          </cell>
          <cell r="BE34">
            <v>0.255</v>
          </cell>
          <cell r="BF34">
            <v>0.26900000000000002</v>
          </cell>
          <cell r="BG34">
            <v>0.39500000000000002</v>
          </cell>
          <cell r="BH34">
            <v>0.29599999999999999</v>
          </cell>
          <cell r="BI34">
            <v>2.8000000000000001E-2</v>
          </cell>
          <cell r="BJ34">
            <v>2E-3</v>
          </cell>
          <cell r="BK34">
            <v>0.01</v>
          </cell>
          <cell r="BL34">
            <v>2.5999999999999999E-2</v>
          </cell>
          <cell r="BM34">
            <v>5.1999999999999998E-2</v>
          </cell>
          <cell r="BN34">
            <v>0.439</v>
          </cell>
          <cell r="BO34">
            <v>0.161</v>
          </cell>
          <cell r="BP34">
            <v>0.29199999999999998</v>
          </cell>
          <cell r="BQ34">
            <v>0.03</v>
          </cell>
          <cell r="BR34">
            <v>0</v>
          </cell>
          <cell r="BS34">
            <v>0</v>
          </cell>
          <cell r="BT34">
            <v>2.4E-2</v>
          </cell>
          <cell r="BU34">
            <v>2.7E-2</v>
          </cell>
          <cell r="BV34">
            <v>0.246</v>
          </cell>
          <cell r="BW34">
            <v>0.70299999999999996</v>
          </cell>
          <cell r="BX34">
            <v>0</v>
          </cell>
          <cell r="BY34">
            <v>0</v>
          </cell>
          <cell r="BZ34">
            <v>0</v>
          </cell>
          <cell r="CA34">
            <v>0.11899999999999999</v>
          </cell>
          <cell r="CB34">
            <v>0.88100000000000001</v>
          </cell>
          <cell r="CC34">
            <v>0</v>
          </cell>
          <cell r="CD34">
            <v>0</v>
          </cell>
          <cell r="CE34">
            <v>0</v>
          </cell>
          <cell r="CF34">
            <v>0.20200000000000001</v>
          </cell>
          <cell r="CG34">
            <v>0.253</v>
          </cell>
          <cell r="CH34">
            <v>0.54200000000000004</v>
          </cell>
          <cell r="CI34">
            <v>2E-3</v>
          </cell>
          <cell r="CJ34">
            <v>0</v>
          </cell>
          <cell r="CK34">
            <v>0</v>
          </cell>
          <cell r="CL34">
            <v>0</v>
          </cell>
          <cell r="CM34">
            <v>0</v>
          </cell>
          <cell r="CN34">
            <v>0</v>
          </cell>
          <cell r="CO34">
            <v>1</v>
          </cell>
          <cell r="CP34">
            <v>0.54</v>
          </cell>
          <cell r="CQ34">
            <v>0.44500000000000001</v>
          </cell>
          <cell r="CR34">
            <v>1.4999999999999999E-2</v>
          </cell>
          <cell r="CS34">
            <v>0</v>
          </cell>
          <cell r="CT34">
            <v>0</v>
          </cell>
          <cell r="CU34">
            <v>0.61499999999999999</v>
          </cell>
          <cell r="CV34">
            <v>0.23100000000000001</v>
          </cell>
          <cell r="CW34">
            <v>5.0000000000000001E-3</v>
          </cell>
          <cell r="CX34">
            <v>4.3999999999999997E-2</v>
          </cell>
          <cell r="CY34">
            <v>0.105</v>
          </cell>
          <cell r="CZ34">
            <v>0.74199999999999999</v>
          </cell>
          <cell r="DA34">
            <v>0.159</v>
          </cell>
          <cell r="DB34">
            <v>9.9000000000000005E-2</v>
          </cell>
          <cell r="DC34">
            <v>0</v>
          </cell>
          <cell r="DD34">
            <v>0</v>
          </cell>
          <cell r="DE34">
            <v>0.78900000000000003</v>
          </cell>
          <cell r="DF34">
            <v>0.02</v>
          </cell>
          <cell r="DG34">
            <v>1.0999999999999999E-2</v>
          </cell>
          <cell r="DH34">
            <v>5.0000000000000001E-3</v>
          </cell>
          <cell r="DI34">
            <v>0.17399999999999999</v>
          </cell>
          <cell r="DJ34">
            <v>0.54200000000000004</v>
          </cell>
          <cell r="DK34">
            <v>1.7000000000000001E-2</v>
          </cell>
          <cell r="DL34">
            <v>0</v>
          </cell>
          <cell r="DM34">
            <v>3.4000000000000002E-2</v>
          </cell>
          <cell r="DN34">
            <v>0.40799999999999997</v>
          </cell>
          <cell r="DO34">
            <v>0.70699999999999996</v>
          </cell>
          <cell r="DP34">
            <v>0.122</v>
          </cell>
          <cell r="DQ34">
            <v>3.7999999999999999E-2</v>
          </cell>
          <cell r="DR34">
            <v>2E-3</v>
          </cell>
          <cell r="DS34">
            <v>0.13100000000000001</v>
          </cell>
          <cell r="DT34">
            <v>0.63200000000000001</v>
          </cell>
          <cell r="DU34">
            <v>0.12</v>
          </cell>
          <cell r="DV34">
            <v>0.246</v>
          </cell>
          <cell r="DW34">
            <v>2E-3</v>
          </cell>
          <cell r="DX34">
            <v>0</v>
          </cell>
          <cell r="DY34">
            <v>0.10199999999999999</v>
          </cell>
          <cell r="DZ34">
            <v>0.25800000000000001</v>
          </cell>
          <cell r="EA34">
            <v>0.30299999999999999</v>
          </cell>
          <cell r="EB34">
            <v>0.33700000000000002</v>
          </cell>
          <cell r="EC34">
            <v>3.1E-2</v>
          </cell>
          <cell r="ED34">
            <v>0.159</v>
          </cell>
          <cell r="EE34">
            <v>6.2E-2</v>
          </cell>
          <cell r="EF34">
            <v>0.46100000000000002</v>
          </cell>
          <cell r="EG34">
            <v>0.28599999999999998</v>
          </cell>
          <cell r="EH34">
            <v>0.185</v>
          </cell>
          <cell r="EI34">
            <v>0.30499999999999999</v>
          </cell>
          <cell r="EJ34">
            <v>0.19700000000000001</v>
          </cell>
          <cell r="EK34">
            <v>0.313</v>
          </cell>
          <cell r="EL34">
            <v>0.13100000000000001</v>
          </cell>
          <cell r="EM34">
            <v>6.2E-2</v>
          </cell>
          <cell r="EN34">
            <v>5.5E-2</v>
          </cell>
          <cell r="EO34">
            <v>0.20200000000000001</v>
          </cell>
          <cell r="EP34">
            <v>0.21199999999999999</v>
          </cell>
          <cell r="EQ34">
            <v>0.33800000000000002</v>
          </cell>
          <cell r="ER34">
            <v>6.3E-2</v>
          </cell>
          <cell r="ES34">
            <v>0.60499999999999998</v>
          </cell>
          <cell r="ET34">
            <v>0.17199999999999999</v>
          </cell>
          <cell r="EU34">
            <v>0.13400000000000001</v>
          </cell>
          <cell r="EV34">
            <v>3.5000000000000003E-2</v>
          </cell>
          <cell r="EW34">
            <v>0.06</v>
          </cell>
          <cell r="EX34">
            <v>0.155</v>
          </cell>
          <cell r="EY34">
            <v>0.113</v>
          </cell>
          <cell r="EZ34">
            <v>0.251</v>
          </cell>
          <cell r="FA34">
            <v>0.11600000000000001</v>
          </cell>
          <cell r="FB34">
            <v>0.109</v>
          </cell>
          <cell r="FC34">
            <v>0.55500000000000005</v>
          </cell>
          <cell r="FD34">
            <v>0.22</v>
          </cell>
          <cell r="FE34">
            <v>0.39</v>
          </cell>
          <cell r="FF34">
            <v>0.10100000000000001</v>
          </cell>
          <cell r="FG34">
            <v>0.30299999999999999</v>
          </cell>
          <cell r="FH34">
            <v>0.20599999999999999</v>
          </cell>
          <cell r="FI34">
            <v>0.16700000000000001</v>
          </cell>
          <cell r="FJ34">
            <v>0.19500000000000001</v>
          </cell>
          <cell r="FK34">
            <v>0.432</v>
          </cell>
          <cell r="FL34">
            <v>0.20599999999999999</v>
          </cell>
          <cell r="FM34">
            <v>0.248</v>
          </cell>
          <cell r="FN34">
            <v>0.30399999999999999</v>
          </cell>
          <cell r="FO34">
            <v>0.26400000000000001</v>
          </cell>
          <cell r="FP34">
            <v>0.185</v>
          </cell>
          <cell r="FQ34">
            <v>0.54900000000000004</v>
          </cell>
          <cell r="FR34">
            <v>0.23300000000000001</v>
          </cell>
          <cell r="FS34">
            <v>2.5000000000000001E-2</v>
          </cell>
          <cell r="FT34">
            <v>5.8999999999999997E-2</v>
          </cell>
          <cell r="FU34">
            <v>0.13400000000000001</v>
          </cell>
          <cell r="FV34">
            <v>0</v>
          </cell>
          <cell r="FW34">
            <v>0.53200000000000003</v>
          </cell>
          <cell r="FX34">
            <v>0.22500000000000001</v>
          </cell>
          <cell r="FY34">
            <v>2.5999999999999999E-2</v>
          </cell>
          <cell r="FZ34">
            <v>6.9000000000000006E-2</v>
          </cell>
          <cell r="GA34">
            <v>0.14799999999999999</v>
          </cell>
          <cell r="GB34">
            <v>0</v>
          </cell>
          <cell r="GC34">
            <v>0</v>
          </cell>
          <cell r="GD34">
            <v>0</v>
          </cell>
          <cell r="GE34">
            <v>0</v>
          </cell>
          <cell r="GF34">
            <v>0</v>
          </cell>
          <cell r="GG34">
            <v>0</v>
          </cell>
          <cell r="GH34">
            <v>0</v>
          </cell>
          <cell r="GI34">
            <v>4.0000000000000001E-3</v>
          </cell>
          <cell r="GJ34">
            <v>1.2999999999999999E-2</v>
          </cell>
          <cell r="GK34">
            <v>0</v>
          </cell>
          <cell r="GL34">
            <v>0</v>
          </cell>
          <cell r="GM34">
            <v>0</v>
          </cell>
          <cell r="GN34">
            <v>0</v>
          </cell>
          <cell r="GO34">
            <v>0.122</v>
          </cell>
          <cell r="GP34">
            <v>0.106</v>
          </cell>
          <cell r="GQ34">
            <v>8.1000000000000003E-2</v>
          </cell>
          <cell r="GR34">
            <v>2.8000000000000001E-2</v>
          </cell>
          <cell r="GS34">
            <v>0</v>
          </cell>
          <cell r="GT34">
            <v>0</v>
          </cell>
          <cell r="GU34">
            <v>0.128</v>
          </cell>
          <cell r="GV34">
            <v>0.26800000000000002</v>
          </cell>
          <cell r="GW34">
            <v>0.215</v>
          </cell>
          <cell r="GX34">
            <v>0</v>
          </cell>
          <cell r="GY34">
            <v>2E-3</v>
          </cell>
          <cell r="GZ34">
            <v>2E-3</v>
          </cell>
          <cell r="HA34">
            <v>1.6E-2</v>
          </cell>
          <cell r="HB34">
            <v>8.0000000000000002E-3</v>
          </cell>
          <cell r="HC34">
            <v>0</v>
          </cell>
          <cell r="HD34">
            <v>0</v>
          </cell>
          <cell r="HE34">
            <v>0</v>
          </cell>
          <cell r="HF34">
            <v>8.0000000000000002E-3</v>
          </cell>
          <cell r="HG34">
            <v>0</v>
          </cell>
          <cell r="HH34">
            <v>0</v>
          </cell>
          <cell r="HI34">
            <v>0</v>
          </cell>
          <cell r="HJ34">
            <v>0</v>
          </cell>
          <cell r="HK34">
            <v>0</v>
          </cell>
          <cell r="HL34">
            <v>0</v>
          </cell>
          <cell r="HM34">
            <v>4.0000000000000001E-3</v>
          </cell>
          <cell r="HN34">
            <v>0</v>
          </cell>
          <cell r="HO34">
            <v>0</v>
          </cell>
          <cell r="HP34">
            <v>0</v>
          </cell>
          <cell r="HQ34">
            <v>1.2999999999999999E-2</v>
          </cell>
          <cell r="HR34">
            <v>0</v>
          </cell>
          <cell r="HS34">
            <v>0</v>
          </cell>
          <cell r="HT34">
            <v>2.5000000000000001E-2</v>
          </cell>
          <cell r="HU34">
            <v>0.122</v>
          </cell>
          <cell r="HV34">
            <v>3.4000000000000002E-2</v>
          </cell>
          <cell r="HW34">
            <v>0.13200000000000001</v>
          </cell>
          <cell r="HX34">
            <v>8.9999999999999993E-3</v>
          </cell>
          <cell r="HY34">
            <v>2.3E-2</v>
          </cell>
          <cell r="HZ34">
            <v>2.7E-2</v>
          </cell>
          <cell r="IA34">
            <v>0.316</v>
          </cell>
          <cell r="IB34">
            <v>0.108</v>
          </cell>
          <cell r="IC34">
            <v>0.14000000000000001</v>
          </cell>
          <cell r="ID34">
            <v>1.6E-2</v>
          </cell>
          <cell r="IE34">
            <v>0</v>
          </cell>
          <cell r="IF34">
            <v>0</v>
          </cell>
          <cell r="IG34">
            <v>0</v>
          </cell>
          <cell r="IH34">
            <v>1.9E-2</v>
          </cell>
          <cell r="II34">
            <v>7.0000000000000001E-3</v>
          </cell>
          <cell r="IJ34">
            <v>5.0000000000000001E-3</v>
          </cell>
          <cell r="IK34">
            <v>0</v>
          </cell>
          <cell r="IL34">
            <v>0</v>
          </cell>
          <cell r="IM34">
            <v>0</v>
          </cell>
          <cell r="IN34">
            <v>0</v>
          </cell>
          <cell r="IO34">
            <v>0</v>
          </cell>
          <cell r="IP34">
            <v>0</v>
          </cell>
          <cell r="IQ34">
            <v>0</v>
          </cell>
          <cell r="IR34">
            <v>0</v>
          </cell>
          <cell r="IS34">
            <v>0</v>
          </cell>
          <cell r="IT34">
            <v>1.2999999999999999E-2</v>
          </cell>
          <cell r="IU34">
            <v>0</v>
          </cell>
          <cell r="IV34">
            <v>4.0000000000000001E-3</v>
          </cell>
          <cell r="IW34">
            <v>0</v>
          </cell>
          <cell r="IX34">
            <v>0</v>
          </cell>
          <cell r="IY34">
            <v>2.4E-2</v>
          </cell>
          <cell r="IZ34">
            <v>1.4E-2</v>
          </cell>
          <cell r="JA34">
            <v>0.13300000000000001</v>
          </cell>
          <cell r="JB34">
            <v>0.16900000000000001</v>
          </cell>
          <cell r="JC34">
            <v>0</v>
          </cell>
          <cell r="JD34">
            <v>0</v>
          </cell>
          <cell r="JE34">
            <v>0</v>
          </cell>
          <cell r="JF34">
            <v>0</v>
          </cell>
          <cell r="JG34">
            <v>0.1</v>
          </cell>
          <cell r="JH34">
            <v>0.51100000000000001</v>
          </cell>
          <cell r="JI34">
            <v>0</v>
          </cell>
          <cell r="JJ34">
            <v>0</v>
          </cell>
          <cell r="JK34">
            <v>0</v>
          </cell>
          <cell r="JL34">
            <v>0</v>
          </cell>
          <cell r="JM34">
            <v>1.4E-2</v>
          </cell>
          <cell r="JN34">
            <v>0.02</v>
          </cell>
          <cell r="JO34">
            <v>0</v>
          </cell>
          <cell r="JP34">
            <v>0</v>
          </cell>
          <cell r="JQ34">
            <v>0</v>
          </cell>
          <cell r="JR34">
            <v>0</v>
          </cell>
          <cell r="JS34">
            <v>0</v>
          </cell>
          <cell r="JT34">
            <v>0</v>
          </cell>
          <cell r="JU34">
            <v>0</v>
          </cell>
          <cell r="JV34">
            <v>0</v>
          </cell>
          <cell r="JW34">
            <v>0</v>
          </cell>
          <cell r="JX34">
            <v>0</v>
          </cell>
          <cell r="JY34">
            <v>1.7000000000000001E-2</v>
          </cell>
          <cell r="JZ34">
            <v>0</v>
          </cell>
          <cell r="KA34">
            <v>0</v>
          </cell>
          <cell r="KB34">
            <v>0</v>
          </cell>
          <cell r="KC34">
            <v>0</v>
          </cell>
          <cell r="KD34">
            <v>3.1E-2</v>
          </cell>
          <cell r="KE34">
            <v>0.28599999999999998</v>
          </cell>
          <cell r="KF34">
            <v>0</v>
          </cell>
          <cell r="KG34">
            <v>0</v>
          </cell>
          <cell r="KH34">
            <v>0</v>
          </cell>
          <cell r="KI34">
            <v>0</v>
          </cell>
          <cell r="KJ34">
            <v>8.7999999999999995E-2</v>
          </cell>
          <cell r="KK34">
            <v>0.54500000000000004</v>
          </cell>
          <cell r="KL34">
            <v>0</v>
          </cell>
          <cell r="KM34">
            <v>0</v>
          </cell>
          <cell r="KN34">
            <v>0</v>
          </cell>
          <cell r="KO34">
            <v>0</v>
          </cell>
          <cell r="KP34">
            <v>0</v>
          </cell>
          <cell r="KQ34">
            <v>3.3000000000000002E-2</v>
          </cell>
          <cell r="KR34">
            <v>0</v>
          </cell>
          <cell r="KS34">
            <v>0</v>
          </cell>
          <cell r="KT34">
            <v>0</v>
          </cell>
          <cell r="KU34">
            <v>0</v>
          </cell>
          <cell r="KV34">
            <v>0</v>
          </cell>
          <cell r="KW34">
            <v>0</v>
          </cell>
          <cell r="KX34">
            <v>0</v>
          </cell>
          <cell r="KY34">
            <v>0</v>
          </cell>
          <cell r="KZ34">
            <v>0</v>
          </cell>
          <cell r="LA34">
            <v>0</v>
          </cell>
          <cell r="LB34">
            <v>0</v>
          </cell>
          <cell r="LC34">
            <v>1.7000000000000001E-2</v>
          </cell>
          <cell r="LD34">
            <v>0</v>
          </cell>
          <cell r="LE34">
            <v>0</v>
          </cell>
          <cell r="LF34">
            <v>0</v>
          </cell>
          <cell r="LG34">
            <v>1.9E-2</v>
          </cell>
          <cell r="LH34">
            <v>0.1</v>
          </cell>
          <cell r="LI34">
            <v>0.217</v>
          </cell>
          <cell r="LJ34">
            <v>0</v>
          </cell>
          <cell r="LK34">
            <v>0</v>
          </cell>
          <cell r="LL34">
            <v>0</v>
          </cell>
          <cell r="LM34">
            <v>0.182</v>
          </cell>
          <cell r="LN34">
            <v>0.14599999999999999</v>
          </cell>
          <cell r="LO34">
            <v>0.28499999999999998</v>
          </cell>
          <cell r="LP34">
            <v>2E-3</v>
          </cell>
          <cell r="LQ34">
            <v>0</v>
          </cell>
          <cell r="LR34">
            <v>0</v>
          </cell>
          <cell r="LS34">
            <v>0</v>
          </cell>
          <cell r="LT34">
            <v>8.0000000000000002E-3</v>
          </cell>
          <cell r="LU34">
            <v>2.4E-2</v>
          </cell>
          <cell r="LV34">
            <v>0</v>
          </cell>
          <cell r="LW34">
            <v>0</v>
          </cell>
          <cell r="LX34">
            <v>0</v>
          </cell>
          <cell r="LY34">
            <v>0</v>
          </cell>
          <cell r="LZ34">
            <v>0</v>
          </cell>
          <cell r="MA34">
            <v>0</v>
          </cell>
          <cell r="MB34">
            <v>0</v>
          </cell>
          <cell r="MC34">
            <v>0</v>
          </cell>
          <cell r="MD34">
            <v>0</v>
          </cell>
          <cell r="ME34">
            <v>0</v>
          </cell>
          <cell r="MF34">
            <v>0</v>
          </cell>
          <cell r="MG34">
            <v>0</v>
          </cell>
          <cell r="MH34">
            <v>4.0000000000000001E-3</v>
          </cell>
          <cell r="MI34">
            <v>0</v>
          </cell>
          <cell r="MJ34">
            <v>0</v>
          </cell>
          <cell r="MK34">
            <v>0</v>
          </cell>
          <cell r="ML34">
            <v>0</v>
          </cell>
          <cell r="MM34">
            <v>0</v>
          </cell>
          <cell r="MN34">
            <v>0.38200000000000001</v>
          </cell>
          <cell r="MO34">
            <v>0</v>
          </cell>
          <cell r="MP34">
            <v>0</v>
          </cell>
          <cell r="MQ34">
            <v>0</v>
          </cell>
          <cell r="MR34">
            <v>0</v>
          </cell>
          <cell r="MS34">
            <v>0</v>
          </cell>
          <cell r="MT34">
            <v>0.59</v>
          </cell>
          <cell r="MU34">
            <v>0</v>
          </cell>
          <cell r="MV34">
            <v>0</v>
          </cell>
          <cell r="MW34">
            <v>0</v>
          </cell>
          <cell r="MX34">
            <v>0</v>
          </cell>
          <cell r="MY34">
            <v>0</v>
          </cell>
          <cell r="MZ34">
            <v>2.4E-2</v>
          </cell>
          <cell r="NA34">
            <v>2.8000000000000001E-2</v>
          </cell>
          <cell r="NB34">
            <v>2.1000000000000001E-2</v>
          </cell>
          <cell r="NC34">
            <v>5.0999999999999997E-2</v>
          </cell>
          <cell r="ND34">
            <v>2E-3</v>
          </cell>
          <cell r="NE34">
            <v>0</v>
          </cell>
          <cell r="NF34">
            <v>4.0000000000000001E-3</v>
          </cell>
          <cell r="NG34">
            <v>0.10299999999999999</v>
          </cell>
          <cell r="NH34">
            <v>4.0000000000000001E-3</v>
          </cell>
          <cell r="NI34">
            <v>0.14000000000000001</v>
          </cell>
          <cell r="NJ34">
            <v>6.0000000000000001E-3</v>
          </cell>
          <cell r="NK34">
            <v>0</v>
          </cell>
          <cell r="NL34">
            <v>0.01</v>
          </cell>
          <cell r="NM34">
            <v>7.0000000000000001E-3</v>
          </cell>
          <cell r="NN34">
            <v>0.28299999999999997</v>
          </cell>
          <cell r="NO34">
            <v>3.0000000000000001E-3</v>
          </cell>
          <cell r="NP34">
            <v>0</v>
          </cell>
          <cell r="NQ34">
            <v>2.4E-2</v>
          </cell>
          <cell r="NR34">
            <v>0</v>
          </cell>
          <cell r="NS34">
            <v>3.5999999999999997E-2</v>
          </cell>
          <cell r="NT34">
            <v>0.27700000000000002</v>
          </cell>
          <cell r="NU34">
            <v>7.4999999999999997E-2</v>
          </cell>
          <cell r="NV34">
            <v>2.5999999999999999E-2</v>
          </cell>
          <cell r="NW34">
            <v>0</v>
          </cell>
          <cell r="NX34">
            <v>2E-3</v>
          </cell>
          <cell r="NY34">
            <v>2.1999999999999999E-2</v>
          </cell>
          <cell r="NZ34">
            <v>0.20799999999999999</v>
          </cell>
          <cell r="OA34">
            <v>2.1000000000000001E-2</v>
          </cell>
          <cell r="OB34">
            <v>6.0000000000000001E-3</v>
          </cell>
          <cell r="OC34">
            <v>0.08</v>
          </cell>
          <cell r="OD34">
            <v>4.3999999999999997E-2</v>
          </cell>
          <cell r="OE34">
            <v>0.17599999999999999</v>
          </cell>
          <cell r="OF34">
            <v>3.0000000000000001E-3</v>
          </cell>
          <cell r="OG34">
            <v>8.9999999999999993E-3</v>
          </cell>
          <cell r="OH34">
            <v>2.8000000000000001E-2</v>
          </cell>
          <cell r="OI34">
            <v>0</v>
          </cell>
          <cell r="OJ34">
            <v>0.30099999999999999</v>
          </cell>
          <cell r="OK34">
            <v>2E-3</v>
          </cell>
          <cell r="OL34">
            <v>2.9000000000000001E-2</v>
          </cell>
          <cell r="OM34">
            <v>0</v>
          </cell>
          <cell r="ON34">
            <v>0</v>
          </cell>
          <cell r="OO34">
            <v>3.4000000000000002E-2</v>
          </cell>
          <cell r="OP34">
            <v>9.0999999999999998E-2</v>
          </cell>
          <cell r="OQ34">
            <v>0.01</v>
          </cell>
          <cell r="OR34">
            <v>2.4E-2</v>
          </cell>
          <cell r="OS34">
            <v>5.0999999999999997E-2</v>
          </cell>
          <cell r="OT34">
            <v>4.0000000000000001E-3</v>
          </cell>
          <cell r="OU34">
            <v>7.0000000000000001E-3</v>
          </cell>
          <cell r="OV34">
            <v>0</v>
          </cell>
          <cell r="OW34">
            <v>8.8999999999999996E-2</v>
          </cell>
          <cell r="OX34">
            <v>0.17699999999999999</v>
          </cell>
          <cell r="OY34">
            <v>0.18</v>
          </cell>
          <cell r="OZ34">
            <v>1.4999999999999999E-2</v>
          </cell>
          <cell r="PA34">
            <v>8.9999999999999993E-3</v>
          </cell>
          <cell r="PB34">
            <v>3.0000000000000001E-3</v>
          </cell>
          <cell r="PC34">
            <v>0</v>
          </cell>
          <cell r="PD34">
            <v>0.27400000000000002</v>
          </cell>
        </row>
        <row r="35">
          <cell r="A35" t="str">
            <v>EnsC5</v>
          </cell>
          <cell r="B35" t="str">
            <v>35</v>
          </cell>
          <cell r="C35" t="str">
            <v>NAF 17</v>
          </cell>
          <cell r="D35" t="str">
            <v>C5</v>
          </cell>
          <cell r="E35" t="str">
            <v/>
          </cell>
          <cell r="F35">
            <v>3.0000000000000001E-3</v>
          </cell>
          <cell r="G35">
            <v>3.7999999999999999E-2</v>
          </cell>
          <cell r="H35">
            <v>0.29099999999999998</v>
          </cell>
          <cell r="I35">
            <v>0.57899999999999996</v>
          </cell>
          <cell r="J35">
            <v>8.8999999999999996E-2</v>
          </cell>
          <cell r="K35">
            <v>0.88</v>
          </cell>
          <cell r="L35">
            <v>2.8000000000000001E-2</v>
          </cell>
          <cell r="M35">
            <v>5.5E-2</v>
          </cell>
          <cell r="N35">
            <v>3.6999999999999998E-2</v>
          </cell>
          <cell r="O35">
            <v>0.19400000000000001</v>
          </cell>
          <cell r="P35">
            <v>0.192</v>
          </cell>
          <cell r="Q35">
            <v>0.105</v>
          </cell>
          <cell r="R35">
            <v>3.3000000000000002E-2</v>
          </cell>
          <cell r="S35">
            <v>0.13500000000000001</v>
          </cell>
          <cell r="T35">
            <v>0.34799999999999998</v>
          </cell>
          <cell r="U35">
            <v>3.7999999999999999E-2</v>
          </cell>
          <cell r="V35">
            <v>0.09</v>
          </cell>
          <cell r="W35">
            <v>0.27300000000000002</v>
          </cell>
          <cell r="X35">
            <v>0.16600000000000001</v>
          </cell>
          <cell r="Y35">
            <v>0.78100000000000003</v>
          </cell>
          <cell r="Z35">
            <v>5.2999999999999999E-2</v>
          </cell>
          <cell r="AA35">
            <v>0.17100000000000001</v>
          </cell>
          <cell r="AB35">
            <v>0.36599999999999999</v>
          </cell>
          <cell r="AC35">
            <v>0.24399999999999999</v>
          </cell>
          <cell r="AD35">
            <v>0.45100000000000001</v>
          </cell>
          <cell r="AE35">
            <v>0.38400000000000001</v>
          </cell>
          <cell r="AF35">
            <v>0.27600000000000002</v>
          </cell>
          <cell r="AG35">
            <v>0.72399999999999998</v>
          </cell>
          <cell r="AH35">
            <v>0.38900000000000001</v>
          </cell>
          <cell r="AI35">
            <v>0.61099999999999999</v>
          </cell>
          <cell r="AJ35">
            <v>828</v>
          </cell>
          <cell r="AK35">
            <v>0.79700000000000004</v>
          </cell>
          <cell r="AL35">
            <v>2.1999999999999999E-2</v>
          </cell>
          <cell r="AM35">
            <v>0</v>
          </cell>
          <cell r="AN35">
            <v>0.152</v>
          </cell>
          <cell r="AO35">
            <v>2.9000000000000001E-2</v>
          </cell>
          <cell r="AP35">
            <v>0.153</v>
          </cell>
          <cell r="AQ35">
            <v>5.8000000000000003E-2</v>
          </cell>
          <cell r="AR35">
            <v>6.2E-2</v>
          </cell>
          <cell r="AS35">
            <v>0.51800000000000002</v>
          </cell>
          <cell r="AT35">
            <v>0.20799999999999999</v>
          </cell>
          <cell r="AU35">
            <v>110570</v>
          </cell>
          <cell r="AV35">
            <v>8.2000000000000003E-2</v>
          </cell>
          <cell r="AW35">
            <v>8.4000000000000005E-2</v>
          </cell>
          <cell r="AX35">
            <v>4.2999999999999997E-2</v>
          </cell>
          <cell r="AY35">
            <v>0.623</v>
          </cell>
          <cell r="AZ35">
            <v>0.16900000000000001</v>
          </cell>
          <cell r="BA35">
            <v>12.311</v>
          </cell>
          <cell r="BB35">
            <v>0.17</v>
          </cell>
          <cell r="BC35">
            <v>0.219</v>
          </cell>
          <cell r="BD35">
            <v>0.314</v>
          </cell>
          <cell r="BE35">
            <v>0.29699999999999999</v>
          </cell>
          <cell r="BF35">
            <v>0.64700000000000002</v>
          </cell>
          <cell r="BG35">
            <v>0.20799999999999999</v>
          </cell>
          <cell r="BH35">
            <v>6.5000000000000002E-2</v>
          </cell>
          <cell r="BI35">
            <v>2.1000000000000001E-2</v>
          </cell>
          <cell r="BJ35">
            <v>2.7E-2</v>
          </cell>
          <cell r="BK35">
            <v>3.2000000000000001E-2</v>
          </cell>
          <cell r="BL35">
            <v>0.02</v>
          </cell>
          <cell r="BM35">
            <v>3.4000000000000002E-2</v>
          </cell>
          <cell r="BN35">
            <v>6.5000000000000002E-2</v>
          </cell>
          <cell r="BO35">
            <v>0.122</v>
          </cell>
          <cell r="BP35">
            <v>0.33800000000000002</v>
          </cell>
          <cell r="BQ35">
            <v>0.42099999999999999</v>
          </cell>
          <cell r="BR35">
            <v>2E-3</v>
          </cell>
          <cell r="BS35">
            <v>4.0000000000000001E-3</v>
          </cell>
          <cell r="BT35">
            <v>1.0999999999999999E-2</v>
          </cell>
          <cell r="BU35">
            <v>2.8000000000000001E-2</v>
          </cell>
          <cell r="BV35">
            <v>0.151</v>
          </cell>
          <cell r="BW35">
            <v>0.80300000000000005</v>
          </cell>
          <cell r="BX35">
            <v>1E-3</v>
          </cell>
          <cell r="BY35">
            <v>0</v>
          </cell>
          <cell r="BZ35">
            <v>3.0000000000000001E-3</v>
          </cell>
          <cell r="CA35">
            <v>0.157</v>
          </cell>
          <cell r="CB35">
            <v>0.74199999999999999</v>
          </cell>
          <cell r="CC35">
            <v>9.6000000000000002E-2</v>
          </cell>
          <cell r="CD35">
            <v>1E-3</v>
          </cell>
          <cell r="CE35">
            <v>3.0000000000000001E-3</v>
          </cell>
          <cell r="CF35">
            <v>1.2E-2</v>
          </cell>
          <cell r="CG35">
            <v>0.16900000000000001</v>
          </cell>
          <cell r="CH35">
            <v>0.60299999999999998</v>
          </cell>
          <cell r="CI35">
            <v>0.21099999999999999</v>
          </cell>
          <cell r="CJ35">
            <v>0</v>
          </cell>
          <cell r="CK35">
            <v>0</v>
          </cell>
          <cell r="CL35">
            <v>0</v>
          </cell>
          <cell r="CM35">
            <v>1E-3</v>
          </cell>
          <cell r="CN35">
            <v>6.0000000000000001E-3</v>
          </cell>
          <cell r="CO35">
            <v>0.99299999999999999</v>
          </cell>
          <cell r="CP35">
            <v>0.57299999999999995</v>
          </cell>
          <cell r="CQ35">
            <v>0.35099999999999998</v>
          </cell>
          <cell r="CR35">
            <v>3.5999999999999997E-2</v>
          </cell>
          <cell r="CS35">
            <v>7.0000000000000001E-3</v>
          </cell>
          <cell r="CT35">
            <v>3.3000000000000002E-2</v>
          </cell>
          <cell r="CU35">
            <v>0.52600000000000002</v>
          </cell>
          <cell r="CV35">
            <v>0.246</v>
          </cell>
          <cell r="CW35">
            <v>1.9E-2</v>
          </cell>
          <cell r="CX35">
            <v>0.13</v>
          </cell>
          <cell r="CY35">
            <v>7.9000000000000001E-2</v>
          </cell>
          <cell r="CZ35">
            <v>0.70599999999999996</v>
          </cell>
          <cell r="DA35">
            <v>0.215</v>
          </cell>
          <cell r="DB35">
            <v>7.4999999999999997E-2</v>
          </cell>
          <cell r="DC35">
            <v>0</v>
          </cell>
          <cell r="DD35">
            <v>4.0000000000000001E-3</v>
          </cell>
          <cell r="DE35">
            <v>0.63900000000000001</v>
          </cell>
          <cell r="DF35">
            <v>0.152</v>
          </cell>
          <cell r="DG35">
            <v>1.0999999999999999E-2</v>
          </cell>
          <cell r="DH35">
            <v>4.0000000000000001E-3</v>
          </cell>
          <cell r="DI35">
            <v>0.19400000000000001</v>
          </cell>
          <cell r="DJ35">
            <v>0.5</v>
          </cell>
          <cell r="DK35">
            <v>7.9000000000000001E-2</v>
          </cell>
          <cell r="DL35">
            <v>8.0000000000000002E-3</v>
          </cell>
          <cell r="DM35">
            <v>1.4999999999999999E-2</v>
          </cell>
          <cell r="DN35">
            <v>0.39800000000000002</v>
          </cell>
          <cell r="DO35">
            <v>0.57399999999999995</v>
          </cell>
          <cell r="DP35">
            <v>0.20499999999999999</v>
          </cell>
          <cell r="DQ35">
            <v>1.4E-2</v>
          </cell>
          <cell r="DR35">
            <v>0.04</v>
          </cell>
          <cell r="DS35">
            <v>0.16700000000000001</v>
          </cell>
          <cell r="DT35">
            <v>0.55000000000000004</v>
          </cell>
          <cell r="DU35">
            <v>0.29099999999999998</v>
          </cell>
          <cell r="DV35">
            <v>0.13900000000000001</v>
          </cell>
          <cell r="DW35">
            <v>5.0000000000000001E-3</v>
          </cell>
          <cell r="DX35">
            <v>1.4E-2</v>
          </cell>
          <cell r="DY35">
            <v>0.29399999999999998</v>
          </cell>
          <cell r="DZ35">
            <v>0.40699999999999997</v>
          </cell>
          <cell r="EA35">
            <v>5.7000000000000002E-2</v>
          </cell>
          <cell r="EB35">
            <v>0.24299999999999999</v>
          </cell>
          <cell r="EC35">
            <v>0.115</v>
          </cell>
          <cell r="ED35">
            <v>0.29399999999999998</v>
          </cell>
          <cell r="EE35">
            <v>5.5E-2</v>
          </cell>
          <cell r="EF35">
            <v>0.312</v>
          </cell>
          <cell r="EG35">
            <v>0.224</v>
          </cell>
          <cell r="EH35">
            <v>0.32</v>
          </cell>
          <cell r="EI35">
            <v>0.38400000000000001</v>
          </cell>
          <cell r="EJ35">
            <v>5.5E-2</v>
          </cell>
          <cell r="EK35">
            <v>0.24099999999999999</v>
          </cell>
          <cell r="EL35">
            <v>0.28699999999999998</v>
          </cell>
          <cell r="EM35">
            <v>5.2999999999999999E-2</v>
          </cell>
          <cell r="EN35">
            <v>5.3999999999999999E-2</v>
          </cell>
          <cell r="EO35">
            <v>0.153</v>
          </cell>
          <cell r="EP35">
            <v>0.154</v>
          </cell>
          <cell r="EQ35">
            <v>0.3</v>
          </cell>
          <cell r="ER35">
            <v>0.27800000000000002</v>
          </cell>
          <cell r="ES35">
            <v>0.48</v>
          </cell>
          <cell r="ET35">
            <v>5.6000000000000001E-2</v>
          </cell>
          <cell r="EU35">
            <v>0.111</v>
          </cell>
          <cell r="EV35">
            <v>5.8999999999999997E-2</v>
          </cell>
          <cell r="EW35">
            <v>1.4E-2</v>
          </cell>
          <cell r="EX35">
            <v>0.13</v>
          </cell>
          <cell r="EY35">
            <v>0.159</v>
          </cell>
          <cell r="EZ35">
            <v>0.10199999999999999</v>
          </cell>
          <cell r="FA35">
            <v>0.371</v>
          </cell>
          <cell r="FB35">
            <v>0.23400000000000001</v>
          </cell>
          <cell r="FC35">
            <v>0.36799999999999999</v>
          </cell>
          <cell r="FD35">
            <v>2.7E-2</v>
          </cell>
          <cell r="FE35">
            <v>0.501</v>
          </cell>
          <cell r="FF35">
            <v>0.25700000000000001</v>
          </cell>
          <cell r="FG35">
            <v>0.22600000000000001</v>
          </cell>
          <cell r="FH35">
            <v>1.6E-2</v>
          </cell>
          <cell r="FI35">
            <v>0.313</v>
          </cell>
          <cell r="FJ35">
            <v>0.38300000000000001</v>
          </cell>
          <cell r="FK35">
            <v>0.28199999999999997</v>
          </cell>
          <cell r="FL35">
            <v>2.1000000000000001E-2</v>
          </cell>
          <cell r="FM35">
            <v>0.20100000000000001</v>
          </cell>
          <cell r="FN35">
            <v>0.43099999999999999</v>
          </cell>
          <cell r="FO35">
            <v>0.34399999999999997</v>
          </cell>
          <cell r="FP35">
            <v>2.3E-2</v>
          </cell>
          <cell r="FQ35">
            <v>0.72599999999999998</v>
          </cell>
          <cell r="FR35">
            <v>9.8000000000000004E-2</v>
          </cell>
          <cell r="FS35">
            <v>2.1999999999999999E-2</v>
          </cell>
          <cell r="FT35">
            <v>8.2000000000000003E-2</v>
          </cell>
          <cell r="FU35">
            <v>7.1999999999999995E-2</v>
          </cell>
          <cell r="FV35">
            <v>1E-3</v>
          </cell>
          <cell r="FW35">
            <v>0.70399999999999996</v>
          </cell>
          <cell r="FX35">
            <v>0.10100000000000001</v>
          </cell>
          <cell r="FY35">
            <v>2.3E-2</v>
          </cell>
          <cell r="FZ35">
            <v>9.0999999999999998E-2</v>
          </cell>
          <cell r="GA35">
            <v>0.08</v>
          </cell>
          <cell r="GB35">
            <v>1E-3</v>
          </cell>
          <cell r="GC35">
            <v>2E-3</v>
          </cell>
          <cell r="GD35">
            <v>0</v>
          </cell>
          <cell r="GE35">
            <v>0</v>
          </cell>
          <cell r="GF35">
            <v>0</v>
          </cell>
          <cell r="GG35">
            <v>0</v>
          </cell>
          <cell r="GH35">
            <v>0</v>
          </cell>
          <cell r="GI35">
            <v>1.9E-2</v>
          </cell>
          <cell r="GJ35">
            <v>0.01</v>
          </cell>
          <cell r="GK35">
            <v>4.0000000000000001E-3</v>
          </cell>
          <cell r="GL35">
            <v>2E-3</v>
          </cell>
          <cell r="GM35">
            <v>2E-3</v>
          </cell>
          <cell r="GN35">
            <v>0</v>
          </cell>
          <cell r="GO35">
            <v>0.157</v>
          </cell>
          <cell r="GP35">
            <v>9.5000000000000001E-2</v>
          </cell>
          <cell r="GQ35">
            <v>1.9E-2</v>
          </cell>
          <cell r="GR35">
            <v>5.0000000000000001E-3</v>
          </cell>
          <cell r="GS35">
            <v>8.0000000000000002E-3</v>
          </cell>
          <cell r="GT35">
            <v>7.0000000000000001E-3</v>
          </cell>
          <cell r="GU35">
            <v>0.39700000000000002</v>
          </cell>
          <cell r="GV35">
            <v>9.4E-2</v>
          </cell>
          <cell r="GW35">
            <v>3.6999999999999998E-2</v>
          </cell>
          <cell r="GX35">
            <v>1.2999999999999999E-2</v>
          </cell>
          <cell r="GY35">
            <v>1.7000000000000001E-2</v>
          </cell>
          <cell r="GZ35">
            <v>2.3E-2</v>
          </cell>
          <cell r="HA35">
            <v>7.2999999999999995E-2</v>
          </cell>
          <cell r="HB35">
            <v>0.01</v>
          </cell>
          <cell r="HC35">
            <v>4.0000000000000001E-3</v>
          </cell>
          <cell r="HD35">
            <v>1E-3</v>
          </cell>
          <cell r="HE35">
            <v>0</v>
          </cell>
          <cell r="HF35">
            <v>1E-3</v>
          </cell>
          <cell r="HG35">
            <v>0</v>
          </cell>
          <cell r="HH35">
            <v>0</v>
          </cell>
          <cell r="HI35">
            <v>0</v>
          </cell>
          <cell r="HJ35">
            <v>0</v>
          </cell>
          <cell r="HK35">
            <v>2E-3</v>
          </cell>
          <cell r="HL35">
            <v>0</v>
          </cell>
          <cell r="HM35">
            <v>0</v>
          </cell>
          <cell r="HN35">
            <v>1E-3</v>
          </cell>
          <cell r="HO35">
            <v>4.0000000000000001E-3</v>
          </cell>
          <cell r="HP35">
            <v>3.0000000000000001E-3</v>
          </cell>
          <cell r="HQ35">
            <v>1.4999999999999999E-2</v>
          </cell>
          <cell r="HR35">
            <v>1.4E-2</v>
          </cell>
          <cell r="HS35">
            <v>3.0000000000000001E-3</v>
          </cell>
          <cell r="HT35">
            <v>3.0000000000000001E-3</v>
          </cell>
          <cell r="HU35">
            <v>1.4999999999999999E-2</v>
          </cell>
          <cell r="HV35">
            <v>2.5000000000000001E-2</v>
          </cell>
          <cell r="HW35">
            <v>0.11799999999999999</v>
          </cell>
          <cell r="HX35">
            <v>0.127</v>
          </cell>
          <cell r="HY35">
            <v>1.7999999999999999E-2</v>
          </cell>
          <cell r="HZ35">
            <v>2.7E-2</v>
          </cell>
          <cell r="IA35">
            <v>4.2999999999999997E-2</v>
          </cell>
          <cell r="IB35">
            <v>7.9000000000000001E-2</v>
          </cell>
          <cell r="IC35">
            <v>0.17199999999999999</v>
          </cell>
          <cell r="ID35">
            <v>0.24199999999999999</v>
          </cell>
          <cell r="IE35">
            <v>0</v>
          </cell>
          <cell r="IF35">
            <v>2E-3</v>
          </cell>
          <cell r="IG35">
            <v>3.0000000000000001E-3</v>
          </cell>
          <cell r="IH35">
            <v>1.4999999999999999E-2</v>
          </cell>
          <cell r="II35">
            <v>3.1E-2</v>
          </cell>
          <cell r="IJ35">
            <v>3.7999999999999999E-2</v>
          </cell>
          <cell r="IK35">
            <v>0</v>
          </cell>
          <cell r="IL35">
            <v>0</v>
          </cell>
          <cell r="IM35">
            <v>0</v>
          </cell>
          <cell r="IN35">
            <v>0</v>
          </cell>
          <cell r="IO35">
            <v>0</v>
          </cell>
          <cell r="IP35">
            <v>2E-3</v>
          </cell>
          <cell r="IQ35">
            <v>1E-3</v>
          </cell>
          <cell r="IR35">
            <v>2E-3</v>
          </cell>
          <cell r="IS35">
            <v>3.0000000000000001E-3</v>
          </cell>
          <cell r="IT35">
            <v>2E-3</v>
          </cell>
          <cell r="IU35">
            <v>0.01</v>
          </cell>
          <cell r="IV35">
            <v>1.9E-2</v>
          </cell>
          <cell r="IW35">
            <v>0</v>
          </cell>
          <cell r="IX35">
            <v>3.0000000000000001E-3</v>
          </cell>
          <cell r="IY35">
            <v>8.0000000000000002E-3</v>
          </cell>
          <cell r="IZ35">
            <v>2.3E-2</v>
          </cell>
          <cell r="JA35">
            <v>6.2E-2</v>
          </cell>
          <cell r="JB35">
            <v>0.2</v>
          </cell>
          <cell r="JC35">
            <v>0</v>
          </cell>
          <cell r="JD35">
            <v>0</v>
          </cell>
          <cell r="JE35">
            <v>1E-3</v>
          </cell>
          <cell r="JF35">
            <v>3.0000000000000001E-3</v>
          </cell>
          <cell r="JG35">
            <v>6.8000000000000005E-2</v>
          </cell>
          <cell r="JH35">
            <v>0.50600000000000001</v>
          </cell>
          <cell r="JI35">
            <v>0</v>
          </cell>
          <cell r="JJ35">
            <v>0</v>
          </cell>
          <cell r="JK35">
            <v>0</v>
          </cell>
          <cell r="JL35">
            <v>0</v>
          </cell>
          <cell r="JM35">
            <v>1.2E-2</v>
          </cell>
          <cell r="JN35">
            <v>7.5999999999999998E-2</v>
          </cell>
          <cell r="JO35">
            <v>0</v>
          </cell>
          <cell r="JP35">
            <v>0</v>
          </cell>
          <cell r="JQ35">
            <v>0</v>
          </cell>
          <cell r="JR35">
            <v>0</v>
          </cell>
          <cell r="JS35">
            <v>2E-3</v>
          </cell>
          <cell r="JT35">
            <v>0</v>
          </cell>
          <cell r="JU35">
            <v>0</v>
          </cell>
          <cell r="JV35">
            <v>0</v>
          </cell>
          <cell r="JW35">
            <v>1E-3</v>
          </cell>
          <cell r="JX35">
            <v>7.0000000000000001E-3</v>
          </cell>
          <cell r="JY35">
            <v>2.8000000000000001E-2</v>
          </cell>
          <cell r="JZ35">
            <v>2E-3</v>
          </cell>
          <cell r="KA35">
            <v>0</v>
          </cell>
          <cell r="KB35">
            <v>0</v>
          </cell>
          <cell r="KC35">
            <v>1E-3</v>
          </cell>
          <cell r="KD35">
            <v>5.5E-2</v>
          </cell>
          <cell r="KE35">
            <v>0.214</v>
          </cell>
          <cell r="KF35">
            <v>2.3E-2</v>
          </cell>
          <cell r="KG35">
            <v>1E-3</v>
          </cell>
          <cell r="KH35">
            <v>0</v>
          </cell>
          <cell r="KI35">
            <v>2E-3</v>
          </cell>
          <cell r="KJ35">
            <v>8.6999999999999994E-2</v>
          </cell>
          <cell r="KK35">
            <v>0.42599999999999999</v>
          </cell>
          <cell r="KL35">
            <v>6.5000000000000002E-2</v>
          </cell>
          <cell r="KM35">
            <v>0</v>
          </cell>
          <cell r="KN35">
            <v>0</v>
          </cell>
          <cell r="KO35">
            <v>0</v>
          </cell>
          <cell r="KP35">
            <v>8.9999999999999993E-3</v>
          </cell>
          <cell r="KQ35">
            <v>7.1999999999999995E-2</v>
          </cell>
          <cell r="KR35">
            <v>6.0000000000000001E-3</v>
          </cell>
          <cell r="KS35">
            <v>0</v>
          </cell>
          <cell r="KT35">
            <v>0</v>
          </cell>
          <cell r="KU35">
            <v>0</v>
          </cell>
          <cell r="KV35">
            <v>0</v>
          </cell>
          <cell r="KW35">
            <v>0</v>
          </cell>
          <cell r="KX35">
            <v>2E-3</v>
          </cell>
          <cell r="KY35">
            <v>0</v>
          </cell>
          <cell r="KZ35">
            <v>1E-3</v>
          </cell>
          <cell r="LA35">
            <v>1E-3</v>
          </cell>
          <cell r="LB35">
            <v>3.0000000000000001E-3</v>
          </cell>
          <cell r="LC35">
            <v>2.5999999999999999E-2</v>
          </cell>
          <cell r="LD35">
            <v>6.0000000000000001E-3</v>
          </cell>
          <cell r="LE35">
            <v>1E-3</v>
          </cell>
          <cell r="LF35">
            <v>1E-3</v>
          </cell>
          <cell r="LG35">
            <v>3.0000000000000001E-3</v>
          </cell>
          <cell r="LH35">
            <v>6.6000000000000003E-2</v>
          </cell>
          <cell r="LI35">
            <v>0.16200000000000001</v>
          </cell>
          <cell r="LJ35">
            <v>6.2E-2</v>
          </cell>
          <cell r="LK35">
            <v>0</v>
          </cell>
          <cell r="LL35">
            <v>1E-3</v>
          </cell>
          <cell r="LM35">
            <v>5.0000000000000001E-3</v>
          </cell>
          <cell r="LN35">
            <v>9.4E-2</v>
          </cell>
          <cell r="LO35">
            <v>0.35099999999999998</v>
          </cell>
          <cell r="LP35">
            <v>0.129</v>
          </cell>
          <cell r="LQ35">
            <v>0</v>
          </cell>
          <cell r="LR35">
            <v>0</v>
          </cell>
          <cell r="LS35">
            <v>4.0000000000000001E-3</v>
          </cell>
          <cell r="LT35">
            <v>6.0000000000000001E-3</v>
          </cell>
          <cell r="LU35">
            <v>6.4000000000000001E-2</v>
          </cell>
          <cell r="LV35">
            <v>1.4E-2</v>
          </cell>
          <cell r="LW35">
            <v>0</v>
          </cell>
          <cell r="LX35">
            <v>0</v>
          </cell>
          <cell r="LY35">
            <v>0</v>
          </cell>
          <cell r="LZ35">
            <v>0</v>
          </cell>
          <cell r="MA35">
            <v>0</v>
          </cell>
          <cell r="MB35">
            <v>2E-3</v>
          </cell>
          <cell r="MC35">
            <v>0</v>
          </cell>
          <cell r="MD35">
            <v>0</v>
          </cell>
          <cell r="ME35">
            <v>0</v>
          </cell>
          <cell r="MF35">
            <v>0</v>
          </cell>
          <cell r="MG35">
            <v>0</v>
          </cell>
          <cell r="MH35">
            <v>3.5999999999999997E-2</v>
          </cell>
          <cell r="MI35">
            <v>0</v>
          </cell>
          <cell r="MJ35">
            <v>0</v>
          </cell>
          <cell r="MK35">
            <v>0</v>
          </cell>
          <cell r="ML35">
            <v>0</v>
          </cell>
          <cell r="MM35">
            <v>4.0000000000000001E-3</v>
          </cell>
          <cell r="MN35">
            <v>0.28799999999999998</v>
          </cell>
          <cell r="MO35">
            <v>0</v>
          </cell>
          <cell r="MP35">
            <v>0</v>
          </cell>
          <cell r="MQ35">
            <v>0</v>
          </cell>
          <cell r="MR35">
            <v>1E-3</v>
          </cell>
          <cell r="MS35">
            <v>2E-3</v>
          </cell>
          <cell r="MT35">
            <v>0.57899999999999996</v>
          </cell>
          <cell r="MU35">
            <v>0</v>
          </cell>
          <cell r="MV35">
            <v>0</v>
          </cell>
          <cell r="MW35">
            <v>0</v>
          </cell>
          <cell r="MX35">
            <v>0</v>
          </cell>
          <cell r="MY35">
            <v>0</v>
          </cell>
          <cell r="MZ35">
            <v>8.7999999999999995E-2</v>
          </cell>
          <cell r="NA35">
            <v>0.107</v>
          </cell>
          <cell r="NB35">
            <v>0.11700000000000001</v>
          </cell>
          <cell r="NC35">
            <v>1.6E-2</v>
          </cell>
          <cell r="ND35">
            <v>2.5999999999999999E-2</v>
          </cell>
          <cell r="NE35">
            <v>2.7E-2</v>
          </cell>
          <cell r="NF35">
            <v>6.0000000000000001E-3</v>
          </cell>
          <cell r="NG35">
            <v>0.14199999999999999</v>
          </cell>
          <cell r="NH35">
            <v>3.3000000000000002E-2</v>
          </cell>
          <cell r="NI35">
            <v>0.20699999999999999</v>
          </cell>
          <cell r="NJ35">
            <v>1.7000000000000001E-2</v>
          </cell>
          <cell r="NK35">
            <v>0</v>
          </cell>
          <cell r="NL35">
            <v>6.0000000000000001E-3</v>
          </cell>
          <cell r="NM35">
            <v>4.0000000000000001E-3</v>
          </cell>
          <cell r="NN35">
            <v>4.5999999999999999E-2</v>
          </cell>
          <cell r="NO35">
            <v>1E-3</v>
          </cell>
          <cell r="NP35">
            <v>1E-3</v>
          </cell>
          <cell r="NQ35">
            <v>2.8000000000000001E-2</v>
          </cell>
          <cell r="NR35">
            <v>1E-3</v>
          </cell>
          <cell r="NS35">
            <v>3.3000000000000002E-2</v>
          </cell>
          <cell r="NT35">
            <v>0.18</v>
          </cell>
          <cell r="NU35">
            <v>0.25</v>
          </cell>
          <cell r="NV35">
            <v>2.7E-2</v>
          </cell>
          <cell r="NW35">
            <v>0</v>
          </cell>
          <cell r="NX35">
            <v>1.7000000000000001E-2</v>
          </cell>
          <cell r="NY35">
            <v>4.5999999999999999E-2</v>
          </cell>
          <cell r="NZ35">
            <v>0.32500000000000001</v>
          </cell>
          <cell r="OA35">
            <v>1.2999999999999999E-2</v>
          </cell>
          <cell r="OB35">
            <v>2.1999999999999999E-2</v>
          </cell>
          <cell r="OC35">
            <v>2E-3</v>
          </cell>
          <cell r="OD35">
            <v>1.2999999999999999E-2</v>
          </cell>
          <cell r="OE35">
            <v>0.04</v>
          </cell>
          <cell r="OF35">
            <v>2E-3</v>
          </cell>
          <cell r="OG35">
            <v>2.1000000000000001E-2</v>
          </cell>
          <cell r="OH35">
            <v>2.1000000000000001E-2</v>
          </cell>
          <cell r="OI35">
            <v>2E-3</v>
          </cell>
          <cell r="OJ35">
            <v>0.2</v>
          </cell>
          <cell r="OK35">
            <v>0.106</v>
          </cell>
          <cell r="OL35">
            <v>5.0000000000000001E-3</v>
          </cell>
          <cell r="OM35">
            <v>1E-3</v>
          </cell>
          <cell r="ON35">
            <v>3.0000000000000001E-3</v>
          </cell>
          <cell r="OO35">
            <v>0.129</v>
          </cell>
          <cell r="OP35">
            <v>0.13300000000000001</v>
          </cell>
          <cell r="OQ35">
            <v>5.0000000000000001E-3</v>
          </cell>
          <cell r="OR35">
            <v>2.7E-2</v>
          </cell>
          <cell r="OS35">
            <v>1.6E-2</v>
          </cell>
          <cell r="OT35">
            <v>3.5000000000000003E-2</v>
          </cell>
          <cell r="OU35">
            <v>3.0000000000000001E-3</v>
          </cell>
          <cell r="OV35">
            <v>1E-3</v>
          </cell>
          <cell r="OW35">
            <v>3.4000000000000002E-2</v>
          </cell>
          <cell r="OX35">
            <v>0.19800000000000001</v>
          </cell>
          <cell r="OY35">
            <v>4.3999999999999997E-2</v>
          </cell>
          <cell r="OZ35">
            <v>3.5000000000000003E-2</v>
          </cell>
          <cell r="PA35">
            <v>3.2000000000000001E-2</v>
          </cell>
          <cell r="PB35">
            <v>1.2999999999999999E-2</v>
          </cell>
          <cell r="PC35">
            <v>2E-3</v>
          </cell>
          <cell r="PD35">
            <v>0.17499999999999999</v>
          </cell>
        </row>
        <row r="36">
          <cell r="A36" t="str">
            <v>1C5</v>
          </cell>
          <cell r="B36" t="str">
            <v>36</v>
          </cell>
          <cell r="C36" t="str">
            <v>NAF 17</v>
          </cell>
          <cell r="D36" t="str">
            <v>C5</v>
          </cell>
          <cell r="E36" t="str">
            <v>1</v>
          </cell>
          <cell r="F36">
            <v>8.0000000000000002E-3</v>
          </cell>
          <cell r="G36">
            <v>2.4E-2</v>
          </cell>
          <cell r="H36">
            <v>0.32400000000000001</v>
          </cell>
          <cell r="I36">
            <v>0.56799999999999995</v>
          </cell>
          <cell r="J36">
            <v>7.5999999999999998E-2</v>
          </cell>
          <cell r="K36">
            <v>0.89300000000000002</v>
          </cell>
          <cell r="L36">
            <v>0.02</v>
          </cell>
          <cell r="M36">
            <v>3.0000000000000001E-3</v>
          </cell>
          <cell r="N36">
            <v>8.4000000000000005E-2</v>
          </cell>
          <cell r="O36">
            <v>0.19900000000000001</v>
          </cell>
          <cell r="P36">
            <v>0.104</v>
          </cell>
          <cell r="Q36">
            <v>7.5999999999999998E-2</v>
          </cell>
          <cell r="R36">
            <v>0.02</v>
          </cell>
          <cell r="S36">
            <v>7.8E-2</v>
          </cell>
          <cell r="T36">
            <v>0.434</v>
          </cell>
          <cell r="U36">
            <v>2.4E-2</v>
          </cell>
          <cell r="V36">
            <v>6.0999999999999999E-2</v>
          </cell>
          <cell r="W36">
            <v>0.26900000000000002</v>
          </cell>
          <cell r="X36">
            <v>6.7000000000000004E-2</v>
          </cell>
          <cell r="Y36">
            <v>0.89700000000000002</v>
          </cell>
          <cell r="Z36">
            <v>3.5999999999999997E-2</v>
          </cell>
          <cell r="AA36">
            <v>0.16400000000000001</v>
          </cell>
          <cell r="AB36">
            <v>0.16400000000000001</v>
          </cell>
          <cell r="AC36">
            <v>0.03</v>
          </cell>
          <cell r="AD36">
            <v>0.38800000000000001</v>
          </cell>
          <cell r="AE36">
            <v>0.433</v>
          </cell>
          <cell r="AF36">
            <v>0.15</v>
          </cell>
          <cell r="AG36">
            <v>0.85</v>
          </cell>
          <cell r="AH36">
            <v>9.2999999999999999E-2</v>
          </cell>
          <cell r="AI36">
            <v>0.90700000000000003</v>
          </cell>
          <cell r="AJ36">
            <v>110</v>
          </cell>
          <cell r="AK36">
            <v>0.92700000000000005</v>
          </cell>
          <cell r="AL36">
            <v>1.2999999999999999E-2</v>
          </cell>
          <cell r="AM36">
            <v>0</v>
          </cell>
          <cell r="AN36">
            <v>5.2999999999999999E-2</v>
          </cell>
          <cell r="AO36">
            <v>7.0000000000000001E-3</v>
          </cell>
          <cell r="AP36">
            <v>6.7000000000000004E-2</v>
          </cell>
          <cell r="AQ36">
            <v>2.7E-2</v>
          </cell>
          <cell r="AR36">
            <v>0</v>
          </cell>
          <cell r="AS36">
            <v>0.81200000000000006</v>
          </cell>
          <cell r="AT36">
            <v>9.4E-2</v>
          </cell>
          <cell r="AU36">
            <v>13555</v>
          </cell>
          <cell r="AV36">
            <v>7.8E-2</v>
          </cell>
          <cell r="AW36">
            <v>3.6999999999999998E-2</v>
          </cell>
          <cell r="AX36">
            <v>1.2E-2</v>
          </cell>
          <cell r="AY36">
            <v>0.69799999999999995</v>
          </cell>
          <cell r="AZ36">
            <v>0.17599999999999999</v>
          </cell>
          <cell r="BA36">
            <v>1.4670000000000001</v>
          </cell>
          <cell r="BB36">
            <v>0.123</v>
          </cell>
          <cell r="BC36">
            <v>5.6000000000000001E-2</v>
          </cell>
          <cell r="BD36">
            <v>0.49399999999999999</v>
          </cell>
          <cell r="BE36">
            <v>0.32700000000000001</v>
          </cell>
          <cell r="BF36">
            <v>0.81299999999999994</v>
          </cell>
          <cell r="BG36">
            <v>5.8000000000000003E-2</v>
          </cell>
          <cell r="BH36">
            <v>2.3E-2</v>
          </cell>
          <cell r="BI36">
            <v>1.4999999999999999E-2</v>
          </cell>
          <cell r="BJ36">
            <v>1.7000000000000001E-2</v>
          </cell>
          <cell r="BK36">
            <v>7.3999999999999996E-2</v>
          </cell>
          <cell r="BL36">
            <v>0</v>
          </cell>
          <cell r="BM36">
            <v>0</v>
          </cell>
          <cell r="BN36">
            <v>0</v>
          </cell>
          <cell r="BO36">
            <v>2.3E-2</v>
          </cell>
          <cell r="BP36">
            <v>8.6999999999999994E-2</v>
          </cell>
          <cell r="BQ36">
            <v>0.89</v>
          </cell>
          <cell r="BR36">
            <v>6.0000000000000001E-3</v>
          </cell>
          <cell r="BS36">
            <v>1E-3</v>
          </cell>
          <cell r="BT36">
            <v>3.0000000000000001E-3</v>
          </cell>
          <cell r="BU36">
            <v>3.9E-2</v>
          </cell>
          <cell r="BV36">
            <v>0.04</v>
          </cell>
          <cell r="BW36">
            <v>0.91</v>
          </cell>
          <cell r="BX36">
            <v>5.0000000000000001E-3</v>
          </cell>
          <cell r="BY36">
            <v>0</v>
          </cell>
          <cell r="BZ36">
            <v>1.4E-2</v>
          </cell>
          <cell r="CA36">
            <v>0.11799999999999999</v>
          </cell>
          <cell r="CB36">
            <v>0.46700000000000003</v>
          </cell>
          <cell r="CC36">
            <v>0.39600000000000002</v>
          </cell>
          <cell r="CD36">
            <v>0</v>
          </cell>
          <cell r="CE36">
            <v>0</v>
          </cell>
          <cell r="CF36">
            <v>8.0000000000000002E-3</v>
          </cell>
          <cell r="CG36">
            <v>4.2000000000000003E-2</v>
          </cell>
          <cell r="CH36">
            <v>0.30599999999999999</v>
          </cell>
          <cell r="CI36">
            <v>0.64300000000000002</v>
          </cell>
          <cell r="CJ36">
            <v>0</v>
          </cell>
          <cell r="CK36">
            <v>0</v>
          </cell>
          <cell r="CL36">
            <v>0</v>
          </cell>
          <cell r="CM36">
            <v>0</v>
          </cell>
          <cell r="CN36">
            <v>0</v>
          </cell>
          <cell r="CO36">
            <v>1</v>
          </cell>
          <cell r="CP36">
            <v>0.67600000000000005</v>
          </cell>
          <cell r="CQ36">
            <v>0.20599999999999999</v>
          </cell>
          <cell r="CR36">
            <v>0.01</v>
          </cell>
          <cell r="CS36">
            <v>1.7999999999999999E-2</v>
          </cell>
          <cell r="CT36">
            <v>0.09</v>
          </cell>
          <cell r="CU36">
            <v>0.61799999999999999</v>
          </cell>
          <cell r="CV36">
            <v>0.127</v>
          </cell>
          <cell r="CW36">
            <v>1.6E-2</v>
          </cell>
          <cell r="CX36">
            <v>0.13500000000000001</v>
          </cell>
          <cell r="CY36">
            <v>0.10299999999999999</v>
          </cell>
          <cell r="CZ36">
            <v>0.77800000000000002</v>
          </cell>
          <cell r="DA36">
            <v>0.17899999999999999</v>
          </cell>
          <cell r="DB36">
            <v>2.3E-2</v>
          </cell>
          <cell r="DC36">
            <v>4.0000000000000001E-3</v>
          </cell>
          <cell r="DD36">
            <v>1.7000000000000001E-2</v>
          </cell>
          <cell r="DE36">
            <v>0.68300000000000005</v>
          </cell>
          <cell r="DF36">
            <v>4.2999999999999997E-2</v>
          </cell>
          <cell r="DG36">
            <v>2.4E-2</v>
          </cell>
          <cell r="DH36">
            <v>0</v>
          </cell>
          <cell r="DI36">
            <v>0.25</v>
          </cell>
          <cell r="DJ36">
            <v>0.498</v>
          </cell>
          <cell r="DK36">
            <v>4.1000000000000002E-2</v>
          </cell>
          <cell r="DL36">
            <v>8.0000000000000002E-3</v>
          </cell>
          <cell r="DM36">
            <v>1.4E-2</v>
          </cell>
          <cell r="DN36">
            <v>0.438</v>
          </cell>
          <cell r="DO36">
            <v>0.59899999999999998</v>
          </cell>
          <cell r="DP36">
            <v>9.0999999999999998E-2</v>
          </cell>
          <cell r="DQ36">
            <v>1.4999999999999999E-2</v>
          </cell>
          <cell r="DR36">
            <v>2.7E-2</v>
          </cell>
          <cell r="DS36">
            <v>0.26900000000000002</v>
          </cell>
          <cell r="DT36">
            <v>0.69399999999999995</v>
          </cell>
          <cell r="DU36">
            <v>0.21299999999999999</v>
          </cell>
          <cell r="DV36">
            <v>5.6000000000000001E-2</v>
          </cell>
          <cell r="DW36">
            <v>2E-3</v>
          </cell>
          <cell r="DX36">
            <v>3.5000000000000003E-2</v>
          </cell>
          <cell r="DY36">
            <v>0.35</v>
          </cell>
          <cell r="DZ36">
            <v>0.314</v>
          </cell>
          <cell r="EA36">
            <v>6.7000000000000004E-2</v>
          </cell>
          <cell r="EB36">
            <v>0.26900000000000002</v>
          </cell>
          <cell r="EC36">
            <v>0.13800000000000001</v>
          </cell>
          <cell r="ED36">
            <v>0.38700000000000001</v>
          </cell>
          <cell r="EE36">
            <v>0.05</v>
          </cell>
          <cell r="EF36">
            <v>0.19600000000000001</v>
          </cell>
          <cell r="EG36">
            <v>0.22800000000000001</v>
          </cell>
          <cell r="EH36">
            <v>0.33800000000000002</v>
          </cell>
          <cell r="EI36">
            <v>0.35799999999999998</v>
          </cell>
          <cell r="EJ36">
            <v>7.6999999999999999E-2</v>
          </cell>
          <cell r="EK36">
            <v>0.22700000000000001</v>
          </cell>
          <cell r="EL36">
            <v>0.24099999999999999</v>
          </cell>
          <cell r="EM36">
            <v>5.8999999999999997E-2</v>
          </cell>
          <cell r="EN36">
            <v>8.3000000000000004E-2</v>
          </cell>
          <cell r="EO36">
            <v>0.14599999999999999</v>
          </cell>
          <cell r="EP36">
            <v>0.13800000000000001</v>
          </cell>
          <cell r="EQ36">
            <v>0.33400000000000002</v>
          </cell>
          <cell r="ER36">
            <v>0.25600000000000001</v>
          </cell>
          <cell r="ES36">
            <v>0.53</v>
          </cell>
          <cell r="ET36">
            <v>4.9000000000000002E-2</v>
          </cell>
          <cell r="EU36">
            <v>0.11799999999999999</v>
          </cell>
          <cell r="EV36">
            <v>3.9E-2</v>
          </cell>
          <cell r="EW36">
            <v>0</v>
          </cell>
          <cell r="EX36">
            <v>0.14000000000000001</v>
          </cell>
          <cell r="EY36">
            <v>3.2000000000000001E-2</v>
          </cell>
          <cell r="EZ36">
            <v>0.114</v>
          </cell>
          <cell r="FA36">
            <v>0.19900000000000001</v>
          </cell>
          <cell r="FB36">
            <v>0.51700000000000002</v>
          </cell>
          <cell r="FC36">
            <v>0.26100000000000001</v>
          </cell>
          <cell r="FD36">
            <v>2.3E-2</v>
          </cell>
          <cell r="FE36">
            <v>0.312</v>
          </cell>
          <cell r="FF36">
            <v>0.46</v>
          </cell>
          <cell r="FG36">
            <v>0.219</v>
          </cell>
          <cell r="FH36">
            <v>8.9999999999999993E-3</v>
          </cell>
          <cell r="FI36">
            <v>7.8E-2</v>
          </cell>
          <cell r="FJ36">
            <v>0.67600000000000005</v>
          </cell>
          <cell r="FK36">
            <v>0.22700000000000001</v>
          </cell>
          <cell r="FL36">
            <v>1.9E-2</v>
          </cell>
          <cell r="FM36">
            <v>0.09</v>
          </cell>
          <cell r="FN36">
            <v>0.498</v>
          </cell>
          <cell r="FO36">
            <v>0.39400000000000002</v>
          </cell>
          <cell r="FP36">
            <v>1.7000000000000001E-2</v>
          </cell>
          <cell r="FQ36">
            <v>0.84099999999999997</v>
          </cell>
          <cell r="FR36">
            <v>8.9999999999999993E-3</v>
          </cell>
          <cell r="FS36">
            <v>1.4999999999999999E-2</v>
          </cell>
          <cell r="FT36">
            <v>0.10299999999999999</v>
          </cell>
          <cell r="FU36">
            <v>3.2000000000000001E-2</v>
          </cell>
          <cell r="FV36">
            <v>0</v>
          </cell>
          <cell r="FW36">
            <v>0.82899999999999996</v>
          </cell>
          <cell r="FX36">
            <v>1.0999999999999999E-2</v>
          </cell>
          <cell r="FY36">
            <v>1.7999999999999999E-2</v>
          </cell>
          <cell r="FZ36">
            <v>0.109</v>
          </cell>
          <cell r="GA36">
            <v>3.3000000000000002E-2</v>
          </cell>
          <cell r="GB36">
            <v>0</v>
          </cell>
          <cell r="GC36">
            <v>0</v>
          </cell>
          <cell r="GD36">
            <v>0</v>
          </cell>
          <cell r="GE36">
            <v>0</v>
          </cell>
          <cell r="GF36">
            <v>0</v>
          </cell>
          <cell r="GG36">
            <v>0</v>
          </cell>
          <cell r="GH36">
            <v>0</v>
          </cell>
          <cell r="GI36">
            <v>1.4999999999999999E-2</v>
          </cell>
          <cell r="GJ36">
            <v>8.9999999999999993E-3</v>
          </cell>
          <cell r="GK36">
            <v>0</v>
          </cell>
          <cell r="GL36">
            <v>0</v>
          </cell>
          <cell r="GM36">
            <v>0</v>
          </cell>
          <cell r="GN36">
            <v>0</v>
          </cell>
          <cell r="GO36">
            <v>0.21</v>
          </cell>
          <cell r="GP36">
            <v>0.04</v>
          </cell>
          <cell r="GQ36">
            <v>1.7000000000000001E-2</v>
          </cell>
          <cell r="GR36">
            <v>4.0000000000000001E-3</v>
          </cell>
          <cell r="GS36">
            <v>0</v>
          </cell>
          <cell r="GT36">
            <v>5.2999999999999999E-2</v>
          </cell>
          <cell r="GU36">
            <v>0.51100000000000001</v>
          </cell>
          <cell r="GV36">
            <v>8.9999999999999993E-3</v>
          </cell>
          <cell r="GW36">
            <v>6.0000000000000001E-3</v>
          </cell>
          <cell r="GX36">
            <v>1.0999999999999999E-2</v>
          </cell>
          <cell r="GY36">
            <v>1.7000000000000001E-2</v>
          </cell>
          <cell r="GZ36">
            <v>2.1000000000000001E-2</v>
          </cell>
          <cell r="HA36">
            <v>7.5999999999999998E-2</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2E-3</v>
          </cell>
          <cell r="HQ36">
            <v>7.0000000000000001E-3</v>
          </cell>
          <cell r="HR36">
            <v>1.7000000000000001E-2</v>
          </cell>
          <cell r="HS36">
            <v>0</v>
          </cell>
          <cell r="HT36">
            <v>0</v>
          </cell>
          <cell r="HU36">
            <v>0</v>
          </cell>
          <cell r="HV36">
            <v>0.01</v>
          </cell>
          <cell r="HW36">
            <v>3.6999999999999998E-2</v>
          </cell>
          <cell r="HX36">
            <v>0.27200000000000002</v>
          </cell>
          <cell r="HY36">
            <v>0</v>
          </cell>
          <cell r="HZ36">
            <v>0</v>
          </cell>
          <cell r="IA36">
            <v>0</v>
          </cell>
          <cell r="IB36">
            <v>1.0999999999999999E-2</v>
          </cell>
          <cell r="IC36">
            <v>4.2999999999999997E-2</v>
          </cell>
          <cell r="ID36">
            <v>0.52300000000000002</v>
          </cell>
          <cell r="IE36">
            <v>0</v>
          </cell>
          <cell r="IF36">
            <v>0</v>
          </cell>
          <cell r="IG36">
            <v>0</v>
          </cell>
          <cell r="IH36">
            <v>0</v>
          </cell>
          <cell r="II36">
            <v>0</v>
          </cell>
          <cell r="IJ36">
            <v>7.6999999999999999E-2</v>
          </cell>
          <cell r="IK36">
            <v>0</v>
          </cell>
          <cell r="IL36">
            <v>0</v>
          </cell>
          <cell r="IM36">
            <v>0</v>
          </cell>
          <cell r="IN36">
            <v>0</v>
          </cell>
          <cell r="IO36">
            <v>0</v>
          </cell>
          <cell r="IP36">
            <v>0</v>
          </cell>
          <cell r="IQ36">
            <v>1E-3</v>
          </cell>
          <cell r="IR36">
            <v>0</v>
          </cell>
          <cell r="IS36">
            <v>0</v>
          </cell>
          <cell r="IT36">
            <v>2E-3</v>
          </cell>
          <cell r="IU36">
            <v>2E-3</v>
          </cell>
          <cell r="IV36">
            <v>1.7000000000000001E-2</v>
          </cell>
          <cell r="IW36">
            <v>0</v>
          </cell>
          <cell r="IX36">
            <v>1E-3</v>
          </cell>
          <cell r="IY36">
            <v>3.0000000000000001E-3</v>
          </cell>
          <cell r="IZ36">
            <v>2.5999999999999999E-2</v>
          </cell>
          <cell r="JA36">
            <v>0.01</v>
          </cell>
          <cell r="JB36">
            <v>0.29399999999999998</v>
          </cell>
          <cell r="JC36">
            <v>5.0000000000000001E-3</v>
          </cell>
          <cell r="JD36">
            <v>0</v>
          </cell>
          <cell r="JE36">
            <v>0</v>
          </cell>
          <cell r="JF36">
            <v>1.0999999999999999E-2</v>
          </cell>
          <cell r="JG36">
            <v>2.8000000000000001E-2</v>
          </cell>
          <cell r="JH36">
            <v>0.52</v>
          </cell>
          <cell r="JI36">
            <v>0</v>
          </cell>
          <cell r="JJ36">
            <v>0</v>
          </cell>
          <cell r="JK36">
            <v>0</v>
          </cell>
          <cell r="JL36">
            <v>0</v>
          </cell>
          <cell r="JM36">
            <v>0</v>
          </cell>
          <cell r="JN36">
            <v>7.9000000000000001E-2</v>
          </cell>
          <cell r="JO36">
            <v>0</v>
          </cell>
          <cell r="JP36">
            <v>0</v>
          </cell>
          <cell r="JQ36">
            <v>0</v>
          </cell>
          <cell r="JR36">
            <v>0</v>
          </cell>
          <cell r="JS36">
            <v>0</v>
          </cell>
          <cell r="JT36">
            <v>0</v>
          </cell>
          <cell r="JU36">
            <v>0</v>
          </cell>
          <cell r="JV36">
            <v>0</v>
          </cell>
          <cell r="JW36">
            <v>0</v>
          </cell>
          <cell r="JX36">
            <v>5.0000000000000001E-3</v>
          </cell>
          <cell r="JY36">
            <v>1.2999999999999999E-2</v>
          </cell>
          <cell r="JZ36">
            <v>4.0000000000000001E-3</v>
          </cell>
          <cell r="KA36">
            <v>0</v>
          </cell>
          <cell r="KB36">
            <v>0</v>
          </cell>
          <cell r="KC36">
            <v>2E-3</v>
          </cell>
          <cell r="KD36">
            <v>6.7000000000000004E-2</v>
          </cell>
          <cell r="KE36">
            <v>0.14000000000000001</v>
          </cell>
          <cell r="KF36">
            <v>0.121</v>
          </cell>
          <cell r="KG36">
            <v>5.0000000000000001E-3</v>
          </cell>
          <cell r="KH36">
            <v>0</v>
          </cell>
          <cell r="KI36">
            <v>1.0999999999999999E-2</v>
          </cell>
          <cell r="KJ36">
            <v>4.5999999999999999E-2</v>
          </cell>
          <cell r="KK36">
            <v>0.27900000000000003</v>
          </cell>
          <cell r="KL36">
            <v>0.22600000000000001</v>
          </cell>
          <cell r="KM36">
            <v>0</v>
          </cell>
          <cell r="KN36">
            <v>0</v>
          </cell>
          <cell r="KO36">
            <v>0</v>
          </cell>
          <cell r="KP36">
            <v>0</v>
          </cell>
          <cell r="KQ36">
            <v>3.4000000000000002E-2</v>
          </cell>
          <cell r="KR36">
            <v>4.4999999999999998E-2</v>
          </cell>
          <cell r="KS36">
            <v>0</v>
          </cell>
          <cell r="KT36">
            <v>0</v>
          </cell>
          <cell r="KU36">
            <v>0</v>
          </cell>
          <cell r="KV36">
            <v>0</v>
          </cell>
          <cell r="KW36">
            <v>0</v>
          </cell>
          <cell r="KX36">
            <v>0</v>
          </cell>
          <cell r="KY36">
            <v>0</v>
          </cell>
          <cell r="KZ36">
            <v>0</v>
          </cell>
          <cell r="LA36">
            <v>0</v>
          </cell>
          <cell r="LB36">
            <v>2E-3</v>
          </cell>
          <cell r="LC36">
            <v>1.2E-2</v>
          </cell>
          <cell r="LD36">
            <v>8.9999999999999993E-3</v>
          </cell>
          <cell r="LE36">
            <v>0</v>
          </cell>
          <cell r="LF36">
            <v>0</v>
          </cell>
          <cell r="LG36">
            <v>8.0000000000000002E-3</v>
          </cell>
          <cell r="LH36">
            <v>2.1999999999999999E-2</v>
          </cell>
          <cell r="LI36">
            <v>7.3999999999999996E-2</v>
          </cell>
          <cell r="LJ36">
            <v>0.24</v>
          </cell>
          <cell r="LK36">
            <v>0</v>
          </cell>
          <cell r="LL36">
            <v>0</v>
          </cell>
          <cell r="LM36">
            <v>0</v>
          </cell>
          <cell r="LN36">
            <v>1.7999999999999999E-2</v>
          </cell>
          <cell r="LO36">
            <v>0.17499999999999999</v>
          </cell>
          <cell r="LP36">
            <v>0.36</v>
          </cell>
          <cell r="LQ36">
            <v>0</v>
          </cell>
          <cell r="LR36">
            <v>0</v>
          </cell>
          <cell r="LS36">
            <v>0</v>
          </cell>
          <cell r="LT36">
            <v>0</v>
          </cell>
          <cell r="LU36">
            <v>4.4999999999999998E-2</v>
          </cell>
          <cell r="LV36">
            <v>3.5000000000000003E-2</v>
          </cell>
          <cell r="LW36">
            <v>0</v>
          </cell>
          <cell r="LX36">
            <v>0</v>
          </cell>
          <cell r="LY36">
            <v>0</v>
          </cell>
          <cell r="LZ36">
            <v>0</v>
          </cell>
          <cell r="MA36">
            <v>0</v>
          </cell>
          <cell r="MB36">
            <v>0</v>
          </cell>
          <cell r="MC36">
            <v>0</v>
          </cell>
          <cell r="MD36">
            <v>0</v>
          </cell>
          <cell r="ME36">
            <v>0</v>
          </cell>
          <cell r="MF36">
            <v>0</v>
          </cell>
          <cell r="MG36">
            <v>0</v>
          </cell>
          <cell r="MH36">
            <v>2.3E-2</v>
          </cell>
          <cell r="MI36">
            <v>0</v>
          </cell>
          <cell r="MJ36">
            <v>0</v>
          </cell>
          <cell r="MK36">
            <v>0</v>
          </cell>
          <cell r="ML36">
            <v>0</v>
          </cell>
          <cell r="MM36">
            <v>0</v>
          </cell>
          <cell r="MN36">
            <v>0.33100000000000002</v>
          </cell>
          <cell r="MO36">
            <v>0</v>
          </cell>
          <cell r="MP36">
            <v>0</v>
          </cell>
          <cell r="MQ36">
            <v>0</v>
          </cell>
          <cell r="MR36">
            <v>0</v>
          </cell>
          <cell r="MS36">
            <v>0</v>
          </cell>
          <cell r="MT36">
            <v>0.56799999999999995</v>
          </cell>
          <cell r="MU36">
            <v>0</v>
          </cell>
          <cell r="MV36">
            <v>0</v>
          </cell>
          <cell r="MW36">
            <v>0</v>
          </cell>
          <cell r="MX36">
            <v>0</v>
          </cell>
          <cell r="MY36">
            <v>0</v>
          </cell>
          <cell r="MZ36">
            <v>7.9000000000000001E-2</v>
          </cell>
          <cell r="NA36">
            <v>0.125</v>
          </cell>
          <cell r="NB36">
            <v>0.128</v>
          </cell>
          <cell r="NC36">
            <v>2.1999999999999999E-2</v>
          </cell>
          <cell r="ND36">
            <v>2.1000000000000001E-2</v>
          </cell>
          <cell r="NE36">
            <v>5.3999999999999999E-2</v>
          </cell>
          <cell r="NF36">
            <v>8.0000000000000002E-3</v>
          </cell>
          <cell r="NG36">
            <v>0.183</v>
          </cell>
          <cell r="NH36">
            <v>1.7999999999999999E-2</v>
          </cell>
          <cell r="NI36">
            <v>9.4E-2</v>
          </cell>
          <cell r="NJ36">
            <v>1.2E-2</v>
          </cell>
          <cell r="NK36">
            <v>0</v>
          </cell>
          <cell r="NL36">
            <v>8.9999999999999993E-3</v>
          </cell>
          <cell r="NM36">
            <v>0</v>
          </cell>
          <cell r="NN36">
            <v>5.8000000000000003E-2</v>
          </cell>
          <cell r="NO36">
            <v>0</v>
          </cell>
          <cell r="NP36">
            <v>5.0000000000000001E-3</v>
          </cell>
          <cell r="NQ36">
            <v>6.8000000000000005E-2</v>
          </cell>
          <cell r="NR36">
            <v>0.01</v>
          </cell>
          <cell r="NS36">
            <v>2.4E-2</v>
          </cell>
          <cell r="NT36">
            <v>0.16200000000000001</v>
          </cell>
          <cell r="NU36">
            <v>0.311</v>
          </cell>
          <cell r="NV36">
            <v>1.2E-2</v>
          </cell>
          <cell r="NW36">
            <v>0</v>
          </cell>
          <cell r="NX36">
            <v>2.7E-2</v>
          </cell>
          <cell r="NY36">
            <v>2.1000000000000001E-2</v>
          </cell>
          <cell r="NZ36">
            <v>0.29099999999999998</v>
          </cell>
          <cell r="OA36">
            <v>8.9999999999999993E-3</v>
          </cell>
          <cell r="OB36">
            <v>3.0000000000000001E-3</v>
          </cell>
          <cell r="OC36">
            <v>0</v>
          </cell>
          <cell r="OD36">
            <v>0</v>
          </cell>
          <cell r="OE36">
            <v>6.8000000000000005E-2</v>
          </cell>
          <cell r="OF36">
            <v>0</v>
          </cell>
          <cell r="OG36">
            <v>6.0000000000000001E-3</v>
          </cell>
          <cell r="OH36">
            <v>5.5E-2</v>
          </cell>
          <cell r="OI36">
            <v>1E-3</v>
          </cell>
          <cell r="OJ36">
            <v>0.19600000000000001</v>
          </cell>
          <cell r="OK36">
            <v>0.129</v>
          </cell>
          <cell r="OL36">
            <v>2E-3</v>
          </cell>
          <cell r="OM36">
            <v>0</v>
          </cell>
          <cell r="ON36">
            <v>8.0000000000000002E-3</v>
          </cell>
          <cell r="OO36">
            <v>0.121</v>
          </cell>
          <cell r="OP36">
            <v>0.224</v>
          </cell>
          <cell r="OQ36">
            <v>8.9999999999999993E-3</v>
          </cell>
          <cell r="OR36">
            <v>3.4000000000000002E-2</v>
          </cell>
          <cell r="OS36">
            <v>2.5000000000000001E-2</v>
          </cell>
          <cell r="OT36">
            <v>1.4999999999999999E-2</v>
          </cell>
          <cell r="OU36">
            <v>0</v>
          </cell>
          <cell r="OV36">
            <v>0.01</v>
          </cell>
          <cell r="OW36">
            <v>1.4999999999999999E-2</v>
          </cell>
          <cell r="OX36">
            <v>9.8000000000000004E-2</v>
          </cell>
          <cell r="OY36">
            <v>6.8000000000000005E-2</v>
          </cell>
          <cell r="OZ36">
            <v>2.5000000000000001E-2</v>
          </cell>
          <cell r="PA36">
            <v>4.8000000000000001E-2</v>
          </cell>
          <cell r="PB36">
            <v>1.7999999999999999E-2</v>
          </cell>
          <cell r="PC36">
            <v>0</v>
          </cell>
          <cell r="PD36">
            <v>0.15</v>
          </cell>
        </row>
        <row r="37">
          <cell r="A37" t="str">
            <v>2C5</v>
          </cell>
          <cell r="B37" t="str">
            <v>37</v>
          </cell>
          <cell r="C37" t="str">
            <v>NAF 17</v>
          </cell>
          <cell r="D37" t="str">
            <v>C5</v>
          </cell>
          <cell r="E37" t="str">
            <v>2</v>
          </cell>
          <cell r="F37">
            <v>1E-3</v>
          </cell>
          <cell r="G37">
            <v>5.0999999999999997E-2</v>
          </cell>
          <cell r="H37">
            <v>0.33</v>
          </cell>
          <cell r="I37">
            <v>0.56200000000000006</v>
          </cell>
          <cell r="J37">
            <v>5.7000000000000002E-2</v>
          </cell>
          <cell r="K37">
            <v>0.84399999999999997</v>
          </cell>
          <cell r="L37">
            <v>6.4000000000000001E-2</v>
          </cell>
          <cell r="M37">
            <v>3.2000000000000001E-2</v>
          </cell>
          <cell r="N37">
            <v>6.0999999999999999E-2</v>
          </cell>
          <cell r="O37">
            <v>0.14299999999999999</v>
          </cell>
          <cell r="P37">
            <v>0.125</v>
          </cell>
          <cell r="Q37">
            <v>0.11</v>
          </cell>
          <cell r="R37">
            <v>4.1000000000000002E-2</v>
          </cell>
          <cell r="S37">
            <v>0.125</v>
          </cell>
          <cell r="T37">
            <v>0.378</v>
          </cell>
          <cell r="U37">
            <v>2.5999999999999999E-2</v>
          </cell>
          <cell r="V37">
            <v>0.08</v>
          </cell>
          <cell r="W37">
            <v>0.27900000000000003</v>
          </cell>
          <cell r="X37">
            <v>0.15</v>
          </cell>
          <cell r="Y37">
            <v>0.79600000000000004</v>
          </cell>
          <cell r="Z37">
            <v>5.2999999999999999E-2</v>
          </cell>
          <cell r="AA37">
            <v>0.22</v>
          </cell>
          <cell r="AB37">
            <v>0.2</v>
          </cell>
          <cell r="AC37">
            <v>0.32700000000000001</v>
          </cell>
          <cell r="AD37">
            <v>0.187</v>
          </cell>
          <cell r="AE37">
            <v>0.44</v>
          </cell>
          <cell r="AF37">
            <v>0.22700000000000001</v>
          </cell>
          <cell r="AG37">
            <v>0.77300000000000002</v>
          </cell>
          <cell r="AH37">
            <v>0.216</v>
          </cell>
          <cell r="AI37">
            <v>0.78400000000000003</v>
          </cell>
          <cell r="AJ37">
            <v>37</v>
          </cell>
          <cell r="AK37">
            <v>0.90700000000000003</v>
          </cell>
          <cell r="AL37">
            <v>0</v>
          </cell>
          <cell r="AM37">
            <v>0</v>
          </cell>
          <cell r="AN37">
            <v>7.4999999999999997E-2</v>
          </cell>
          <cell r="AO37">
            <v>1.7999999999999999E-2</v>
          </cell>
          <cell r="AP37">
            <v>0.14499999999999999</v>
          </cell>
          <cell r="AQ37">
            <v>4.8000000000000001E-2</v>
          </cell>
          <cell r="AR37">
            <v>8.9999999999999993E-3</v>
          </cell>
          <cell r="AS37">
            <v>0.76200000000000001</v>
          </cell>
          <cell r="AT37">
            <v>3.5000000000000003E-2</v>
          </cell>
          <cell r="AU37">
            <v>20118</v>
          </cell>
          <cell r="AV37">
            <v>5.8000000000000003E-2</v>
          </cell>
          <cell r="AW37">
            <v>3.3000000000000002E-2</v>
          </cell>
          <cell r="AX37">
            <v>4.2999999999999997E-2</v>
          </cell>
          <cell r="AY37">
            <v>0.752</v>
          </cell>
          <cell r="AZ37">
            <v>0.114</v>
          </cell>
          <cell r="BA37">
            <v>3.2730000000000001</v>
          </cell>
          <cell r="BB37">
            <v>0.186</v>
          </cell>
          <cell r="BC37">
            <v>0.18</v>
          </cell>
          <cell r="BD37">
            <v>0.29499999999999998</v>
          </cell>
          <cell r="BE37">
            <v>0.33800000000000002</v>
          </cell>
          <cell r="BF37">
            <v>0.77300000000000002</v>
          </cell>
          <cell r="BG37">
            <v>8.8999999999999996E-2</v>
          </cell>
          <cell r="BH37">
            <v>3.5999999999999997E-2</v>
          </cell>
          <cell r="BI37">
            <v>6.0000000000000001E-3</v>
          </cell>
          <cell r="BJ37">
            <v>6.0999999999999999E-2</v>
          </cell>
          <cell r="BK37">
            <v>3.4000000000000002E-2</v>
          </cell>
          <cell r="BL37">
            <v>0.01</v>
          </cell>
          <cell r="BM37">
            <v>2E-3</v>
          </cell>
          <cell r="BN37">
            <v>8.0000000000000002E-3</v>
          </cell>
          <cell r="BO37">
            <v>5.3999999999999999E-2</v>
          </cell>
          <cell r="BP37">
            <v>0.17599999999999999</v>
          </cell>
          <cell r="BQ37">
            <v>0.749</v>
          </cell>
          <cell r="BR37">
            <v>2E-3</v>
          </cell>
          <cell r="BS37">
            <v>1.0999999999999999E-2</v>
          </cell>
          <cell r="BT37">
            <v>2.8000000000000001E-2</v>
          </cell>
          <cell r="BU37">
            <v>4.1000000000000002E-2</v>
          </cell>
          <cell r="BV37">
            <v>7.2999999999999995E-2</v>
          </cell>
          <cell r="BW37">
            <v>0.84499999999999997</v>
          </cell>
          <cell r="BX37">
            <v>0</v>
          </cell>
          <cell r="BY37">
            <v>0</v>
          </cell>
          <cell r="BZ37">
            <v>4.0000000000000001E-3</v>
          </cell>
          <cell r="CA37">
            <v>0.192</v>
          </cell>
          <cell r="CB37">
            <v>0.63</v>
          </cell>
          <cell r="CC37">
            <v>0.17399999999999999</v>
          </cell>
          <cell r="CD37">
            <v>0</v>
          </cell>
          <cell r="CE37">
            <v>4.0000000000000001E-3</v>
          </cell>
          <cell r="CF37">
            <v>4.0000000000000001E-3</v>
          </cell>
          <cell r="CG37">
            <v>0.09</v>
          </cell>
          <cell r="CH37">
            <v>0.49299999999999999</v>
          </cell>
          <cell r="CI37">
            <v>0.40899999999999997</v>
          </cell>
          <cell r="CJ37">
            <v>0</v>
          </cell>
          <cell r="CK37">
            <v>0</v>
          </cell>
          <cell r="CL37">
            <v>0</v>
          </cell>
          <cell r="CM37">
            <v>0</v>
          </cell>
          <cell r="CN37">
            <v>1.2E-2</v>
          </cell>
          <cell r="CO37">
            <v>0.98799999999999999</v>
          </cell>
          <cell r="CP37">
            <v>0.56799999999999995</v>
          </cell>
          <cell r="CQ37">
            <v>0.32300000000000001</v>
          </cell>
          <cell r="CR37">
            <v>1.7000000000000001E-2</v>
          </cell>
          <cell r="CS37">
            <v>4.0000000000000001E-3</v>
          </cell>
          <cell r="CT37">
            <v>8.6999999999999994E-2</v>
          </cell>
          <cell r="CU37">
            <v>0.51400000000000001</v>
          </cell>
          <cell r="CV37">
            <v>0.16600000000000001</v>
          </cell>
          <cell r="CW37">
            <v>2.8000000000000001E-2</v>
          </cell>
          <cell r="CX37">
            <v>0.16900000000000001</v>
          </cell>
          <cell r="CY37">
            <v>0.122</v>
          </cell>
          <cell r="CZ37">
            <v>0.73299999999999998</v>
          </cell>
          <cell r="DA37">
            <v>0.23</v>
          </cell>
          <cell r="DB37">
            <v>2.5999999999999999E-2</v>
          </cell>
          <cell r="DC37">
            <v>0</v>
          </cell>
          <cell r="DD37">
            <v>1.0999999999999999E-2</v>
          </cell>
          <cell r="DE37">
            <v>0.61299999999999999</v>
          </cell>
          <cell r="DF37">
            <v>0.128</v>
          </cell>
          <cell r="DG37">
            <v>7.0000000000000001E-3</v>
          </cell>
          <cell r="DH37">
            <v>0.01</v>
          </cell>
          <cell r="DI37">
            <v>0.24099999999999999</v>
          </cell>
          <cell r="DJ37">
            <v>0.46500000000000002</v>
          </cell>
          <cell r="DK37">
            <v>5.5E-2</v>
          </cell>
          <cell r="DL37">
            <v>1.7999999999999999E-2</v>
          </cell>
          <cell r="DM37">
            <v>0.02</v>
          </cell>
          <cell r="DN37">
            <v>0.442</v>
          </cell>
          <cell r="DO37">
            <v>0.55500000000000005</v>
          </cell>
          <cell r="DP37">
            <v>0.16800000000000001</v>
          </cell>
          <cell r="DQ37">
            <v>0</v>
          </cell>
          <cell r="DR37">
            <v>3.9E-2</v>
          </cell>
          <cell r="DS37">
            <v>0.23899999999999999</v>
          </cell>
          <cell r="DT37">
            <v>0.63</v>
          </cell>
          <cell r="DU37">
            <v>0.23200000000000001</v>
          </cell>
          <cell r="DV37">
            <v>0.09</v>
          </cell>
          <cell r="DW37">
            <v>2.1000000000000001E-2</v>
          </cell>
          <cell r="DX37">
            <v>2.7E-2</v>
          </cell>
          <cell r="DY37">
            <v>0.33700000000000002</v>
          </cell>
          <cell r="DZ37">
            <v>0.46700000000000003</v>
          </cell>
          <cell r="EA37">
            <v>2.5000000000000001E-2</v>
          </cell>
          <cell r="EB37">
            <v>0.17100000000000001</v>
          </cell>
          <cell r="EC37">
            <v>0.128</v>
          </cell>
          <cell r="ED37">
            <v>0.377</v>
          </cell>
          <cell r="EE37">
            <v>7.5999999999999998E-2</v>
          </cell>
          <cell r="EF37">
            <v>0.23799999999999999</v>
          </cell>
          <cell r="EG37">
            <v>0.182</v>
          </cell>
          <cell r="EH37">
            <v>0.33</v>
          </cell>
          <cell r="EI37">
            <v>0.44</v>
          </cell>
          <cell r="EJ37">
            <v>4.2000000000000003E-2</v>
          </cell>
          <cell r="EK37">
            <v>0.188</v>
          </cell>
          <cell r="EL37">
            <v>0.29299999999999998</v>
          </cell>
          <cell r="EM37">
            <v>5.2999999999999999E-2</v>
          </cell>
          <cell r="EN37">
            <v>5.8999999999999997E-2</v>
          </cell>
          <cell r="EO37">
            <v>0.156</v>
          </cell>
          <cell r="EP37">
            <v>0.126</v>
          </cell>
          <cell r="EQ37">
            <v>0.314</v>
          </cell>
          <cell r="ER37">
            <v>0.30499999999999999</v>
          </cell>
          <cell r="ES37">
            <v>0.498</v>
          </cell>
          <cell r="ET37">
            <v>1.6E-2</v>
          </cell>
          <cell r="EU37">
            <v>8.5999999999999993E-2</v>
          </cell>
          <cell r="EV37">
            <v>0.02</v>
          </cell>
          <cell r="EW37">
            <v>0</v>
          </cell>
          <cell r="EX37">
            <v>0.161</v>
          </cell>
          <cell r="EY37">
            <v>0.13</v>
          </cell>
          <cell r="EZ37">
            <v>9.5000000000000001E-2</v>
          </cell>
          <cell r="FA37">
            <v>0.36199999999999999</v>
          </cell>
          <cell r="FB37">
            <v>0.36</v>
          </cell>
          <cell r="FC37">
            <v>0.27300000000000002</v>
          </cell>
          <cell r="FD37">
            <v>5.0000000000000001E-3</v>
          </cell>
          <cell r="FE37">
            <v>0.307</v>
          </cell>
          <cell r="FF37">
            <v>0.496</v>
          </cell>
          <cell r="FG37">
            <v>0.192</v>
          </cell>
          <cell r="FH37">
            <v>5.0000000000000001E-3</v>
          </cell>
          <cell r="FI37">
            <v>0.108</v>
          </cell>
          <cell r="FJ37">
            <v>0.65400000000000003</v>
          </cell>
          <cell r="FK37">
            <v>0.23</v>
          </cell>
          <cell r="FL37">
            <v>7.0000000000000001E-3</v>
          </cell>
          <cell r="FM37">
            <v>0.14099999999999999</v>
          </cell>
          <cell r="FN37">
            <v>0.51800000000000002</v>
          </cell>
          <cell r="FO37">
            <v>0.309</v>
          </cell>
          <cell r="FP37">
            <v>3.1E-2</v>
          </cell>
          <cell r="FQ37">
            <v>0.77200000000000002</v>
          </cell>
          <cell r="FR37">
            <v>3.4000000000000002E-2</v>
          </cell>
          <cell r="FS37">
            <v>3.4000000000000002E-2</v>
          </cell>
          <cell r="FT37">
            <v>9.9000000000000005E-2</v>
          </cell>
          <cell r="FU37">
            <v>5.7000000000000002E-2</v>
          </cell>
          <cell r="FV37">
            <v>4.0000000000000001E-3</v>
          </cell>
          <cell r="FW37">
            <v>0.755</v>
          </cell>
          <cell r="FX37">
            <v>3.5999999999999997E-2</v>
          </cell>
          <cell r="FY37">
            <v>3.5000000000000003E-2</v>
          </cell>
          <cell r="FZ37">
            <v>0.11</v>
          </cell>
          <cell r="GA37">
            <v>6.0999999999999999E-2</v>
          </cell>
          <cell r="GB37">
            <v>4.0000000000000001E-3</v>
          </cell>
          <cell r="GC37">
            <v>0</v>
          </cell>
          <cell r="GD37">
            <v>0</v>
          </cell>
          <cell r="GE37">
            <v>0</v>
          </cell>
          <cell r="GF37">
            <v>1E-3</v>
          </cell>
          <cell r="GG37">
            <v>0</v>
          </cell>
          <cell r="GH37">
            <v>0</v>
          </cell>
          <cell r="GI37">
            <v>0.03</v>
          </cell>
          <cell r="GJ37">
            <v>4.0000000000000001E-3</v>
          </cell>
          <cell r="GK37">
            <v>5.0000000000000001E-3</v>
          </cell>
          <cell r="GL37">
            <v>0</v>
          </cell>
          <cell r="GM37">
            <v>1.2E-2</v>
          </cell>
          <cell r="GN37">
            <v>0</v>
          </cell>
          <cell r="GO37">
            <v>0.216</v>
          </cell>
          <cell r="GP37">
            <v>5.0999999999999997E-2</v>
          </cell>
          <cell r="GQ37">
            <v>3.1E-2</v>
          </cell>
          <cell r="GR37">
            <v>2E-3</v>
          </cell>
          <cell r="GS37">
            <v>2.5000000000000001E-2</v>
          </cell>
          <cell r="GT37">
            <v>6.0000000000000001E-3</v>
          </cell>
          <cell r="GU37">
            <v>0.47299999999999998</v>
          </cell>
          <cell r="GV37">
            <v>3.2000000000000001E-2</v>
          </cell>
          <cell r="GW37">
            <v>0</v>
          </cell>
          <cell r="GX37">
            <v>2E-3</v>
          </cell>
          <cell r="GY37">
            <v>2.3E-2</v>
          </cell>
          <cell r="GZ37">
            <v>2.8000000000000001E-2</v>
          </cell>
          <cell r="HA37">
            <v>5.5E-2</v>
          </cell>
          <cell r="HB37">
            <v>3.0000000000000001E-3</v>
          </cell>
          <cell r="HC37">
            <v>0</v>
          </cell>
          <cell r="HD37">
            <v>1E-3</v>
          </cell>
          <cell r="HE37">
            <v>0</v>
          </cell>
          <cell r="HF37">
            <v>0</v>
          </cell>
          <cell r="HG37">
            <v>0</v>
          </cell>
          <cell r="HH37">
            <v>0</v>
          </cell>
          <cell r="HI37">
            <v>0</v>
          </cell>
          <cell r="HJ37">
            <v>1E-3</v>
          </cell>
          <cell r="HK37">
            <v>0</v>
          </cell>
          <cell r="HL37">
            <v>0</v>
          </cell>
          <cell r="HM37">
            <v>0</v>
          </cell>
          <cell r="HN37">
            <v>0</v>
          </cell>
          <cell r="HO37">
            <v>0</v>
          </cell>
          <cell r="HP37">
            <v>0</v>
          </cell>
          <cell r="HQ37">
            <v>1.0999999999999999E-2</v>
          </cell>
          <cell r="HR37">
            <v>4.2000000000000003E-2</v>
          </cell>
          <cell r="HS37">
            <v>5.0000000000000001E-3</v>
          </cell>
          <cell r="HT37">
            <v>0</v>
          </cell>
          <cell r="HU37">
            <v>5.0000000000000001E-3</v>
          </cell>
          <cell r="HV37">
            <v>5.0000000000000001E-3</v>
          </cell>
          <cell r="HW37">
            <v>6.4000000000000001E-2</v>
          </cell>
          <cell r="HX37">
            <v>0.255</v>
          </cell>
          <cell r="HY37">
            <v>5.0000000000000001E-3</v>
          </cell>
          <cell r="HZ37">
            <v>2E-3</v>
          </cell>
          <cell r="IA37">
            <v>0</v>
          </cell>
          <cell r="IB37">
            <v>4.7E-2</v>
          </cell>
          <cell r="IC37">
            <v>9.1999999999999998E-2</v>
          </cell>
          <cell r="ID37">
            <v>0.41699999999999998</v>
          </cell>
          <cell r="IE37">
            <v>0</v>
          </cell>
          <cell r="IF37">
            <v>0</v>
          </cell>
          <cell r="IG37">
            <v>3.0000000000000001E-3</v>
          </cell>
          <cell r="IH37">
            <v>1E-3</v>
          </cell>
          <cell r="II37">
            <v>8.9999999999999993E-3</v>
          </cell>
          <cell r="IJ37">
            <v>3.5999999999999997E-2</v>
          </cell>
          <cell r="IK37">
            <v>0</v>
          </cell>
          <cell r="IL37">
            <v>0</v>
          </cell>
          <cell r="IM37">
            <v>0</v>
          </cell>
          <cell r="IN37">
            <v>0</v>
          </cell>
          <cell r="IO37">
            <v>0</v>
          </cell>
          <cell r="IP37">
            <v>1E-3</v>
          </cell>
          <cell r="IQ37">
            <v>2E-3</v>
          </cell>
          <cell r="IR37">
            <v>3.0000000000000001E-3</v>
          </cell>
          <cell r="IS37">
            <v>1.2E-2</v>
          </cell>
          <cell r="IT37">
            <v>5.0000000000000001E-3</v>
          </cell>
          <cell r="IU37">
            <v>8.0000000000000002E-3</v>
          </cell>
          <cell r="IV37">
            <v>2.1000000000000001E-2</v>
          </cell>
          <cell r="IW37">
            <v>0</v>
          </cell>
          <cell r="IX37">
            <v>8.0000000000000002E-3</v>
          </cell>
          <cell r="IY37">
            <v>1.6E-2</v>
          </cell>
          <cell r="IZ37">
            <v>3.5999999999999997E-2</v>
          </cell>
          <cell r="JA37">
            <v>4.5999999999999999E-2</v>
          </cell>
          <cell r="JB37">
            <v>0.23499999999999999</v>
          </cell>
          <cell r="JC37">
            <v>0</v>
          </cell>
          <cell r="JD37">
            <v>0</v>
          </cell>
          <cell r="JE37">
            <v>0</v>
          </cell>
          <cell r="JF37">
            <v>0</v>
          </cell>
          <cell r="JG37">
            <v>1.7999999999999999E-2</v>
          </cell>
          <cell r="JH37">
            <v>0.54</v>
          </cell>
          <cell r="JI37">
            <v>0</v>
          </cell>
          <cell r="JJ37">
            <v>0</v>
          </cell>
          <cell r="JK37">
            <v>0</v>
          </cell>
          <cell r="JL37">
            <v>0</v>
          </cell>
          <cell r="JM37">
            <v>0</v>
          </cell>
          <cell r="JN37">
            <v>4.9000000000000002E-2</v>
          </cell>
          <cell r="JO37">
            <v>0</v>
          </cell>
          <cell r="JP37">
            <v>0</v>
          </cell>
          <cell r="JQ37">
            <v>0</v>
          </cell>
          <cell r="JR37">
            <v>0</v>
          </cell>
          <cell r="JS37">
            <v>0</v>
          </cell>
          <cell r="JT37">
            <v>1E-3</v>
          </cell>
          <cell r="JU37">
            <v>0</v>
          </cell>
          <cell r="JV37">
            <v>0</v>
          </cell>
          <cell r="JW37">
            <v>2E-3</v>
          </cell>
          <cell r="JX37">
            <v>8.0000000000000002E-3</v>
          </cell>
          <cell r="JY37">
            <v>3.5000000000000003E-2</v>
          </cell>
          <cell r="JZ37">
            <v>8.0000000000000002E-3</v>
          </cell>
          <cell r="KA37">
            <v>0</v>
          </cell>
          <cell r="KB37">
            <v>0</v>
          </cell>
          <cell r="KC37">
            <v>0</v>
          </cell>
          <cell r="KD37">
            <v>8.1000000000000003E-2</v>
          </cell>
          <cell r="KE37">
            <v>0.2</v>
          </cell>
          <cell r="KF37">
            <v>0.06</v>
          </cell>
          <cell r="KG37">
            <v>0</v>
          </cell>
          <cell r="KH37">
            <v>0</v>
          </cell>
          <cell r="KI37">
            <v>2E-3</v>
          </cell>
          <cell r="KJ37">
            <v>0.10199999999999999</v>
          </cell>
          <cell r="KK37">
            <v>0.35699999999999998</v>
          </cell>
          <cell r="KL37">
            <v>9.7000000000000003E-2</v>
          </cell>
          <cell r="KM37">
            <v>0</v>
          </cell>
          <cell r="KN37">
            <v>0</v>
          </cell>
          <cell r="KO37">
            <v>0</v>
          </cell>
          <cell r="KP37">
            <v>1E-3</v>
          </cell>
          <cell r="KQ37">
            <v>3.9E-2</v>
          </cell>
          <cell r="KR37">
            <v>8.0000000000000002E-3</v>
          </cell>
          <cell r="KS37">
            <v>0</v>
          </cell>
          <cell r="KT37">
            <v>0</v>
          </cell>
          <cell r="KU37">
            <v>0</v>
          </cell>
          <cell r="KV37">
            <v>0</v>
          </cell>
          <cell r="KW37">
            <v>0</v>
          </cell>
          <cell r="KX37">
            <v>1E-3</v>
          </cell>
          <cell r="KY37">
            <v>0</v>
          </cell>
          <cell r="KZ37">
            <v>4.0000000000000001E-3</v>
          </cell>
          <cell r="LA37">
            <v>0</v>
          </cell>
          <cell r="LB37">
            <v>0</v>
          </cell>
          <cell r="LC37">
            <v>2.8000000000000001E-2</v>
          </cell>
          <cell r="LD37">
            <v>0.02</v>
          </cell>
          <cell r="LE37">
            <v>0</v>
          </cell>
          <cell r="LF37">
            <v>0</v>
          </cell>
          <cell r="LG37">
            <v>0</v>
          </cell>
          <cell r="LH37">
            <v>4.2000000000000003E-2</v>
          </cell>
          <cell r="LI37">
            <v>0.17599999999999999</v>
          </cell>
          <cell r="LJ37">
            <v>0.113</v>
          </cell>
          <cell r="LK37">
            <v>0</v>
          </cell>
          <cell r="LL37">
            <v>0</v>
          </cell>
          <cell r="LM37">
            <v>4.0000000000000001E-3</v>
          </cell>
          <cell r="LN37">
            <v>0.04</v>
          </cell>
          <cell r="LO37">
            <v>0.27300000000000002</v>
          </cell>
          <cell r="LP37">
            <v>0.249</v>
          </cell>
          <cell r="LQ37">
            <v>0</v>
          </cell>
          <cell r="LR37">
            <v>0</v>
          </cell>
          <cell r="LS37">
            <v>0</v>
          </cell>
          <cell r="LT37">
            <v>7.0000000000000001E-3</v>
          </cell>
          <cell r="LU37">
            <v>1.6E-2</v>
          </cell>
          <cell r="LV37">
            <v>2.5999999999999999E-2</v>
          </cell>
          <cell r="LW37">
            <v>0</v>
          </cell>
          <cell r="LX37">
            <v>0</v>
          </cell>
          <cell r="LY37">
            <v>0</v>
          </cell>
          <cell r="LZ37">
            <v>0</v>
          </cell>
          <cell r="MA37">
            <v>0</v>
          </cell>
          <cell r="MB37">
            <v>1E-3</v>
          </cell>
          <cell r="MC37">
            <v>0</v>
          </cell>
          <cell r="MD37">
            <v>0</v>
          </cell>
          <cell r="ME37">
            <v>0</v>
          </cell>
          <cell r="MF37">
            <v>0</v>
          </cell>
          <cell r="MG37">
            <v>0</v>
          </cell>
          <cell r="MH37">
            <v>5.1999999999999998E-2</v>
          </cell>
          <cell r="MI37">
            <v>0</v>
          </cell>
          <cell r="MJ37">
            <v>0</v>
          </cell>
          <cell r="MK37">
            <v>0</v>
          </cell>
          <cell r="ML37">
            <v>0</v>
          </cell>
          <cell r="MM37">
            <v>1.0999999999999999E-2</v>
          </cell>
          <cell r="MN37">
            <v>0.33200000000000002</v>
          </cell>
          <cell r="MO37">
            <v>0</v>
          </cell>
          <cell r="MP37">
            <v>0</v>
          </cell>
          <cell r="MQ37">
            <v>0</v>
          </cell>
          <cell r="MR37">
            <v>0</v>
          </cell>
          <cell r="MS37">
            <v>2E-3</v>
          </cell>
          <cell r="MT37">
            <v>0.55300000000000005</v>
          </cell>
          <cell r="MU37">
            <v>0</v>
          </cell>
          <cell r="MV37">
            <v>0</v>
          </cell>
          <cell r="MW37">
            <v>0</v>
          </cell>
          <cell r="MX37">
            <v>0</v>
          </cell>
          <cell r="MY37">
            <v>0</v>
          </cell>
          <cell r="MZ37">
            <v>4.9000000000000002E-2</v>
          </cell>
          <cell r="NA37">
            <v>0.11700000000000001</v>
          </cell>
          <cell r="NB37">
            <v>0.16800000000000001</v>
          </cell>
          <cell r="NC37">
            <v>1.4999999999999999E-2</v>
          </cell>
          <cell r="ND37">
            <v>3.0000000000000001E-3</v>
          </cell>
          <cell r="NE37">
            <v>2.8000000000000001E-2</v>
          </cell>
          <cell r="NF37">
            <v>1.0999999999999999E-2</v>
          </cell>
          <cell r="NG37">
            <v>0.17399999999999999</v>
          </cell>
          <cell r="NH37">
            <v>5.5E-2</v>
          </cell>
          <cell r="NI37">
            <v>0.21199999999999999</v>
          </cell>
          <cell r="NJ37">
            <v>0.02</v>
          </cell>
          <cell r="NK37">
            <v>0</v>
          </cell>
          <cell r="NL37">
            <v>5.0000000000000001E-3</v>
          </cell>
          <cell r="NM37">
            <v>0</v>
          </cell>
          <cell r="NN37">
            <v>2.1000000000000001E-2</v>
          </cell>
          <cell r="NO37">
            <v>0</v>
          </cell>
          <cell r="NP37">
            <v>0</v>
          </cell>
          <cell r="NQ37">
            <v>3.1E-2</v>
          </cell>
          <cell r="NR37">
            <v>0</v>
          </cell>
          <cell r="NS37">
            <v>5.0000000000000001E-3</v>
          </cell>
          <cell r="NT37">
            <v>0.13600000000000001</v>
          </cell>
          <cell r="NU37">
            <v>0.26700000000000002</v>
          </cell>
          <cell r="NV37">
            <v>4.3999999999999997E-2</v>
          </cell>
          <cell r="NW37">
            <v>0</v>
          </cell>
          <cell r="NX37">
            <v>2.5999999999999999E-2</v>
          </cell>
          <cell r="NY37">
            <v>4.7E-2</v>
          </cell>
          <cell r="NZ37">
            <v>0.379</v>
          </cell>
          <cell r="OA37">
            <v>1.9E-2</v>
          </cell>
          <cell r="OB37">
            <v>2.1999999999999999E-2</v>
          </cell>
          <cell r="OC37">
            <v>0</v>
          </cell>
          <cell r="OD37">
            <v>6.0000000000000001E-3</v>
          </cell>
          <cell r="OE37">
            <v>1.9E-2</v>
          </cell>
          <cell r="OF37">
            <v>0</v>
          </cell>
          <cell r="OG37">
            <v>1.7999999999999999E-2</v>
          </cell>
          <cell r="OH37">
            <v>8.0000000000000002E-3</v>
          </cell>
          <cell r="OI37">
            <v>4.0000000000000001E-3</v>
          </cell>
          <cell r="OJ37">
            <v>0.14099999999999999</v>
          </cell>
          <cell r="OK37">
            <v>0.122</v>
          </cell>
          <cell r="OL37">
            <v>4.0000000000000001E-3</v>
          </cell>
          <cell r="OM37">
            <v>0</v>
          </cell>
          <cell r="ON37">
            <v>3.0000000000000001E-3</v>
          </cell>
          <cell r="OO37">
            <v>0.158</v>
          </cell>
          <cell r="OP37">
            <v>0.19</v>
          </cell>
          <cell r="OQ37">
            <v>5.0000000000000001E-3</v>
          </cell>
          <cell r="OR37">
            <v>3.2000000000000001E-2</v>
          </cell>
          <cell r="OS37">
            <v>8.9999999999999993E-3</v>
          </cell>
          <cell r="OT37">
            <v>6.0999999999999999E-2</v>
          </cell>
          <cell r="OU37">
            <v>0</v>
          </cell>
          <cell r="OV37">
            <v>0</v>
          </cell>
          <cell r="OW37">
            <v>6.0000000000000001E-3</v>
          </cell>
          <cell r="OX37">
            <v>0.17899999999999999</v>
          </cell>
          <cell r="OY37">
            <v>3.6999999999999998E-2</v>
          </cell>
          <cell r="OZ37">
            <v>1.2E-2</v>
          </cell>
          <cell r="PA37">
            <v>2.9000000000000001E-2</v>
          </cell>
          <cell r="PB37">
            <v>2E-3</v>
          </cell>
          <cell r="PC37">
            <v>0</v>
          </cell>
          <cell r="PD37">
            <v>0.14000000000000001</v>
          </cell>
        </row>
        <row r="38">
          <cell r="A38" t="str">
            <v>3C5</v>
          </cell>
          <cell r="B38" t="str">
            <v>38</v>
          </cell>
          <cell r="C38" t="str">
            <v>NAF 17</v>
          </cell>
          <cell r="D38" t="str">
            <v>C5</v>
          </cell>
          <cell r="E38" t="str">
            <v>3</v>
          </cell>
          <cell r="F38">
            <v>0</v>
          </cell>
          <cell r="G38">
            <v>5.0999999999999997E-2</v>
          </cell>
          <cell r="H38">
            <v>0.28899999999999998</v>
          </cell>
          <cell r="I38">
            <v>0.54100000000000004</v>
          </cell>
          <cell r="J38">
            <v>0.11899999999999999</v>
          </cell>
          <cell r="K38">
            <v>0.92600000000000005</v>
          </cell>
          <cell r="L38">
            <v>2.7E-2</v>
          </cell>
          <cell r="M38">
            <v>4.7E-2</v>
          </cell>
          <cell r="N38">
            <v>0</v>
          </cell>
          <cell r="O38">
            <v>0.218</v>
          </cell>
          <cell r="P38">
            <v>0.13600000000000001</v>
          </cell>
          <cell r="Q38">
            <v>0.14399999999999999</v>
          </cell>
          <cell r="R38">
            <v>4.7E-2</v>
          </cell>
          <cell r="S38">
            <v>0.14299999999999999</v>
          </cell>
          <cell r="T38">
            <v>0.36499999999999999</v>
          </cell>
          <cell r="U38">
            <v>5.6000000000000001E-2</v>
          </cell>
          <cell r="V38">
            <v>0.114</v>
          </cell>
          <cell r="W38">
            <v>0.29199999999999998</v>
          </cell>
          <cell r="X38">
            <v>0.157</v>
          </cell>
          <cell r="Y38">
            <v>0.77300000000000002</v>
          </cell>
          <cell r="Z38">
            <v>7.0000000000000007E-2</v>
          </cell>
          <cell r="AA38">
            <v>0.20799999999999999</v>
          </cell>
          <cell r="AB38">
            <v>0.253</v>
          </cell>
          <cell r="AC38">
            <v>0.247</v>
          </cell>
          <cell r="AD38">
            <v>0.57799999999999996</v>
          </cell>
          <cell r="AE38">
            <v>0.24</v>
          </cell>
          <cell r="AF38">
            <v>0.29299999999999998</v>
          </cell>
          <cell r="AG38">
            <v>0.70699999999999996</v>
          </cell>
          <cell r="AH38">
            <v>0.251</v>
          </cell>
          <cell r="AI38">
            <v>0.749</v>
          </cell>
          <cell r="AJ38">
            <v>116</v>
          </cell>
          <cell r="AK38">
            <v>0.76400000000000001</v>
          </cell>
          <cell r="AL38">
            <v>4.4999999999999998E-2</v>
          </cell>
          <cell r="AM38">
            <v>0</v>
          </cell>
          <cell r="AN38">
            <v>0.14399999999999999</v>
          </cell>
          <cell r="AO38">
            <v>4.8000000000000001E-2</v>
          </cell>
          <cell r="AP38">
            <v>0.19800000000000001</v>
          </cell>
          <cell r="AQ38">
            <v>6.8000000000000005E-2</v>
          </cell>
          <cell r="AR38">
            <v>2.7E-2</v>
          </cell>
          <cell r="AS38">
            <v>0.67600000000000005</v>
          </cell>
          <cell r="AT38">
            <v>3.1E-2</v>
          </cell>
          <cell r="AU38">
            <v>19652</v>
          </cell>
          <cell r="AV38">
            <v>4.4999999999999998E-2</v>
          </cell>
          <cell r="AW38">
            <v>7.2999999999999995E-2</v>
          </cell>
          <cell r="AX38">
            <v>5.3999999999999999E-2</v>
          </cell>
          <cell r="AY38">
            <v>0.66900000000000004</v>
          </cell>
          <cell r="AZ38">
            <v>0.158</v>
          </cell>
          <cell r="BA38">
            <v>6.8040000000000003</v>
          </cell>
          <cell r="BB38">
            <v>0.125</v>
          </cell>
          <cell r="BC38">
            <v>0.20599999999999999</v>
          </cell>
          <cell r="BD38">
            <v>0.26100000000000001</v>
          </cell>
          <cell r="BE38">
            <v>0.40899999999999997</v>
          </cell>
          <cell r="BF38">
            <v>0.71699999999999997</v>
          </cell>
          <cell r="BG38">
            <v>0.14499999999999999</v>
          </cell>
          <cell r="BH38">
            <v>5.7000000000000002E-2</v>
          </cell>
          <cell r="BI38">
            <v>5.2999999999999999E-2</v>
          </cell>
          <cell r="BJ38">
            <v>1.2E-2</v>
          </cell>
          <cell r="BK38">
            <v>1.4999999999999999E-2</v>
          </cell>
          <cell r="BL38">
            <v>0.01</v>
          </cell>
          <cell r="BM38">
            <v>1.4E-2</v>
          </cell>
          <cell r="BN38">
            <v>3.7999999999999999E-2</v>
          </cell>
          <cell r="BO38">
            <v>7.8E-2</v>
          </cell>
          <cell r="BP38">
            <v>0.33100000000000002</v>
          </cell>
          <cell r="BQ38">
            <v>0.52800000000000002</v>
          </cell>
          <cell r="BR38">
            <v>7.0000000000000001E-3</v>
          </cell>
          <cell r="BS38">
            <v>1.2E-2</v>
          </cell>
          <cell r="BT38">
            <v>1.4E-2</v>
          </cell>
          <cell r="BU38">
            <v>2.8000000000000001E-2</v>
          </cell>
          <cell r="BV38">
            <v>0.14399999999999999</v>
          </cell>
          <cell r="BW38">
            <v>0.79500000000000004</v>
          </cell>
          <cell r="BX38">
            <v>0</v>
          </cell>
          <cell r="BY38">
            <v>2E-3</v>
          </cell>
          <cell r="BZ38">
            <v>0</v>
          </cell>
          <cell r="CA38">
            <v>0.11799999999999999</v>
          </cell>
          <cell r="CB38">
            <v>0.80100000000000005</v>
          </cell>
          <cell r="CC38">
            <v>7.9000000000000001E-2</v>
          </cell>
          <cell r="CD38">
            <v>0</v>
          </cell>
          <cell r="CE38">
            <v>0</v>
          </cell>
          <cell r="CF38">
            <v>0.01</v>
          </cell>
          <cell r="CG38">
            <v>6.7000000000000004E-2</v>
          </cell>
          <cell r="CH38">
            <v>0.66700000000000004</v>
          </cell>
          <cell r="CI38">
            <v>0.25600000000000001</v>
          </cell>
          <cell r="CJ38">
            <v>0</v>
          </cell>
          <cell r="CK38">
            <v>0</v>
          </cell>
          <cell r="CL38">
            <v>0</v>
          </cell>
          <cell r="CM38">
            <v>0</v>
          </cell>
          <cell r="CN38">
            <v>0</v>
          </cell>
          <cell r="CO38">
            <v>1</v>
          </cell>
          <cell r="CP38">
            <v>0.51800000000000002</v>
          </cell>
          <cell r="CQ38">
            <v>0.38900000000000001</v>
          </cell>
          <cell r="CR38">
            <v>3.5999999999999997E-2</v>
          </cell>
          <cell r="CS38">
            <v>0.02</v>
          </cell>
          <cell r="CT38">
            <v>3.6999999999999998E-2</v>
          </cell>
          <cell r="CU38">
            <v>0.46800000000000003</v>
          </cell>
          <cell r="CV38">
            <v>0.27900000000000003</v>
          </cell>
          <cell r="CW38">
            <v>1.0999999999999999E-2</v>
          </cell>
          <cell r="CX38">
            <v>0.152</v>
          </cell>
          <cell r="CY38">
            <v>0.09</v>
          </cell>
          <cell r="CZ38">
            <v>0.69599999999999995</v>
          </cell>
          <cell r="DA38">
            <v>0.21299999999999999</v>
          </cell>
          <cell r="DB38">
            <v>9.0999999999999998E-2</v>
          </cell>
          <cell r="DC38">
            <v>0</v>
          </cell>
          <cell r="DD38">
            <v>0</v>
          </cell>
          <cell r="DE38">
            <v>0.56799999999999995</v>
          </cell>
          <cell r="DF38">
            <v>0.14299999999999999</v>
          </cell>
          <cell r="DG38">
            <v>0</v>
          </cell>
          <cell r="DH38">
            <v>1.0999999999999999E-2</v>
          </cell>
          <cell r="DI38">
            <v>0.27800000000000002</v>
          </cell>
          <cell r="DJ38">
            <v>0.46300000000000002</v>
          </cell>
          <cell r="DK38">
            <v>0.11799999999999999</v>
          </cell>
          <cell r="DL38">
            <v>1.0999999999999999E-2</v>
          </cell>
          <cell r="DM38">
            <v>1.2999999999999999E-2</v>
          </cell>
          <cell r="DN38">
            <v>0.39400000000000002</v>
          </cell>
          <cell r="DO38">
            <v>0.51</v>
          </cell>
          <cell r="DP38">
            <v>0.252</v>
          </cell>
          <cell r="DQ38">
            <v>2.1000000000000001E-2</v>
          </cell>
          <cell r="DR38">
            <v>8.2000000000000003E-2</v>
          </cell>
          <cell r="DS38">
            <v>0.13400000000000001</v>
          </cell>
          <cell r="DT38">
            <v>0.5</v>
          </cell>
          <cell r="DU38">
            <v>0.32700000000000001</v>
          </cell>
          <cell r="DV38">
            <v>0.13400000000000001</v>
          </cell>
          <cell r="DW38">
            <v>1.2E-2</v>
          </cell>
          <cell r="DX38">
            <v>2.8000000000000001E-2</v>
          </cell>
          <cell r="DY38">
            <v>0.223</v>
          </cell>
          <cell r="DZ38">
            <v>0.441</v>
          </cell>
          <cell r="EA38">
            <v>0.10100000000000001</v>
          </cell>
          <cell r="EB38">
            <v>0.23400000000000001</v>
          </cell>
          <cell r="EC38">
            <v>7.3999999999999996E-2</v>
          </cell>
          <cell r="ED38">
            <v>0.28399999999999997</v>
          </cell>
          <cell r="EE38">
            <v>0.11600000000000001</v>
          </cell>
          <cell r="EF38">
            <v>0.32800000000000001</v>
          </cell>
          <cell r="EG38">
            <v>0.19900000000000001</v>
          </cell>
          <cell r="EH38">
            <v>0.26500000000000001</v>
          </cell>
          <cell r="EI38">
            <v>0.40600000000000003</v>
          </cell>
          <cell r="EJ38">
            <v>9.9000000000000005E-2</v>
          </cell>
          <cell r="EK38">
            <v>0.23</v>
          </cell>
          <cell r="EL38">
            <v>0.28699999999999998</v>
          </cell>
          <cell r="EM38">
            <v>6.5000000000000002E-2</v>
          </cell>
          <cell r="EN38">
            <v>7.2999999999999995E-2</v>
          </cell>
          <cell r="EO38">
            <v>0.15</v>
          </cell>
          <cell r="EP38">
            <v>0.183</v>
          </cell>
          <cell r="EQ38">
            <v>0.24199999999999999</v>
          </cell>
          <cell r="ER38">
            <v>0.23799999999999999</v>
          </cell>
          <cell r="ES38">
            <v>0.495</v>
          </cell>
          <cell r="ET38">
            <v>0.05</v>
          </cell>
          <cell r="EU38">
            <v>0.14199999999999999</v>
          </cell>
          <cell r="EV38">
            <v>7.9000000000000001E-2</v>
          </cell>
          <cell r="EW38">
            <v>0.01</v>
          </cell>
          <cell r="EX38">
            <v>0.17399999999999999</v>
          </cell>
          <cell r="EY38">
            <v>0.128</v>
          </cell>
          <cell r="EZ38">
            <v>0.13900000000000001</v>
          </cell>
          <cell r="FA38">
            <v>0.43099999999999999</v>
          </cell>
          <cell r="FB38">
            <v>0.20200000000000001</v>
          </cell>
          <cell r="FC38">
            <v>0.33900000000000002</v>
          </cell>
          <cell r="FD38">
            <v>2.9000000000000001E-2</v>
          </cell>
          <cell r="FE38">
            <v>0.54900000000000004</v>
          </cell>
          <cell r="FF38">
            <v>0.248</v>
          </cell>
          <cell r="FG38">
            <v>0.20300000000000001</v>
          </cell>
          <cell r="FH38">
            <v>0</v>
          </cell>
          <cell r="FI38">
            <v>0.16200000000000001</v>
          </cell>
          <cell r="FJ38">
            <v>0.45300000000000001</v>
          </cell>
          <cell r="FK38">
            <v>0.378</v>
          </cell>
          <cell r="FL38">
            <v>7.0000000000000001E-3</v>
          </cell>
          <cell r="FM38">
            <v>0.20499999999999999</v>
          </cell>
          <cell r="FN38">
            <v>0.46</v>
          </cell>
          <cell r="FO38">
            <v>0.32800000000000001</v>
          </cell>
          <cell r="FP38">
            <v>7.0000000000000001E-3</v>
          </cell>
          <cell r="FQ38">
            <v>0.77</v>
          </cell>
          <cell r="FR38">
            <v>6.3E-2</v>
          </cell>
          <cell r="FS38">
            <v>3.3000000000000002E-2</v>
          </cell>
          <cell r="FT38">
            <v>7.4999999999999997E-2</v>
          </cell>
          <cell r="FU38">
            <v>5.8999999999999997E-2</v>
          </cell>
          <cell r="FV38">
            <v>0</v>
          </cell>
          <cell r="FW38">
            <v>0.75900000000000001</v>
          </cell>
          <cell r="FX38">
            <v>6.5000000000000002E-2</v>
          </cell>
          <cell r="FY38">
            <v>3.3000000000000002E-2</v>
          </cell>
          <cell r="FZ38">
            <v>8.3000000000000004E-2</v>
          </cell>
          <cell r="GA38">
            <v>6.0999999999999999E-2</v>
          </cell>
          <cell r="GB38">
            <v>0</v>
          </cell>
          <cell r="GC38">
            <v>0</v>
          </cell>
          <cell r="GD38">
            <v>0</v>
          </cell>
          <cell r="GE38">
            <v>0</v>
          </cell>
          <cell r="GF38">
            <v>0</v>
          </cell>
          <cell r="GG38">
            <v>0</v>
          </cell>
          <cell r="GH38">
            <v>0</v>
          </cell>
          <cell r="GI38">
            <v>2.7E-2</v>
          </cell>
          <cell r="GJ38">
            <v>1.0999999999999999E-2</v>
          </cell>
          <cell r="GK38">
            <v>4.0000000000000001E-3</v>
          </cell>
          <cell r="GL38">
            <v>7.0000000000000001E-3</v>
          </cell>
          <cell r="GM38">
            <v>0</v>
          </cell>
          <cell r="GN38">
            <v>0</v>
          </cell>
          <cell r="GO38">
            <v>0.16200000000000001</v>
          </cell>
          <cell r="GP38">
            <v>6.8000000000000005E-2</v>
          </cell>
          <cell r="GQ38">
            <v>2.5000000000000001E-2</v>
          </cell>
          <cell r="GR38">
            <v>2.1000000000000001E-2</v>
          </cell>
          <cell r="GS38">
            <v>8.9999999999999993E-3</v>
          </cell>
          <cell r="GT38">
            <v>0</v>
          </cell>
          <cell r="GU38">
            <v>0.44500000000000001</v>
          </cell>
          <cell r="GV38">
            <v>4.4999999999999998E-2</v>
          </cell>
          <cell r="GW38">
            <v>0.02</v>
          </cell>
          <cell r="GX38">
            <v>2.5999999999999999E-2</v>
          </cell>
          <cell r="GY38">
            <v>3.0000000000000001E-3</v>
          </cell>
          <cell r="GZ38">
            <v>7.0000000000000001E-3</v>
          </cell>
          <cell r="HA38">
            <v>8.3000000000000004E-2</v>
          </cell>
          <cell r="HB38">
            <v>2.1000000000000001E-2</v>
          </cell>
          <cell r="HC38">
            <v>8.0000000000000002E-3</v>
          </cell>
          <cell r="HD38">
            <v>0</v>
          </cell>
          <cell r="HE38">
            <v>0</v>
          </cell>
          <cell r="HF38">
            <v>8.0000000000000002E-3</v>
          </cell>
          <cell r="HG38">
            <v>0</v>
          </cell>
          <cell r="HH38">
            <v>0</v>
          </cell>
          <cell r="HI38">
            <v>0</v>
          </cell>
          <cell r="HJ38">
            <v>0</v>
          </cell>
          <cell r="HK38">
            <v>0</v>
          </cell>
          <cell r="HL38">
            <v>0</v>
          </cell>
          <cell r="HM38">
            <v>0</v>
          </cell>
          <cell r="HN38">
            <v>0</v>
          </cell>
          <cell r="HO38">
            <v>4.0000000000000001E-3</v>
          </cell>
          <cell r="HP38">
            <v>8.0000000000000002E-3</v>
          </cell>
          <cell r="HQ38">
            <v>2.4E-2</v>
          </cell>
          <cell r="HR38">
            <v>1.2E-2</v>
          </cell>
          <cell r="HS38">
            <v>6.0000000000000001E-3</v>
          </cell>
          <cell r="HT38">
            <v>0</v>
          </cell>
          <cell r="HU38">
            <v>5.0000000000000001E-3</v>
          </cell>
          <cell r="HV38">
            <v>1.2E-2</v>
          </cell>
          <cell r="HW38">
            <v>0.128</v>
          </cell>
          <cell r="HX38">
            <v>0.13300000000000001</v>
          </cell>
          <cell r="HY38">
            <v>4.0000000000000001E-3</v>
          </cell>
          <cell r="HZ38">
            <v>6.0000000000000001E-3</v>
          </cell>
          <cell r="IA38">
            <v>2.5999999999999999E-2</v>
          </cell>
          <cell r="IB38">
            <v>3.5999999999999997E-2</v>
          </cell>
          <cell r="IC38">
            <v>0.16600000000000001</v>
          </cell>
          <cell r="ID38">
            <v>0.307</v>
          </cell>
          <cell r="IE38">
            <v>0</v>
          </cell>
          <cell r="IF38">
            <v>8.0000000000000002E-3</v>
          </cell>
          <cell r="IG38">
            <v>3.0000000000000001E-3</v>
          </cell>
          <cell r="IH38">
            <v>2.1999999999999999E-2</v>
          </cell>
          <cell r="II38">
            <v>1.2E-2</v>
          </cell>
          <cell r="IJ38">
            <v>7.4999999999999997E-2</v>
          </cell>
          <cell r="IK38">
            <v>0</v>
          </cell>
          <cell r="IL38">
            <v>0</v>
          </cell>
          <cell r="IM38">
            <v>0</v>
          </cell>
          <cell r="IN38">
            <v>0</v>
          </cell>
          <cell r="IO38">
            <v>0</v>
          </cell>
          <cell r="IP38">
            <v>0</v>
          </cell>
          <cell r="IQ38">
            <v>7.0000000000000001E-3</v>
          </cell>
          <cell r="IR38">
            <v>3.0000000000000001E-3</v>
          </cell>
          <cell r="IS38">
            <v>0</v>
          </cell>
          <cell r="IT38">
            <v>8.0000000000000002E-3</v>
          </cell>
          <cell r="IU38">
            <v>1.2999999999999999E-2</v>
          </cell>
          <cell r="IV38">
            <v>2.1000000000000001E-2</v>
          </cell>
          <cell r="IW38">
            <v>0</v>
          </cell>
          <cell r="IX38">
            <v>8.9999999999999993E-3</v>
          </cell>
          <cell r="IY38">
            <v>1.4E-2</v>
          </cell>
          <cell r="IZ38">
            <v>1.7999999999999999E-2</v>
          </cell>
          <cell r="JA38">
            <v>6.7000000000000004E-2</v>
          </cell>
          <cell r="JB38">
            <v>0.17899999999999999</v>
          </cell>
          <cell r="JC38">
            <v>0</v>
          </cell>
          <cell r="JD38">
            <v>0</v>
          </cell>
          <cell r="JE38">
            <v>0</v>
          </cell>
          <cell r="JF38">
            <v>3.0000000000000001E-3</v>
          </cell>
          <cell r="JG38">
            <v>4.2000000000000003E-2</v>
          </cell>
          <cell r="JH38">
            <v>0.495</v>
          </cell>
          <cell r="JI38">
            <v>0</v>
          </cell>
          <cell r="JJ38">
            <v>0</v>
          </cell>
          <cell r="JK38">
            <v>0</v>
          </cell>
          <cell r="JL38">
            <v>0</v>
          </cell>
          <cell r="JM38">
            <v>2.3E-2</v>
          </cell>
          <cell r="JN38">
            <v>9.9000000000000005E-2</v>
          </cell>
          <cell r="JO38">
            <v>0</v>
          </cell>
          <cell r="JP38">
            <v>0</v>
          </cell>
          <cell r="JQ38">
            <v>0</v>
          </cell>
          <cell r="JR38">
            <v>0</v>
          </cell>
          <cell r="JS38">
            <v>0</v>
          </cell>
          <cell r="JT38">
            <v>0</v>
          </cell>
          <cell r="JU38">
            <v>0</v>
          </cell>
          <cell r="JV38">
            <v>0</v>
          </cell>
          <cell r="JW38">
            <v>0</v>
          </cell>
          <cell r="JX38">
            <v>7.0000000000000001E-3</v>
          </cell>
          <cell r="JY38">
            <v>4.1000000000000002E-2</v>
          </cell>
          <cell r="JZ38">
            <v>3.0000000000000001E-3</v>
          </cell>
          <cell r="KA38">
            <v>0</v>
          </cell>
          <cell r="KB38">
            <v>0</v>
          </cell>
          <cell r="KC38">
            <v>0</v>
          </cell>
          <cell r="KD38">
            <v>0.04</v>
          </cell>
          <cell r="KE38">
            <v>0.23400000000000001</v>
          </cell>
          <cell r="KF38">
            <v>1.0999999999999999E-2</v>
          </cell>
          <cell r="KG38">
            <v>0</v>
          </cell>
          <cell r="KH38">
            <v>2E-3</v>
          </cell>
          <cell r="KI38">
            <v>0</v>
          </cell>
          <cell r="KJ38">
            <v>5.1999999999999998E-2</v>
          </cell>
          <cell r="KK38">
            <v>0.42899999999999999</v>
          </cell>
          <cell r="KL38">
            <v>6.2E-2</v>
          </cell>
          <cell r="KM38">
            <v>0</v>
          </cell>
          <cell r="KN38">
            <v>0</v>
          </cell>
          <cell r="KO38">
            <v>0</v>
          </cell>
          <cell r="KP38">
            <v>1.9E-2</v>
          </cell>
          <cell r="KQ38">
            <v>9.8000000000000004E-2</v>
          </cell>
          <cell r="KR38">
            <v>2E-3</v>
          </cell>
          <cell r="KS38">
            <v>0</v>
          </cell>
          <cell r="KT38">
            <v>0</v>
          </cell>
          <cell r="KU38">
            <v>0</v>
          </cell>
          <cell r="KV38">
            <v>0</v>
          </cell>
          <cell r="KW38">
            <v>0</v>
          </cell>
          <cell r="KX38">
            <v>0</v>
          </cell>
          <cell r="KY38">
            <v>0</v>
          </cell>
          <cell r="KZ38">
            <v>0</v>
          </cell>
          <cell r="LA38">
            <v>0</v>
          </cell>
          <cell r="LB38">
            <v>8.9999999999999993E-3</v>
          </cell>
          <cell r="LC38">
            <v>2.7E-2</v>
          </cell>
          <cell r="LD38">
            <v>8.0000000000000002E-3</v>
          </cell>
          <cell r="LE38">
            <v>0</v>
          </cell>
          <cell r="LF38">
            <v>0</v>
          </cell>
          <cell r="LG38">
            <v>0.01</v>
          </cell>
          <cell r="LH38">
            <v>2.8000000000000001E-2</v>
          </cell>
          <cell r="LI38">
            <v>0.16800000000000001</v>
          </cell>
          <cell r="LJ38">
            <v>0.09</v>
          </cell>
          <cell r="LK38">
            <v>0</v>
          </cell>
          <cell r="LL38">
            <v>0</v>
          </cell>
          <cell r="LM38">
            <v>0</v>
          </cell>
          <cell r="LN38">
            <v>2.1000000000000001E-2</v>
          </cell>
          <cell r="LO38">
            <v>0.379</v>
          </cell>
          <cell r="LP38">
            <v>0.14000000000000001</v>
          </cell>
          <cell r="LQ38">
            <v>0</v>
          </cell>
          <cell r="LR38">
            <v>0</v>
          </cell>
          <cell r="LS38">
            <v>0</v>
          </cell>
          <cell r="LT38">
            <v>0.01</v>
          </cell>
          <cell r="LU38">
            <v>9.1999999999999998E-2</v>
          </cell>
          <cell r="LV38">
            <v>1.7000000000000001E-2</v>
          </cell>
          <cell r="LW38">
            <v>0</v>
          </cell>
          <cell r="LX38">
            <v>0</v>
          </cell>
          <cell r="LY38">
            <v>0</v>
          </cell>
          <cell r="LZ38">
            <v>0</v>
          </cell>
          <cell r="MA38">
            <v>0</v>
          </cell>
          <cell r="MB38">
            <v>0</v>
          </cell>
          <cell r="MC38">
            <v>0</v>
          </cell>
          <cell r="MD38">
            <v>0</v>
          </cell>
          <cell r="ME38">
            <v>0</v>
          </cell>
          <cell r="MF38">
            <v>0</v>
          </cell>
          <cell r="MG38">
            <v>0</v>
          </cell>
          <cell r="MH38">
            <v>0.04</v>
          </cell>
          <cell r="MI38">
            <v>0</v>
          </cell>
          <cell r="MJ38">
            <v>0</v>
          </cell>
          <cell r="MK38">
            <v>0</v>
          </cell>
          <cell r="ML38">
            <v>0</v>
          </cell>
          <cell r="MM38">
            <v>0</v>
          </cell>
          <cell r="MN38">
            <v>0.29499999999999998</v>
          </cell>
          <cell r="MO38">
            <v>0</v>
          </cell>
          <cell r="MP38">
            <v>0</v>
          </cell>
          <cell r="MQ38">
            <v>0</v>
          </cell>
          <cell r="MR38">
            <v>0</v>
          </cell>
          <cell r="MS38">
            <v>0</v>
          </cell>
          <cell r="MT38">
            <v>0.54200000000000004</v>
          </cell>
          <cell r="MU38">
            <v>0</v>
          </cell>
          <cell r="MV38">
            <v>0</v>
          </cell>
          <cell r="MW38">
            <v>0</v>
          </cell>
          <cell r="MX38">
            <v>0</v>
          </cell>
          <cell r="MY38">
            <v>0</v>
          </cell>
          <cell r="MZ38">
            <v>0.123</v>
          </cell>
          <cell r="NA38">
            <v>6.6000000000000003E-2</v>
          </cell>
          <cell r="NB38">
            <v>9.8000000000000004E-2</v>
          </cell>
          <cell r="NC38">
            <v>1.6E-2</v>
          </cell>
          <cell r="ND38">
            <v>2.5999999999999999E-2</v>
          </cell>
          <cell r="NE38">
            <v>1.6E-2</v>
          </cell>
          <cell r="NF38">
            <v>8.0000000000000002E-3</v>
          </cell>
          <cell r="NG38">
            <v>0.14799999999999999</v>
          </cell>
          <cell r="NH38">
            <v>7.4999999999999997E-2</v>
          </cell>
          <cell r="NI38">
            <v>0.187</v>
          </cell>
          <cell r="NJ38">
            <v>2.4E-2</v>
          </cell>
          <cell r="NK38">
            <v>0</v>
          </cell>
          <cell r="NL38">
            <v>3.0000000000000001E-3</v>
          </cell>
          <cell r="NM38">
            <v>2.4E-2</v>
          </cell>
          <cell r="NN38">
            <v>7.0000000000000007E-2</v>
          </cell>
          <cell r="NO38">
            <v>4.0000000000000001E-3</v>
          </cell>
          <cell r="NP38">
            <v>0</v>
          </cell>
          <cell r="NQ38">
            <v>3.6999999999999998E-2</v>
          </cell>
          <cell r="NR38">
            <v>0</v>
          </cell>
          <cell r="NS38">
            <v>4.2999999999999997E-2</v>
          </cell>
          <cell r="NT38">
            <v>0.155</v>
          </cell>
          <cell r="NU38">
            <v>0.19</v>
          </cell>
          <cell r="NV38">
            <v>2.5000000000000001E-2</v>
          </cell>
          <cell r="NW38">
            <v>0</v>
          </cell>
          <cell r="NX38">
            <v>8.0000000000000002E-3</v>
          </cell>
          <cell r="NY38">
            <v>5.5E-2</v>
          </cell>
          <cell r="NZ38">
            <v>0.32600000000000001</v>
          </cell>
          <cell r="OA38">
            <v>3.1E-2</v>
          </cell>
          <cell r="OB38">
            <v>2.9000000000000001E-2</v>
          </cell>
          <cell r="OC38">
            <v>0</v>
          </cell>
          <cell r="OD38">
            <v>2.1999999999999999E-2</v>
          </cell>
          <cell r="OE38">
            <v>6.5000000000000002E-2</v>
          </cell>
          <cell r="OF38">
            <v>1.2999999999999999E-2</v>
          </cell>
          <cell r="OG38">
            <v>2.1999999999999999E-2</v>
          </cell>
          <cell r="OH38">
            <v>3.1E-2</v>
          </cell>
          <cell r="OI38">
            <v>3.0000000000000001E-3</v>
          </cell>
          <cell r="OJ38">
            <v>0.17899999999999999</v>
          </cell>
          <cell r="OK38">
            <v>6.7000000000000004E-2</v>
          </cell>
          <cell r="OL38">
            <v>7.0000000000000001E-3</v>
          </cell>
          <cell r="OM38">
            <v>0</v>
          </cell>
          <cell r="ON38">
            <v>0</v>
          </cell>
          <cell r="OO38">
            <v>0.13300000000000001</v>
          </cell>
          <cell r="OP38">
            <v>0.10100000000000001</v>
          </cell>
          <cell r="OQ38">
            <v>1.4999999999999999E-2</v>
          </cell>
          <cell r="OR38">
            <v>3.6999999999999998E-2</v>
          </cell>
          <cell r="OS38">
            <v>1.2E-2</v>
          </cell>
          <cell r="OT38">
            <v>8.8999999999999996E-2</v>
          </cell>
          <cell r="OU38">
            <v>1.4999999999999999E-2</v>
          </cell>
          <cell r="OV38">
            <v>0</v>
          </cell>
          <cell r="OW38">
            <v>2.5999999999999999E-2</v>
          </cell>
          <cell r="OX38">
            <v>0.193</v>
          </cell>
          <cell r="OY38">
            <v>6.3E-2</v>
          </cell>
          <cell r="OZ38">
            <v>4.4999999999999998E-2</v>
          </cell>
          <cell r="PA38">
            <v>0.03</v>
          </cell>
          <cell r="PB38">
            <v>1.4999999999999999E-2</v>
          </cell>
          <cell r="PC38">
            <v>7.0000000000000001E-3</v>
          </cell>
          <cell r="PD38">
            <v>0.14699999999999999</v>
          </cell>
        </row>
        <row r="39">
          <cell r="A39" t="str">
            <v>4C5</v>
          </cell>
          <cell r="B39" t="str">
            <v>39</v>
          </cell>
          <cell r="C39" t="str">
            <v>NAF 17</v>
          </cell>
          <cell r="D39" t="str">
            <v>C5</v>
          </cell>
          <cell r="E39" t="str">
            <v>4</v>
          </cell>
          <cell r="F39">
            <v>0</v>
          </cell>
          <cell r="G39">
            <v>4.3999999999999997E-2</v>
          </cell>
          <cell r="H39">
            <v>0.29799999999999999</v>
          </cell>
          <cell r="I39">
            <v>0.55900000000000005</v>
          </cell>
          <cell r="J39">
            <v>9.9000000000000005E-2</v>
          </cell>
          <cell r="K39">
            <v>0.85</v>
          </cell>
          <cell r="L39">
            <v>2.3E-2</v>
          </cell>
          <cell r="M39">
            <v>8.5000000000000006E-2</v>
          </cell>
          <cell r="N39">
            <v>4.1000000000000002E-2</v>
          </cell>
          <cell r="O39">
            <v>0.22600000000000001</v>
          </cell>
          <cell r="P39">
            <v>0.192</v>
          </cell>
          <cell r="Q39">
            <v>0.11</v>
          </cell>
          <cell r="R39">
            <v>5.8000000000000003E-2</v>
          </cell>
          <cell r="S39">
            <v>0.16800000000000001</v>
          </cell>
          <cell r="T39">
            <v>0.34599999999999997</v>
          </cell>
          <cell r="U39">
            <v>5.7000000000000002E-2</v>
          </cell>
          <cell r="V39">
            <v>9.9000000000000005E-2</v>
          </cell>
          <cell r="W39">
            <v>0.219</v>
          </cell>
          <cell r="X39">
            <v>0.16800000000000001</v>
          </cell>
          <cell r="Y39">
            <v>0.77200000000000002</v>
          </cell>
          <cell r="Z39">
            <v>0.06</v>
          </cell>
          <cell r="AA39">
            <v>0.185</v>
          </cell>
          <cell r="AB39">
            <v>0.42299999999999999</v>
          </cell>
          <cell r="AC39">
            <v>0.315</v>
          </cell>
          <cell r="AD39">
            <v>0.375</v>
          </cell>
          <cell r="AE39">
            <v>0.24399999999999999</v>
          </cell>
          <cell r="AF39">
            <v>0.30199999999999999</v>
          </cell>
          <cell r="AG39">
            <v>0.69799999999999995</v>
          </cell>
          <cell r="AH39">
            <v>0.28100000000000003</v>
          </cell>
          <cell r="AI39">
            <v>0.71899999999999997</v>
          </cell>
          <cell r="AJ39">
            <v>243</v>
          </cell>
          <cell r="AK39">
            <v>0.78900000000000003</v>
          </cell>
          <cell r="AL39">
            <v>3.3000000000000002E-2</v>
          </cell>
          <cell r="AM39">
            <v>0</v>
          </cell>
          <cell r="AN39">
            <v>0.13500000000000001</v>
          </cell>
          <cell r="AO39">
            <v>4.2999999999999997E-2</v>
          </cell>
          <cell r="AP39">
            <v>0.155</v>
          </cell>
          <cell r="AQ39">
            <v>0.122</v>
          </cell>
          <cell r="AR39">
            <v>0.04</v>
          </cell>
          <cell r="AS39">
            <v>0.51800000000000002</v>
          </cell>
          <cell r="AT39">
            <v>0.16500000000000001</v>
          </cell>
          <cell r="AU39">
            <v>22265</v>
          </cell>
          <cell r="AV39">
            <v>6.5000000000000002E-2</v>
          </cell>
          <cell r="AW39">
            <v>0.126</v>
          </cell>
          <cell r="AX39">
            <v>5.2999999999999999E-2</v>
          </cell>
          <cell r="AY39">
            <v>0.58799999999999997</v>
          </cell>
          <cell r="AZ39">
            <v>0.16700000000000001</v>
          </cell>
          <cell r="BA39">
            <v>11.653</v>
          </cell>
          <cell r="BB39">
            <v>0.124</v>
          </cell>
          <cell r="BC39">
            <v>0.21299999999999999</v>
          </cell>
          <cell r="BD39">
            <v>0.42699999999999999</v>
          </cell>
          <cell r="BE39">
            <v>0.23599999999999999</v>
          </cell>
          <cell r="BF39">
            <v>0.65800000000000003</v>
          </cell>
          <cell r="BG39">
            <v>0.25800000000000001</v>
          </cell>
          <cell r="BH39">
            <v>0.04</v>
          </cell>
          <cell r="BI39">
            <v>2.1999999999999999E-2</v>
          </cell>
          <cell r="BJ39">
            <v>8.0000000000000002E-3</v>
          </cell>
          <cell r="BK39">
            <v>1.4E-2</v>
          </cell>
          <cell r="BL39">
            <v>8.9999999999999993E-3</v>
          </cell>
          <cell r="BM39">
            <v>3.2000000000000001E-2</v>
          </cell>
          <cell r="BN39">
            <v>7.1999999999999995E-2</v>
          </cell>
          <cell r="BO39">
            <v>0.17</v>
          </cell>
          <cell r="BP39">
            <v>0.38700000000000001</v>
          </cell>
          <cell r="BQ39">
            <v>0.32900000000000001</v>
          </cell>
          <cell r="BR39">
            <v>0</v>
          </cell>
          <cell r="BS39">
            <v>4.0000000000000001E-3</v>
          </cell>
          <cell r="BT39">
            <v>0.01</v>
          </cell>
          <cell r="BU39">
            <v>3.3000000000000002E-2</v>
          </cell>
          <cell r="BV39">
            <v>0.153</v>
          </cell>
          <cell r="BW39">
            <v>0.8</v>
          </cell>
          <cell r="BX39">
            <v>2E-3</v>
          </cell>
          <cell r="BY39">
            <v>0</v>
          </cell>
          <cell r="BZ39">
            <v>3.0000000000000001E-3</v>
          </cell>
          <cell r="CA39">
            <v>0.157</v>
          </cell>
          <cell r="CB39">
            <v>0.80400000000000005</v>
          </cell>
          <cell r="CC39">
            <v>3.3000000000000002E-2</v>
          </cell>
          <cell r="CD39">
            <v>3.0000000000000001E-3</v>
          </cell>
          <cell r="CE39">
            <v>3.0000000000000001E-3</v>
          </cell>
          <cell r="CF39">
            <v>8.0000000000000002E-3</v>
          </cell>
          <cell r="CG39">
            <v>0.121</v>
          </cell>
          <cell r="CH39">
            <v>0.71099999999999997</v>
          </cell>
          <cell r="CI39">
            <v>0.155</v>
          </cell>
          <cell r="CJ39">
            <v>0</v>
          </cell>
          <cell r="CK39">
            <v>0</v>
          </cell>
          <cell r="CL39">
            <v>0</v>
          </cell>
          <cell r="CM39">
            <v>0</v>
          </cell>
          <cell r="CN39">
            <v>6.0000000000000001E-3</v>
          </cell>
          <cell r="CO39">
            <v>0.99399999999999999</v>
          </cell>
          <cell r="CP39">
            <v>0.57999999999999996</v>
          </cell>
          <cell r="CQ39">
            <v>0.36099999999999999</v>
          </cell>
          <cell r="CR39">
            <v>3.3000000000000002E-2</v>
          </cell>
          <cell r="CS39">
            <v>7.0000000000000001E-3</v>
          </cell>
          <cell r="CT39">
            <v>1.9E-2</v>
          </cell>
          <cell r="CU39">
            <v>0.51700000000000002</v>
          </cell>
          <cell r="CV39">
            <v>0.23300000000000001</v>
          </cell>
          <cell r="CW39">
            <v>3.1E-2</v>
          </cell>
          <cell r="CX39">
            <v>0.157</v>
          </cell>
          <cell r="CY39">
            <v>6.2E-2</v>
          </cell>
          <cell r="CZ39">
            <v>0.68899999999999995</v>
          </cell>
          <cell r="DA39">
            <v>0.21</v>
          </cell>
          <cell r="DB39">
            <v>0.1</v>
          </cell>
          <cell r="DC39">
            <v>1E-3</v>
          </cell>
          <cell r="DD39">
            <v>0</v>
          </cell>
          <cell r="DE39">
            <v>0.69099999999999995</v>
          </cell>
          <cell r="DF39">
            <v>0.152</v>
          </cell>
          <cell r="DG39">
            <v>6.0000000000000001E-3</v>
          </cell>
          <cell r="DH39">
            <v>5.0000000000000001E-3</v>
          </cell>
          <cell r="DI39">
            <v>0.14599999999999999</v>
          </cell>
          <cell r="DJ39">
            <v>0.432</v>
          </cell>
          <cell r="DK39">
            <v>6.7000000000000004E-2</v>
          </cell>
          <cell r="DL39">
            <v>7.0000000000000001E-3</v>
          </cell>
          <cell r="DM39">
            <v>1.2999999999999999E-2</v>
          </cell>
          <cell r="DN39">
            <v>0.48099999999999998</v>
          </cell>
          <cell r="DO39">
            <v>0.52800000000000002</v>
          </cell>
          <cell r="DP39">
            <v>0.22500000000000001</v>
          </cell>
          <cell r="DQ39">
            <v>1.4E-2</v>
          </cell>
          <cell r="DR39">
            <v>6.4000000000000001E-2</v>
          </cell>
          <cell r="DS39">
            <v>0.16900000000000001</v>
          </cell>
          <cell r="DT39">
            <v>0.47699999999999998</v>
          </cell>
          <cell r="DU39">
            <v>0.34200000000000003</v>
          </cell>
          <cell r="DV39">
            <v>0.16800000000000001</v>
          </cell>
          <cell r="DW39">
            <v>1E-3</v>
          </cell>
          <cell r="DX39">
            <v>1.2E-2</v>
          </cell>
          <cell r="DY39">
            <v>0.28100000000000003</v>
          </cell>
          <cell r="DZ39">
            <v>0.4</v>
          </cell>
          <cell r="EA39">
            <v>7.0000000000000007E-2</v>
          </cell>
          <cell r="EB39">
            <v>0.249</v>
          </cell>
          <cell r="EC39">
            <v>9.6000000000000002E-2</v>
          </cell>
          <cell r="ED39">
            <v>0.36</v>
          </cell>
          <cell r="EE39">
            <v>3.1E-2</v>
          </cell>
          <cell r="EF39">
            <v>0.308</v>
          </cell>
          <cell r="EG39">
            <v>0.20599999999999999</v>
          </cell>
          <cell r="EH39">
            <v>0.28999999999999998</v>
          </cell>
          <cell r="EI39">
            <v>0.36699999999999999</v>
          </cell>
          <cell r="EJ39">
            <v>6.0999999999999999E-2</v>
          </cell>
          <cell r="EK39">
            <v>0.28199999999999997</v>
          </cell>
          <cell r="EL39">
            <v>0.26700000000000002</v>
          </cell>
          <cell r="EM39">
            <v>3.7999999999999999E-2</v>
          </cell>
          <cell r="EN39">
            <v>6.4000000000000001E-2</v>
          </cell>
          <cell r="EO39">
            <v>0.14099999999999999</v>
          </cell>
          <cell r="EP39">
            <v>0.17100000000000001</v>
          </cell>
          <cell r="EQ39">
            <v>0.31900000000000001</v>
          </cell>
          <cell r="ER39">
            <v>0.27900000000000003</v>
          </cell>
          <cell r="ES39">
            <v>0.48</v>
          </cell>
          <cell r="ET39">
            <v>4.7E-2</v>
          </cell>
          <cell r="EU39">
            <v>8.5999999999999993E-2</v>
          </cell>
          <cell r="EV39">
            <v>8.3000000000000004E-2</v>
          </cell>
          <cell r="EW39">
            <v>1.6E-2</v>
          </cell>
          <cell r="EX39">
            <v>0.13900000000000001</v>
          </cell>
          <cell r="EY39">
            <v>0.14099999999999999</v>
          </cell>
          <cell r="EZ39">
            <v>0.125</v>
          </cell>
          <cell r="FA39">
            <v>0.39</v>
          </cell>
          <cell r="FB39">
            <v>0.184</v>
          </cell>
          <cell r="FC39">
            <v>0.39800000000000002</v>
          </cell>
          <cell r="FD39">
            <v>2.9000000000000001E-2</v>
          </cell>
          <cell r="FE39">
            <v>0.61799999999999999</v>
          </cell>
          <cell r="FF39">
            <v>0.17499999999999999</v>
          </cell>
          <cell r="FG39">
            <v>0.20399999999999999</v>
          </cell>
          <cell r="FH39">
            <v>3.0000000000000001E-3</v>
          </cell>
          <cell r="FI39">
            <v>0.32700000000000001</v>
          </cell>
          <cell r="FJ39">
            <v>0.34399999999999997</v>
          </cell>
          <cell r="FK39">
            <v>0.316</v>
          </cell>
          <cell r="FL39">
            <v>1.2999999999999999E-2</v>
          </cell>
          <cell r="FM39">
            <v>0.248</v>
          </cell>
          <cell r="FN39">
            <v>0.42799999999999999</v>
          </cell>
          <cell r="FO39">
            <v>0.312</v>
          </cell>
          <cell r="FP39">
            <v>1.2E-2</v>
          </cell>
          <cell r="FQ39">
            <v>0.74299999999999999</v>
          </cell>
          <cell r="FR39">
            <v>9.9000000000000005E-2</v>
          </cell>
          <cell r="FS39">
            <v>0.02</v>
          </cell>
          <cell r="FT39">
            <v>7.4999999999999997E-2</v>
          </cell>
          <cell r="FU39">
            <v>6.3E-2</v>
          </cell>
          <cell r="FV39">
            <v>1E-3</v>
          </cell>
          <cell r="FW39">
            <v>0.72299999999999998</v>
          </cell>
          <cell r="FX39">
            <v>0.104</v>
          </cell>
          <cell r="FY39">
            <v>2.1000000000000001E-2</v>
          </cell>
          <cell r="FZ39">
            <v>8.3000000000000004E-2</v>
          </cell>
          <cell r="GA39">
            <v>6.8000000000000005E-2</v>
          </cell>
          <cell r="GB39">
            <v>1E-3</v>
          </cell>
          <cell r="GC39">
            <v>0</v>
          </cell>
          <cell r="GD39">
            <v>0</v>
          </cell>
          <cell r="GE39">
            <v>0</v>
          </cell>
          <cell r="GF39">
            <v>0</v>
          </cell>
          <cell r="GG39">
            <v>0</v>
          </cell>
          <cell r="GH39">
            <v>0</v>
          </cell>
          <cell r="GI39">
            <v>2.1000000000000001E-2</v>
          </cell>
          <cell r="GJ39">
            <v>1.7999999999999999E-2</v>
          </cell>
          <cell r="GK39">
            <v>1E-3</v>
          </cell>
          <cell r="GL39">
            <v>1E-3</v>
          </cell>
          <cell r="GM39">
            <v>0</v>
          </cell>
          <cell r="GN39">
            <v>0</v>
          </cell>
          <cell r="GO39">
            <v>0.192</v>
          </cell>
          <cell r="GP39">
            <v>9.4E-2</v>
          </cell>
          <cell r="GQ39">
            <v>8.0000000000000002E-3</v>
          </cell>
          <cell r="GR39">
            <v>2E-3</v>
          </cell>
          <cell r="GS39">
            <v>0</v>
          </cell>
          <cell r="GT39">
            <v>2E-3</v>
          </cell>
          <cell r="GU39">
            <v>0.36</v>
          </cell>
          <cell r="GV39">
            <v>0.13900000000000001</v>
          </cell>
          <cell r="GW39">
            <v>2.9000000000000001E-2</v>
          </cell>
          <cell r="GX39">
            <v>1.2999999999999999E-2</v>
          </cell>
          <cell r="GY39">
            <v>7.0000000000000001E-3</v>
          </cell>
          <cell r="GZ39">
            <v>1.2999999999999999E-2</v>
          </cell>
          <cell r="HA39">
            <v>8.5000000000000006E-2</v>
          </cell>
          <cell r="HB39">
            <v>6.0000000000000001E-3</v>
          </cell>
          <cell r="HC39">
            <v>2E-3</v>
          </cell>
          <cell r="HD39">
            <v>5.0000000000000001E-3</v>
          </cell>
          <cell r="HE39">
            <v>2E-3</v>
          </cell>
          <cell r="HF39">
            <v>0</v>
          </cell>
          <cell r="HG39">
            <v>0</v>
          </cell>
          <cell r="HH39">
            <v>0</v>
          </cell>
          <cell r="HI39">
            <v>0</v>
          </cell>
          <cell r="HJ39">
            <v>0</v>
          </cell>
          <cell r="HK39">
            <v>0</v>
          </cell>
          <cell r="HL39">
            <v>0</v>
          </cell>
          <cell r="HM39">
            <v>0</v>
          </cell>
          <cell r="HN39">
            <v>0</v>
          </cell>
          <cell r="HO39">
            <v>3.0000000000000001E-3</v>
          </cell>
          <cell r="HP39">
            <v>2E-3</v>
          </cell>
          <cell r="HQ39">
            <v>0.02</v>
          </cell>
          <cell r="HR39">
            <v>1.6E-2</v>
          </cell>
          <cell r="HS39">
            <v>3.0000000000000001E-3</v>
          </cell>
          <cell r="HT39">
            <v>2E-3</v>
          </cell>
          <cell r="HU39">
            <v>1.2E-2</v>
          </cell>
          <cell r="HV39">
            <v>6.0999999999999999E-2</v>
          </cell>
          <cell r="HW39">
            <v>0.11600000000000001</v>
          </cell>
          <cell r="HX39">
            <v>0.106</v>
          </cell>
          <cell r="HY39">
            <v>6.0000000000000001E-3</v>
          </cell>
          <cell r="HZ39">
            <v>2.5999999999999999E-2</v>
          </cell>
          <cell r="IA39">
            <v>5.6000000000000001E-2</v>
          </cell>
          <cell r="IB39">
            <v>8.7999999999999995E-2</v>
          </cell>
          <cell r="IC39">
            <v>0.20200000000000001</v>
          </cell>
          <cell r="ID39">
            <v>0.186</v>
          </cell>
          <cell r="IE39">
            <v>0</v>
          </cell>
          <cell r="IF39">
            <v>4.0000000000000001E-3</v>
          </cell>
          <cell r="IG39">
            <v>2E-3</v>
          </cell>
          <cell r="IH39">
            <v>1.9E-2</v>
          </cell>
          <cell r="II39">
            <v>4.9000000000000002E-2</v>
          </cell>
          <cell r="IJ39">
            <v>2.1999999999999999E-2</v>
          </cell>
          <cell r="IK39">
            <v>0</v>
          </cell>
          <cell r="IL39">
            <v>0</v>
          </cell>
          <cell r="IM39">
            <v>0</v>
          </cell>
          <cell r="IN39">
            <v>0</v>
          </cell>
          <cell r="IO39">
            <v>0</v>
          </cell>
          <cell r="IP39">
            <v>0</v>
          </cell>
          <cell r="IQ39">
            <v>0</v>
          </cell>
          <cell r="IR39">
            <v>4.0000000000000001E-3</v>
          </cell>
          <cell r="IS39">
            <v>1E-3</v>
          </cell>
          <cell r="IT39">
            <v>1E-3</v>
          </cell>
          <cell r="IU39">
            <v>1.6E-2</v>
          </cell>
          <cell r="IV39">
            <v>2.1000000000000001E-2</v>
          </cell>
          <cell r="IW39">
            <v>0</v>
          </cell>
          <cell r="IX39">
            <v>0</v>
          </cell>
          <cell r="IY39">
            <v>8.9999999999999993E-3</v>
          </cell>
          <cell r="IZ39">
            <v>2.5000000000000001E-2</v>
          </cell>
          <cell r="JA39">
            <v>5.7000000000000002E-2</v>
          </cell>
          <cell r="JB39">
            <v>0.20899999999999999</v>
          </cell>
          <cell r="JC39">
            <v>0</v>
          </cell>
          <cell r="JD39">
            <v>0</v>
          </cell>
          <cell r="JE39">
            <v>0</v>
          </cell>
          <cell r="JF39">
            <v>6.0000000000000001E-3</v>
          </cell>
          <cell r="JG39">
            <v>6.7000000000000004E-2</v>
          </cell>
          <cell r="JH39">
            <v>0.49</v>
          </cell>
          <cell r="JI39">
            <v>0</v>
          </cell>
          <cell r="JJ39">
            <v>0</v>
          </cell>
          <cell r="JK39">
            <v>0</v>
          </cell>
          <cell r="JL39">
            <v>0</v>
          </cell>
          <cell r="JM39">
            <v>1.4E-2</v>
          </cell>
          <cell r="JN39">
            <v>0.08</v>
          </cell>
          <cell r="JO39">
            <v>0</v>
          </cell>
          <cell r="JP39">
            <v>0</v>
          </cell>
          <cell r="JQ39">
            <v>0</v>
          </cell>
          <cell r="JR39">
            <v>0</v>
          </cell>
          <cell r="JS39">
            <v>0</v>
          </cell>
          <cell r="JT39">
            <v>0</v>
          </cell>
          <cell r="JU39">
            <v>0</v>
          </cell>
          <cell r="JV39">
            <v>0</v>
          </cell>
          <cell r="JW39">
            <v>0</v>
          </cell>
          <cell r="JX39">
            <v>1.0999999999999999E-2</v>
          </cell>
          <cell r="JY39">
            <v>0.03</v>
          </cell>
          <cell r="JZ39">
            <v>0</v>
          </cell>
          <cell r="KA39">
            <v>0</v>
          </cell>
          <cell r="KB39">
            <v>0</v>
          </cell>
          <cell r="KC39">
            <v>2E-3</v>
          </cell>
          <cell r="KD39">
            <v>4.8000000000000001E-2</v>
          </cell>
          <cell r="KE39">
            <v>0.246</v>
          </cell>
          <cell r="KF39">
            <v>4.0000000000000001E-3</v>
          </cell>
          <cell r="KG39">
            <v>2E-3</v>
          </cell>
          <cell r="KH39">
            <v>0</v>
          </cell>
          <cell r="KI39">
            <v>1E-3</v>
          </cell>
          <cell r="KJ39">
            <v>8.8999999999999996E-2</v>
          </cell>
          <cell r="KK39">
            <v>0.442</v>
          </cell>
          <cell r="KL39">
            <v>2.7E-2</v>
          </cell>
          <cell r="KM39">
            <v>0</v>
          </cell>
          <cell r="KN39">
            <v>0</v>
          </cell>
          <cell r="KO39">
            <v>0</v>
          </cell>
          <cell r="KP39">
            <v>8.9999999999999993E-3</v>
          </cell>
          <cell r="KQ39">
            <v>8.6999999999999994E-2</v>
          </cell>
          <cell r="KR39">
            <v>3.0000000000000001E-3</v>
          </cell>
          <cell r="KS39">
            <v>0</v>
          </cell>
          <cell r="KT39">
            <v>0</v>
          </cell>
          <cell r="KU39">
            <v>0</v>
          </cell>
          <cell r="KV39">
            <v>0</v>
          </cell>
          <cell r="KW39">
            <v>0</v>
          </cell>
          <cell r="KX39">
            <v>0</v>
          </cell>
          <cell r="KY39">
            <v>0</v>
          </cell>
          <cell r="KZ39">
            <v>0</v>
          </cell>
          <cell r="LA39">
            <v>0</v>
          </cell>
          <cell r="LB39">
            <v>7.0000000000000001E-3</v>
          </cell>
          <cell r="LC39">
            <v>3.2000000000000001E-2</v>
          </cell>
          <cell r="LD39">
            <v>2E-3</v>
          </cell>
          <cell r="LE39">
            <v>3.0000000000000001E-3</v>
          </cell>
          <cell r="LF39">
            <v>0</v>
          </cell>
          <cell r="LG39">
            <v>0</v>
          </cell>
          <cell r="LH39">
            <v>4.4999999999999998E-2</v>
          </cell>
          <cell r="LI39">
            <v>0.20899999999999999</v>
          </cell>
          <cell r="LJ39">
            <v>4.3999999999999997E-2</v>
          </cell>
          <cell r="LK39">
            <v>0</v>
          </cell>
          <cell r="LL39">
            <v>3.0000000000000001E-3</v>
          </cell>
          <cell r="LM39">
            <v>3.0000000000000001E-3</v>
          </cell>
          <cell r="LN39">
            <v>6.0999999999999999E-2</v>
          </cell>
          <cell r="LO39">
            <v>0.39400000000000002</v>
          </cell>
          <cell r="LP39">
            <v>9.7000000000000003E-2</v>
          </cell>
          <cell r="LQ39">
            <v>0</v>
          </cell>
          <cell r="LR39">
            <v>0</v>
          </cell>
          <cell r="LS39">
            <v>5.0000000000000001E-3</v>
          </cell>
          <cell r="LT39">
            <v>7.0000000000000001E-3</v>
          </cell>
          <cell r="LU39">
            <v>7.5999999999999998E-2</v>
          </cell>
          <cell r="LV39">
            <v>1.0999999999999999E-2</v>
          </cell>
          <cell r="LW39">
            <v>0</v>
          </cell>
          <cell r="LX39">
            <v>0</v>
          </cell>
          <cell r="LY39">
            <v>0</v>
          </cell>
          <cell r="LZ39">
            <v>0</v>
          </cell>
          <cell r="MA39">
            <v>0</v>
          </cell>
          <cell r="MB39">
            <v>0</v>
          </cell>
          <cell r="MC39">
            <v>0</v>
          </cell>
          <cell r="MD39">
            <v>0</v>
          </cell>
          <cell r="ME39">
            <v>0</v>
          </cell>
          <cell r="MF39">
            <v>0</v>
          </cell>
          <cell r="MG39">
            <v>0</v>
          </cell>
          <cell r="MH39">
            <v>4.1000000000000002E-2</v>
          </cell>
          <cell r="MI39">
            <v>0</v>
          </cell>
          <cell r="MJ39">
            <v>0</v>
          </cell>
          <cell r="MK39">
            <v>0</v>
          </cell>
          <cell r="ML39">
            <v>0</v>
          </cell>
          <cell r="MM39">
            <v>3.0000000000000001E-3</v>
          </cell>
          <cell r="MN39">
            <v>0.29899999999999999</v>
          </cell>
          <cell r="MO39">
            <v>0</v>
          </cell>
          <cell r="MP39">
            <v>0</v>
          </cell>
          <cell r="MQ39">
            <v>0</v>
          </cell>
          <cell r="MR39">
            <v>0</v>
          </cell>
          <cell r="MS39">
            <v>4.0000000000000001E-3</v>
          </cell>
          <cell r="MT39">
            <v>0.55800000000000005</v>
          </cell>
          <cell r="MU39">
            <v>0</v>
          </cell>
          <cell r="MV39">
            <v>0</v>
          </cell>
          <cell r="MW39">
            <v>0</v>
          </cell>
          <cell r="MX39">
            <v>0</v>
          </cell>
          <cell r="MY39">
            <v>0</v>
          </cell>
          <cell r="MZ39">
            <v>9.6000000000000002E-2</v>
          </cell>
          <cell r="NA39">
            <v>0.09</v>
          </cell>
          <cell r="NB39">
            <v>0.14299999999999999</v>
          </cell>
          <cell r="NC39">
            <v>2E-3</v>
          </cell>
          <cell r="ND39">
            <v>2.3E-2</v>
          </cell>
          <cell r="NE39">
            <v>2.3E-2</v>
          </cell>
          <cell r="NF39">
            <v>5.0000000000000001E-3</v>
          </cell>
          <cell r="NG39">
            <v>0.17199999999999999</v>
          </cell>
          <cell r="NH39">
            <v>2.8000000000000001E-2</v>
          </cell>
          <cell r="NI39">
            <v>0.184</v>
          </cell>
          <cell r="NJ39">
            <v>1.2E-2</v>
          </cell>
          <cell r="NK39">
            <v>1E-3</v>
          </cell>
          <cell r="NL39">
            <v>1.4999999999999999E-2</v>
          </cell>
          <cell r="NM39">
            <v>1E-3</v>
          </cell>
          <cell r="NN39">
            <v>5.0999999999999997E-2</v>
          </cell>
          <cell r="NO39">
            <v>3.0000000000000001E-3</v>
          </cell>
          <cell r="NP39">
            <v>0</v>
          </cell>
          <cell r="NQ39">
            <v>3.1E-2</v>
          </cell>
          <cell r="NR39">
            <v>0</v>
          </cell>
          <cell r="NS39">
            <v>4.8000000000000001E-2</v>
          </cell>
          <cell r="NT39">
            <v>0.16800000000000001</v>
          </cell>
          <cell r="NU39">
            <v>0.221</v>
          </cell>
          <cell r="NV39">
            <v>3.1E-2</v>
          </cell>
          <cell r="NW39">
            <v>0</v>
          </cell>
          <cell r="NX39">
            <v>2.8000000000000001E-2</v>
          </cell>
          <cell r="NY39">
            <v>3.5000000000000003E-2</v>
          </cell>
          <cell r="NZ39">
            <v>0.311</v>
          </cell>
          <cell r="OA39">
            <v>1.4E-2</v>
          </cell>
          <cell r="OB39">
            <v>4.1000000000000002E-2</v>
          </cell>
          <cell r="OC39">
            <v>4.0000000000000001E-3</v>
          </cell>
          <cell r="OD39">
            <v>1.9E-2</v>
          </cell>
          <cell r="OE39">
            <v>4.3999999999999997E-2</v>
          </cell>
          <cell r="OF39">
            <v>3.0000000000000001E-3</v>
          </cell>
          <cell r="OG39">
            <v>0.03</v>
          </cell>
          <cell r="OH39">
            <v>8.0000000000000002E-3</v>
          </cell>
          <cell r="OI39">
            <v>0</v>
          </cell>
          <cell r="OJ39">
            <v>0.21099999999999999</v>
          </cell>
          <cell r="OK39">
            <v>0.08</v>
          </cell>
          <cell r="OL39">
            <v>8.9999999999999993E-3</v>
          </cell>
          <cell r="OM39">
            <v>1E-3</v>
          </cell>
          <cell r="ON39">
            <v>6.0000000000000001E-3</v>
          </cell>
          <cell r="OO39">
            <v>0.157</v>
          </cell>
          <cell r="OP39">
            <v>0.152</v>
          </cell>
          <cell r="OQ39">
            <v>0.01</v>
          </cell>
          <cell r="OR39">
            <v>4.1000000000000002E-2</v>
          </cell>
          <cell r="OS39">
            <v>2E-3</v>
          </cell>
          <cell r="OT39">
            <v>2.8000000000000001E-2</v>
          </cell>
          <cell r="OU39">
            <v>0</v>
          </cell>
          <cell r="OV39">
            <v>1E-3</v>
          </cell>
          <cell r="OW39">
            <v>2.1000000000000001E-2</v>
          </cell>
          <cell r="OX39">
            <v>0.17199999999999999</v>
          </cell>
          <cell r="OY39">
            <v>4.5999999999999999E-2</v>
          </cell>
          <cell r="OZ39">
            <v>6.5000000000000002E-2</v>
          </cell>
          <cell r="PA39">
            <v>2.8000000000000001E-2</v>
          </cell>
          <cell r="PB39">
            <v>8.9999999999999993E-3</v>
          </cell>
          <cell r="PC39">
            <v>0</v>
          </cell>
          <cell r="PD39">
            <v>0.17100000000000001</v>
          </cell>
        </row>
        <row r="40">
          <cell r="A40" t="str">
            <v>5C5</v>
          </cell>
          <cell r="B40" t="str">
            <v>40</v>
          </cell>
          <cell r="C40" t="str">
            <v>NAF 17</v>
          </cell>
          <cell r="D40" t="str">
            <v>C5</v>
          </cell>
          <cell r="E40" t="str">
            <v>5</v>
          </cell>
          <cell r="F40">
            <v>0</v>
          </cell>
          <cell r="G40">
            <v>6.2E-2</v>
          </cell>
          <cell r="H40">
            <v>0.23499999999999999</v>
          </cell>
          <cell r="I40">
            <v>0.60099999999999998</v>
          </cell>
          <cell r="J40">
            <v>0.10199999999999999</v>
          </cell>
          <cell r="K40">
            <v>0.81799999999999995</v>
          </cell>
          <cell r="L40">
            <v>3.4000000000000002E-2</v>
          </cell>
          <cell r="M40">
            <v>0.14799999999999999</v>
          </cell>
          <cell r="N40">
            <v>0</v>
          </cell>
          <cell r="O40">
            <v>0.22800000000000001</v>
          </cell>
          <cell r="P40">
            <v>0.17</v>
          </cell>
          <cell r="Q40">
            <v>0.16700000000000001</v>
          </cell>
          <cell r="R40">
            <v>4.5999999999999999E-2</v>
          </cell>
          <cell r="S40">
            <v>0.16</v>
          </cell>
          <cell r="T40">
            <v>0.311</v>
          </cell>
          <cell r="U40">
            <v>2.5999999999999999E-2</v>
          </cell>
          <cell r="V40">
            <v>0.114</v>
          </cell>
          <cell r="W40">
            <v>0.23899999999999999</v>
          </cell>
          <cell r="X40">
            <v>0.128</v>
          </cell>
          <cell r="Y40">
            <v>0.82399999999999995</v>
          </cell>
          <cell r="Z40">
            <v>4.8000000000000001E-2</v>
          </cell>
          <cell r="AA40">
            <v>0.18</v>
          </cell>
          <cell r="AB40">
            <v>0.53900000000000003</v>
          </cell>
          <cell r="AC40">
            <v>0.27300000000000002</v>
          </cell>
          <cell r="AD40">
            <v>0.52300000000000002</v>
          </cell>
          <cell r="AE40">
            <v>0.313</v>
          </cell>
          <cell r="AF40">
            <v>0.27600000000000002</v>
          </cell>
          <cell r="AG40">
            <v>0.72399999999999998</v>
          </cell>
          <cell r="AH40">
            <v>0.39600000000000002</v>
          </cell>
          <cell r="AI40">
            <v>0.60399999999999998</v>
          </cell>
          <cell r="AJ40">
            <v>119</v>
          </cell>
          <cell r="AK40">
            <v>0.63900000000000001</v>
          </cell>
          <cell r="AL40">
            <v>2.9000000000000001E-2</v>
          </cell>
          <cell r="AM40">
            <v>0</v>
          </cell>
          <cell r="AN40">
            <v>0.28199999999999997</v>
          </cell>
          <cell r="AO40">
            <v>5.0999999999999997E-2</v>
          </cell>
          <cell r="AP40">
            <v>0.17799999999999999</v>
          </cell>
          <cell r="AQ40">
            <v>6.9000000000000006E-2</v>
          </cell>
          <cell r="AR40">
            <v>9.4E-2</v>
          </cell>
          <cell r="AS40">
            <v>0.56499999999999995</v>
          </cell>
          <cell r="AT40">
            <v>9.4E-2</v>
          </cell>
          <cell r="AU40">
            <v>12775</v>
          </cell>
          <cell r="AV40">
            <v>8.1000000000000003E-2</v>
          </cell>
          <cell r="AW40">
            <v>9.8000000000000004E-2</v>
          </cell>
          <cell r="AX40">
            <v>1.4E-2</v>
          </cell>
          <cell r="AY40">
            <v>0.66800000000000004</v>
          </cell>
          <cell r="AZ40">
            <v>0.14000000000000001</v>
          </cell>
          <cell r="BA40">
            <v>13.802</v>
          </cell>
          <cell r="BB40">
            <v>9.5000000000000001E-2</v>
          </cell>
          <cell r="BC40">
            <v>0.22700000000000001</v>
          </cell>
          <cell r="BD40">
            <v>0.41699999999999998</v>
          </cell>
          <cell r="BE40">
            <v>0.26100000000000001</v>
          </cell>
          <cell r="BF40">
            <v>0.63700000000000001</v>
          </cell>
          <cell r="BG40">
            <v>0.23699999999999999</v>
          </cell>
          <cell r="BH40">
            <v>6.5000000000000002E-2</v>
          </cell>
          <cell r="BI40">
            <v>1.6E-2</v>
          </cell>
          <cell r="BJ40">
            <v>1.2999999999999999E-2</v>
          </cell>
          <cell r="BK40">
            <v>3.3000000000000002E-2</v>
          </cell>
          <cell r="BL40">
            <v>1.9E-2</v>
          </cell>
          <cell r="BM40">
            <v>0.04</v>
          </cell>
          <cell r="BN40">
            <v>9.8000000000000004E-2</v>
          </cell>
          <cell r="BO40">
            <v>0.17699999999999999</v>
          </cell>
          <cell r="BP40">
            <v>0.40899999999999997</v>
          </cell>
          <cell r="BQ40">
            <v>0.25700000000000001</v>
          </cell>
          <cell r="BR40">
            <v>3.0000000000000001E-3</v>
          </cell>
          <cell r="BS40">
            <v>0</v>
          </cell>
          <cell r="BT40">
            <v>1.2E-2</v>
          </cell>
          <cell r="BU40">
            <v>1.4E-2</v>
          </cell>
          <cell r="BV40">
            <v>0.17299999999999999</v>
          </cell>
          <cell r="BW40">
            <v>0.79900000000000004</v>
          </cell>
          <cell r="BX40">
            <v>0</v>
          </cell>
          <cell r="BY40">
            <v>0</v>
          </cell>
          <cell r="BZ40">
            <v>2E-3</v>
          </cell>
          <cell r="CA40">
            <v>0.20100000000000001</v>
          </cell>
          <cell r="CB40">
            <v>0.79100000000000004</v>
          </cell>
          <cell r="CC40">
            <v>6.0000000000000001E-3</v>
          </cell>
          <cell r="CD40">
            <v>0</v>
          </cell>
          <cell r="CE40">
            <v>8.9999999999999993E-3</v>
          </cell>
          <cell r="CF40">
            <v>1.7000000000000001E-2</v>
          </cell>
          <cell r="CG40">
            <v>0.14099999999999999</v>
          </cell>
          <cell r="CH40">
            <v>0.77200000000000002</v>
          </cell>
          <cell r="CI40">
            <v>6.0999999999999999E-2</v>
          </cell>
          <cell r="CJ40">
            <v>0</v>
          </cell>
          <cell r="CK40">
            <v>0</v>
          </cell>
          <cell r="CL40">
            <v>0</v>
          </cell>
          <cell r="CM40">
            <v>0</v>
          </cell>
          <cell r="CN40">
            <v>5.0000000000000001E-3</v>
          </cell>
          <cell r="CO40">
            <v>0.995</v>
          </cell>
          <cell r="CP40">
            <v>0.55700000000000005</v>
          </cell>
          <cell r="CQ40">
            <v>0.38400000000000001</v>
          </cell>
          <cell r="CR40">
            <v>4.7E-2</v>
          </cell>
          <cell r="CS40">
            <v>5.0000000000000001E-3</v>
          </cell>
          <cell r="CT40">
            <v>8.0000000000000002E-3</v>
          </cell>
          <cell r="CU40">
            <v>0.502</v>
          </cell>
          <cell r="CV40">
            <v>0.27700000000000002</v>
          </cell>
          <cell r="CW40">
            <v>1.4999999999999999E-2</v>
          </cell>
          <cell r="CX40">
            <v>0.14299999999999999</v>
          </cell>
          <cell r="CY40">
            <v>6.2E-2</v>
          </cell>
          <cell r="CZ40">
            <v>0.68300000000000005</v>
          </cell>
          <cell r="DA40">
            <v>0.21</v>
          </cell>
          <cell r="DB40">
            <v>0.104</v>
          </cell>
          <cell r="DC40">
            <v>0</v>
          </cell>
          <cell r="DD40">
            <v>2E-3</v>
          </cell>
          <cell r="DE40">
            <v>0.627</v>
          </cell>
          <cell r="DF40">
            <v>0.24399999999999999</v>
          </cell>
          <cell r="DG40">
            <v>6.0000000000000001E-3</v>
          </cell>
          <cell r="DH40">
            <v>0</v>
          </cell>
          <cell r="DI40">
            <v>0.124</v>
          </cell>
          <cell r="DJ40">
            <v>0.496</v>
          </cell>
          <cell r="DK40">
            <v>6.3E-2</v>
          </cell>
          <cell r="DL40">
            <v>0</v>
          </cell>
          <cell r="DM40">
            <v>1.6E-2</v>
          </cell>
          <cell r="DN40">
            <v>0.42499999999999999</v>
          </cell>
          <cell r="DO40">
            <v>0.54200000000000004</v>
          </cell>
          <cell r="DP40">
            <v>0.23499999999999999</v>
          </cell>
          <cell r="DQ40">
            <v>1.2E-2</v>
          </cell>
          <cell r="DR40">
            <v>3.3000000000000002E-2</v>
          </cell>
          <cell r="DS40">
            <v>0.17799999999999999</v>
          </cell>
          <cell r="DT40">
            <v>0.48899999999999999</v>
          </cell>
          <cell r="DU40">
            <v>0.32900000000000001</v>
          </cell>
          <cell r="DV40">
            <v>0.17699999999999999</v>
          </cell>
          <cell r="DW40">
            <v>0</v>
          </cell>
          <cell r="DX40">
            <v>5.0000000000000001E-3</v>
          </cell>
          <cell r="DY40">
            <v>0.28999999999999998</v>
          </cell>
          <cell r="DZ40">
            <v>0.42799999999999999</v>
          </cell>
          <cell r="EA40">
            <v>5.0999999999999997E-2</v>
          </cell>
          <cell r="EB40">
            <v>0.23100000000000001</v>
          </cell>
          <cell r="EC40">
            <v>9.0999999999999998E-2</v>
          </cell>
          <cell r="ED40">
            <v>0.29399999999999998</v>
          </cell>
          <cell r="EE40">
            <v>4.7E-2</v>
          </cell>
          <cell r="EF40">
            <v>0.33500000000000002</v>
          </cell>
          <cell r="EG40">
            <v>0.23200000000000001</v>
          </cell>
          <cell r="EH40">
            <v>0.309</v>
          </cell>
          <cell r="EI40">
            <v>0.40400000000000003</v>
          </cell>
          <cell r="EJ40">
            <v>6.0999999999999999E-2</v>
          </cell>
          <cell r="EK40">
            <v>0.22600000000000001</v>
          </cell>
          <cell r="EL40">
            <v>0.32900000000000001</v>
          </cell>
          <cell r="EM40">
            <v>0.05</v>
          </cell>
          <cell r="EN40">
            <v>6.0999999999999999E-2</v>
          </cell>
          <cell r="EO40">
            <v>0.111</v>
          </cell>
          <cell r="EP40">
            <v>0.16900000000000001</v>
          </cell>
          <cell r="EQ40">
            <v>0.28000000000000003</v>
          </cell>
          <cell r="ER40">
            <v>0.27900000000000003</v>
          </cell>
          <cell r="ES40">
            <v>0.434</v>
          </cell>
          <cell r="ET40">
            <v>7.2999999999999995E-2</v>
          </cell>
          <cell r="EU40">
            <v>0.154</v>
          </cell>
          <cell r="EV40">
            <v>6.9000000000000006E-2</v>
          </cell>
          <cell r="EW40">
            <v>3.5000000000000003E-2</v>
          </cell>
          <cell r="EX40">
            <v>0.108</v>
          </cell>
          <cell r="EY40">
            <v>0.20100000000000001</v>
          </cell>
          <cell r="EZ40">
            <v>0.106</v>
          </cell>
          <cell r="FA40">
            <v>0.43</v>
          </cell>
          <cell r="FB40">
            <v>0.219</v>
          </cell>
          <cell r="FC40">
            <v>0.33300000000000002</v>
          </cell>
          <cell r="FD40">
            <v>1.7999999999999999E-2</v>
          </cell>
          <cell r="FE40">
            <v>0.48299999999999998</v>
          </cell>
          <cell r="FF40">
            <v>0.22700000000000001</v>
          </cell>
          <cell r="FG40">
            <v>0.27500000000000002</v>
          </cell>
          <cell r="FH40">
            <v>1.4E-2</v>
          </cell>
          <cell r="FI40">
            <v>0.39</v>
          </cell>
          <cell r="FJ40">
            <v>0.29099999999999998</v>
          </cell>
          <cell r="FK40">
            <v>0.30399999999999999</v>
          </cell>
          <cell r="FL40">
            <v>1.4999999999999999E-2</v>
          </cell>
          <cell r="FM40">
            <v>0.16400000000000001</v>
          </cell>
          <cell r="FN40">
            <v>0.42</v>
          </cell>
          <cell r="FO40">
            <v>0.37</v>
          </cell>
          <cell r="FP40">
            <v>4.4999999999999998E-2</v>
          </cell>
          <cell r="FQ40">
            <v>0.69899999999999995</v>
          </cell>
          <cell r="FR40">
            <v>0.126</v>
          </cell>
          <cell r="FS40">
            <v>1.7000000000000001E-2</v>
          </cell>
          <cell r="FT40">
            <v>8.4000000000000005E-2</v>
          </cell>
          <cell r="FU40">
            <v>7.3999999999999996E-2</v>
          </cell>
          <cell r="FV40">
            <v>0</v>
          </cell>
          <cell r="FW40">
            <v>0.67600000000000005</v>
          </cell>
          <cell r="FX40">
            <v>0.13200000000000001</v>
          </cell>
          <cell r="FY40">
            <v>1.6E-2</v>
          </cell>
          <cell r="FZ40">
            <v>9.6000000000000002E-2</v>
          </cell>
          <cell r="GA40">
            <v>0.08</v>
          </cell>
          <cell r="GB40">
            <v>0</v>
          </cell>
          <cell r="GC40">
            <v>0</v>
          </cell>
          <cell r="GD40">
            <v>0</v>
          </cell>
          <cell r="GE40">
            <v>0</v>
          </cell>
          <cell r="GF40">
            <v>0</v>
          </cell>
          <cell r="GG40">
            <v>0</v>
          </cell>
          <cell r="GH40">
            <v>0</v>
          </cell>
          <cell r="GI40">
            <v>3.6999999999999998E-2</v>
          </cell>
          <cell r="GJ40">
            <v>6.0000000000000001E-3</v>
          </cell>
          <cell r="GK40">
            <v>1.2999999999999999E-2</v>
          </cell>
          <cell r="GL40">
            <v>6.0000000000000001E-3</v>
          </cell>
          <cell r="GM40">
            <v>0</v>
          </cell>
          <cell r="GN40">
            <v>0</v>
          </cell>
          <cell r="GO40">
            <v>0.126</v>
          </cell>
          <cell r="GP40">
            <v>7.4999999999999997E-2</v>
          </cell>
          <cell r="GQ40">
            <v>8.0000000000000002E-3</v>
          </cell>
          <cell r="GR40">
            <v>0</v>
          </cell>
          <cell r="GS40">
            <v>1.2999999999999999E-2</v>
          </cell>
          <cell r="GT40">
            <v>6.0000000000000001E-3</v>
          </cell>
          <cell r="GU40">
            <v>0.38</v>
          </cell>
          <cell r="GV40">
            <v>0.152</v>
          </cell>
          <cell r="GW40">
            <v>4.3999999999999997E-2</v>
          </cell>
          <cell r="GX40">
            <v>0.01</v>
          </cell>
          <cell r="GY40">
            <v>0</v>
          </cell>
          <cell r="GZ40">
            <v>2.1999999999999999E-2</v>
          </cell>
          <cell r="HA40">
            <v>9.8000000000000004E-2</v>
          </cell>
          <cell r="HB40">
            <v>4.0000000000000001E-3</v>
          </cell>
          <cell r="HC40">
            <v>0</v>
          </cell>
          <cell r="HD40">
            <v>0</v>
          </cell>
          <cell r="HE40">
            <v>0</v>
          </cell>
          <cell r="HF40">
            <v>0</v>
          </cell>
          <cell r="HG40">
            <v>0</v>
          </cell>
          <cell r="HH40">
            <v>0</v>
          </cell>
          <cell r="HI40">
            <v>0</v>
          </cell>
          <cell r="HJ40">
            <v>0</v>
          </cell>
          <cell r="HK40">
            <v>0</v>
          </cell>
          <cell r="HL40">
            <v>0</v>
          </cell>
          <cell r="HM40">
            <v>0</v>
          </cell>
          <cell r="HN40">
            <v>6.0000000000000001E-3</v>
          </cell>
          <cell r="HO40">
            <v>1.2999999999999999E-2</v>
          </cell>
          <cell r="HP40">
            <v>0</v>
          </cell>
          <cell r="HQ40">
            <v>3.7999999999999999E-2</v>
          </cell>
          <cell r="HR40">
            <v>5.0000000000000001E-3</v>
          </cell>
          <cell r="HS40">
            <v>0</v>
          </cell>
          <cell r="HT40">
            <v>1.4E-2</v>
          </cell>
          <cell r="HU40">
            <v>2.7E-2</v>
          </cell>
          <cell r="HV40">
            <v>3.6999999999999998E-2</v>
          </cell>
          <cell r="HW40">
            <v>8.2000000000000003E-2</v>
          </cell>
          <cell r="HX40">
            <v>7.5999999999999998E-2</v>
          </cell>
          <cell r="HY40">
            <v>1.9E-2</v>
          </cell>
          <cell r="HZ40">
            <v>0.02</v>
          </cell>
          <cell r="IA40">
            <v>5.8999999999999997E-2</v>
          </cell>
          <cell r="IB40">
            <v>0.127</v>
          </cell>
          <cell r="IC40">
            <v>0.22800000000000001</v>
          </cell>
          <cell r="ID40">
            <v>0.14899999999999999</v>
          </cell>
          <cell r="IE40">
            <v>0</v>
          </cell>
          <cell r="IF40">
            <v>0</v>
          </cell>
          <cell r="IG40">
            <v>0</v>
          </cell>
          <cell r="IH40">
            <v>1.2999999999999999E-2</v>
          </cell>
          <cell r="II40">
            <v>6.4000000000000001E-2</v>
          </cell>
          <cell r="IJ40">
            <v>2.4E-2</v>
          </cell>
          <cell r="IK40">
            <v>0</v>
          </cell>
          <cell r="IL40">
            <v>0</v>
          </cell>
          <cell r="IM40">
            <v>0</v>
          </cell>
          <cell r="IN40">
            <v>0</v>
          </cell>
          <cell r="IO40">
            <v>0</v>
          </cell>
          <cell r="IP40">
            <v>0</v>
          </cell>
          <cell r="IQ40">
            <v>0</v>
          </cell>
          <cell r="IR40">
            <v>0</v>
          </cell>
          <cell r="IS40">
            <v>5.0000000000000001E-3</v>
          </cell>
          <cell r="IT40">
            <v>0</v>
          </cell>
          <cell r="IU40">
            <v>1.2999999999999999E-2</v>
          </cell>
          <cell r="IV40">
            <v>3.9E-2</v>
          </cell>
          <cell r="IW40">
            <v>3.0000000000000001E-3</v>
          </cell>
          <cell r="IX40">
            <v>0</v>
          </cell>
          <cell r="IY40">
            <v>7.0000000000000001E-3</v>
          </cell>
          <cell r="IZ40">
            <v>8.0000000000000002E-3</v>
          </cell>
          <cell r="JA40">
            <v>5.1999999999999998E-2</v>
          </cell>
          <cell r="JB40">
            <v>0.16400000000000001</v>
          </cell>
          <cell r="JC40">
            <v>0</v>
          </cell>
          <cell r="JD40">
            <v>0</v>
          </cell>
          <cell r="JE40">
            <v>0</v>
          </cell>
          <cell r="JF40">
            <v>6.0000000000000001E-3</v>
          </cell>
          <cell r="JG40">
            <v>7.4999999999999997E-2</v>
          </cell>
          <cell r="JH40">
            <v>0.52400000000000002</v>
          </cell>
          <cell r="JI40">
            <v>0</v>
          </cell>
          <cell r="JJ40">
            <v>0</v>
          </cell>
          <cell r="JK40">
            <v>0</v>
          </cell>
          <cell r="JL40">
            <v>0</v>
          </cell>
          <cell r="JM40">
            <v>3.2000000000000001E-2</v>
          </cell>
          <cell r="JN40">
            <v>7.2999999999999995E-2</v>
          </cell>
          <cell r="JO40">
            <v>0</v>
          </cell>
          <cell r="JP40">
            <v>0</v>
          </cell>
          <cell r="JQ40">
            <v>0</v>
          </cell>
          <cell r="JR40">
            <v>0</v>
          </cell>
          <cell r="JS40">
            <v>0</v>
          </cell>
          <cell r="JT40">
            <v>0</v>
          </cell>
          <cell r="JU40">
            <v>0</v>
          </cell>
          <cell r="JV40">
            <v>0</v>
          </cell>
          <cell r="JW40">
            <v>0</v>
          </cell>
          <cell r="JX40">
            <v>1.4E-2</v>
          </cell>
          <cell r="JY40">
            <v>4.8000000000000001E-2</v>
          </cell>
          <cell r="JZ40">
            <v>0</v>
          </cell>
          <cell r="KA40">
            <v>0</v>
          </cell>
          <cell r="KB40">
            <v>0</v>
          </cell>
          <cell r="KC40">
            <v>0</v>
          </cell>
          <cell r="KD40">
            <v>5.8999999999999997E-2</v>
          </cell>
          <cell r="KE40">
            <v>0.17</v>
          </cell>
          <cell r="KF40">
            <v>0</v>
          </cell>
          <cell r="KG40">
            <v>0</v>
          </cell>
          <cell r="KH40">
            <v>0</v>
          </cell>
          <cell r="KI40">
            <v>2E-3</v>
          </cell>
          <cell r="KJ40">
            <v>0.122</v>
          </cell>
          <cell r="KK40">
            <v>0.47799999999999998</v>
          </cell>
          <cell r="KL40">
            <v>6.0000000000000001E-3</v>
          </cell>
          <cell r="KM40">
            <v>0</v>
          </cell>
          <cell r="KN40">
            <v>0</v>
          </cell>
          <cell r="KO40">
            <v>0</v>
          </cell>
          <cell r="KP40">
            <v>8.0000000000000002E-3</v>
          </cell>
          <cell r="KQ40">
            <v>9.4E-2</v>
          </cell>
          <cell r="KR40">
            <v>0</v>
          </cell>
          <cell r="KS40">
            <v>0</v>
          </cell>
          <cell r="KT40">
            <v>0</v>
          </cell>
          <cell r="KU40">
            <v>0</v>
          </cell>
          <cell r="KV40">
            <v>0</v>
          </cell>
          <cell r="KW40">
            <v>0</v>
          </cell>
          <cell r="KX40">
            <v>0</v>
          </cell>
          <cell r="KY40">
            <v>0</v>
          </cell>
          <cell r="KZ40">
            <v>0</v>
          </cell>
          <cell r="LA40">
            <v>5.0000000000000001E-3</v>
          </cell>
          <cell r="LB40">
            <v>2E-3</v>
          </cell>
          <cell r="LC40">
            <v>5.6000000000000001E-2</v>
          </cell>
          <cell r="LD40">
            <v>0</v>
          </cell>
          <cell r="LE40">
            <v>0</v>
          </cell>
          <cell r="LF40">
            <v>2E-3</v>
          </cell>
          <cell r="LG40">
            <v>3.0000000000000001E-3</v>
          </cell>
          <cell r="LH40">
            <v>5.2999999999999999E-2</v>
          </cell>
          <cell r="LI40">
            <v>0.17199999999999999</v>
          </cell>
          <cell r="LJ40">
            <v>6.0000000000000001E-3</v>
          </cell>
          <cell r="LK40">
            <v>0</v>
          </cell>
          <cell r="LL40">
            <v>6.0000000000000001E-3</v>
          </cell>
          <cell r="LM40">
            <v>8.9999999999999993E-3</v>
          </cell>
          <cell r="LN40">
            <v>8.3000000000000004E-2</v>
          </cell>
          <cell r="LO40">
            <v>0.46100000000000002</v>
          </cell>
          <cell r="LP40">
            <v>4.9000000000000002E-2</v>
          </cell>
          <cell r="LQ40">
            <v>0</v>
          </cell>
          <cell r="LR40">
            <v>0</v>
          </cell>
          <cell r="LS40">
            <v>0</v>
          </cell>
          <cell r="LT40">
            <v>4.0000000000000001E-3</v>
          </cell>
          <cell r="LU40">
            <v>8.3000000000000004E-2</v>
          </cell>
          <cell r="LV40">
            <v>5.0000000000000001E-3</v>
          </cell>
          <cell r="LW40">
            <v>0</v>
          </cell>
          <cell r="LX40">
            <v>0</v>
          </cell>
          <cell r="LY40">
            <v>0</v>
          </cell>
          <cell r="LZ40">
            <v>0</v>
          </cell>
          <cell r="MA40">
            <v>0</v>
          </cell>
          <cell r="MB40">
            <v>0</v>
          </cell>
          <cell r="MC40">
            <v>0</v>
          </cell>
          <cell r="MD40">
            <v>0</v>
          </cell>
          <cell r="ME40">
            <v>0</v>
          </cell>
          <cell r="MF40">
            <v>0</v>
          </cell>
          <cell r="MG40">
            <v>0</v>
          </cell>
          <cell r="MH40">
            <v>5.8000000000000003E-2</v>
          </cell>
          <cell r="MI40">
            <v>0</v>
          </cell>
          <cell r="MJ40">
            <v>0</v>
          </cell>
          <cell r="MK40">
            <v>0</v>
          </cell>
          <cell r="ML40">
            <v>0</v>
          </cell>
          <cell r="MM40">
            <v>0</v>
          </cell>
          <cell r="MN40">
            <v>0.24</v>
          </cell>
          <cell r="MO40">
            <v>0</v>
          </cell>
          <cell r="MP40">
            <v>0</v>
          </cell>
          <cell r="MQ40">
            <v>0</v>
          </cell>
          <cell r="MR40">
            <v>0</v>
          </cell>
          <cell r="MS40">
            <v>5.0000000000000001E-3</v>
          </cell>
          <cell r="MT40">
            <v>0.60299999999999998</v>
          </cell>
          <cell r="MU40">
            <v>0</v>
          </cell>
          <cell r="MV40">
            <v>0</v>
          </cell>
          <cell r="MW40">
            <v>0</v>
          </cell>
          <cell r="MX40">
            <v>0</v>
          </cell>
          <cell r="MY40">
            <v>0</v>
          </cell>
          <cell r="MZ40">
            <v>9.5000000000000001E-2</v>
          </cell>
          <cell r="NA40">
            <v>8.3000000000000004E-2</v>
          </cell>
          <cell r="NB40">
            <v>0.122</v>
          </cell>
          <cell r="NC40">
            <v>1.7000000000000001E-2</v>
          </cell>
          <cell r="ND40">
            <v>3.3000000000000002E-2</v>
          </cell>
          <cell r="NE40">
            <v>3.6999999999999998E-2</v>
          </cell>
          <cell r="NF40">
            <v>0.01</v>
          </cell>
          <cell r="NG40">
            <v>0.13600000000000001</v>
          </cell>
          <cell r="NH40">
            <v>0.02</v>
          </cell>
          <cell r="NI40">
            <v>0.23400000000000001</v>
          </cell>
          <cell r="NJ40">
            <v>2.5999999999999999E-2</v>
          </cell>
          <cell r="NK40">
            <v>0</v>
          </cell>
          <cell r="NL40">
            <v>2E-3</v>
          </cell>
          <cell r="NM40">
            <v>8.9999999999999993E-3</v>
          </cell>
          <cell r="NN40">
            <v>4.1000000000000002E-2</v>
          </cell>
          <cell r="NO40">
            <v>0</v>
          </cell>
          <cell r="NP40">
            <v>0</v>
          </cell>
          <cell r="NQ40">
            <v>2.5000000000000001E-2</v>
          </cell>
          <cell r="NR40">
            <v>2E-3</v>
          </cell>
          <cell r="NS40">
            <v>3.2000000000000001E-2</v>
          </cell>
          <cell r="NT40">
            <v>0.17199999999999999</v>
          </cell>
          <cell r="NU40">
            <v>0.246</v>
          </cell>
          <cell r="NV40">
            <v>3.7999999999999999E-2</v>
          </cell>
          <cell r="NW40">
            <v>0</v>
          </cell>
          <cell r="NX40">
            <v>7.0000000000000001E-3</v>
          </cell>
          <cell r="NY40">
            <v>3.1E-2</v>
          </cell>
          <cell r="NZ40">
            <v>0.35699999999999998</v>
          </cell>
          <cell r="OA40">
            <v>1.4E-2</v>
          </cell>
          <cell r="OB40">
            <v>2.8000000000000001E-2</v>
          </cell>
          <cell r="OC40">
            <v>0</v>
          </cell>
          <cell r="OD40">
            <v>7.0000000000000001E-3</v>
          </cell>
          <cell r="OE40">
            <v>4.3999999999999997E-2</v>
          </cell>
          <cell r="OF40">
            <v>0</v>
          </cell>
          <cell r="OG40">
            <v>2.3E-2</v>
          </cell>
          <cell r="OH40">
            <v>8.0000000000000002E-3</v>
          </cell>
          <cell r="OI40">
            <v>4.0000000000000001E-3</v>
          </cell>
          <cell r="OJ40">
            <v>0.19500000000000001</v>
          </cell>
          <cell r="OK40">
            <v>7.6999999999999999E-2</v>
          </cell>
          <cell r="OL40">
            <v>0.01</v>
          </cell>
          <cell r="OM40">
            <v>6.0000000000000001E-3</v>
          </cell>
          <cell r="ON40">
            <v>0</v>
          </cell>
          <cell r="OO40">
            <v>0.114</v>
          </cell>
          <cell r="OP40">
            <v>0.13900000000000001</v>
          </cell>
          <cell r="OQ40">
            <v>2E-3</v>
          </cell>
          <cell r="OR40">
            <v>2.4E-2</v>
          </cell>
          <cell r="OS40">
            <v>2.7E-2</v>
          </cell>
          <cell r="OT40">
            <v>1.7999999999999999E-2</v>
          </cell>
          <cell r="OU40">
            <v>6.0000000000000001E-3</v>
          </cell>
          <cell r="OV40">
            <v>2E-3</v>
          </cell>
          <cell r="OW40">
            <v>3.4000000000000002E-2</v>
          </cell>
          <cell r="OX40">
            <v>0.23899999999999999</v>
          </cell>
          <cell r="OY40">
            <v>4.2999999999999997E-2</v>
          </cell>
          <cell r="OZ40">
            <v>2.3E-2</v>
          </cell>
          <cell r="PA40">
            <v>4.7E-2</v>
          </cell>
          <cell r="PB40">
            <v>2E-3</v>
          </cell>
          <cell r="PC40">
            <v>4.0000000000000001E-3</v>
          </cell>
          <cell r="PD40">
            <v>0.18</v>
          </cell>
        </row>
        <row r="41">
          <cell r="A41" t="str">
            <v>6C5</v>
          </cell>
          <cell r="B41" t="str">
            <v>41</v>
          </cell>
          <cell r="C41" t="str">
            <v>NAF 17</v>
          </cell>
          <cell r="D41" t="str">
            <v>C5</v>
          </cell>
          <cell r="E41" t="str">
            <v>6</v>
          </cell>
          <cell r="F41">
            <v>6.0000000000000001E-3</v>
          </cell>
          <cell r="G41">
            <v>1.2999999999999999E-2</v>
          </cell>
          <cell r="H41">
            <v>0.28199999999999997</v>
          </cell>
          <cell r="I41">
            <v>0.61099999999999999</v>
          </cell>
          <cell r="J41">
            <v>8.7999999999999995E-2</v>
          </cell>
          <cell r="K41">
            <v>0.93400000000000005</v>
          </cell>
          <cell r="L41">
            <v>0</v>
          </cell>
          <cell r="M41">
            <v>3.1E-2</v>
          </cell>
          <cell r="N41">
            <v>3.5000000000000003E-2</v>
          </cell>
          <cell r="O41">
            <v>0.17599999999999999</v>
          </cell>
          <cell r="P41">
            <v>0.28899999999999998</v>
          </cell>
          <cell r="Q41">
            <v>6.4000000000000001E-2</v>
          </cell>
          <cell r="R41">
            <v>6.0000000000000001E-3</v>
          </cell>
          <cell r="S41">
            <v>0.123</v>
          </cell>
          <cell r="T41">
            <v>0.318</v>
          </cell>
          <cell r="U41">
            <v>3.5000000000000003E-2</v>
          </cell>
          <cell r="V41">
            <v>0.08</v>
          </cell>
          <cell r="W41">
            <v>0.314</v>
          </cell>
          <cell r="X41">
            <v>0.22600000000000001</v>
          </cell>
          <cell r="Y41">
            <v>0.72399999999999998</v>
          </cell>
          <cell r="Z41">
            <v>0.05</v>
          </cell>
          <cell r="AA41">
            <v>0.127</v>
          </cell>
          <cell r="AB41">
            <v>0.41199999999999998</v>
          </cell>
          <cell r="AC41">
            <v>0.18099999999999999</v>
          </cell>
          <cell r="AD41">
            <v>0.53800000000000003</v>
          </cell>
          <cell r="AE41">
            <v>0.48399999999999999</v>
          </cell>
          <cell r="AF41">
            <v>0.31900000000000001</v>
          </cell>
          <cell r="AG41">
            <v>0.68100000000000005</v>
          </cell>
          <cell r="AH41">
            <v>0.63400000000000001</v>
          </cell>
          <cell r="AI41">
            <v>0.36599999999999999</v>
          </cell>
          <cell r="AJ41">
            <v>202</v>
          </cell>
          <cell r="AK41">
            <v>0.81499999999999995</v>
          </cell>
          <cell r="AL41">
            <v>8.9999999999999993E-3</v>
          </cell>
          <cell r="AM41">
            <v>0</v>
          </cell>
          <cell r="AN41">
            <v>0.16</v>
          </cell>
          <cell r="AO41">
            <v>1.6E-2</v>
          </cell>
          <cell r="AP41">
            <v>0.14399999999999999</v>
          </cell>
          <cell r="AQ41">
            <v>2.1999999999999999E-2</v>
          </cell>
          <cell r="AR41">
            <v>0.10299999999999999</v>
          </cell>
          <cell r="AS41">
            <v>0.29499999999999998</v>
          </cell>
          <cell r="AT41">
            <v>0.436</v>
          </cell>
          <cell r="AU41">
            <v>22204</v>
          </cell>
          <cell r="AV41">
            <v>0.122</v>
          </cell>
          <cell r="AW41">
            <v>0.10100000000000001</v>
          </cell>
          <cell r="AX41">
            <v>5.5E-2</v>
          </cell>
          <cell r="AY41">
            <v>0.505</v>
          </cell>
          <cell r="AZ41">
            <v>0.217</v>
          </cell>
          <cell r="BA41">
            <v>22.776</v>
          </cell>
          <cell r="BB41">
            <v>0.21</v>
          </cell>
          <cell r="BC41">
            <v>0.22600000000000001</v>
          </cell>
          <cell r="BD41">
            <v>0.254</v>
          </cell>
          <cell r="BE41">
            <v>0.31</v>
          </cell>
          <cell r="BF41">
            <v>0.49199999999999999</v>
          </cell>
          <cell r="BG41">
            <v>0.30399999999999999</v>
          </cell>
          <cell r="BH41">
            <v>0.112</v>
          </cell>
          <cell r="BI41">
            <v>2.1000000000000001E-2</v>
          </cell>
          <cell r="BJ41">
            <v>3.5000000000000003E-2</v>
          </cell>
          <cell r="BK41">
            <v>3.5000000000000003E-2</v>
          </cell>
          <cell r="BL41">
            <v>4.3999999999999997E-2</v>
          </cell>
          <cell r="BM41">
            <v>6.7000000000000004E-2</v>
          </cell>
          <cell r="BN41">
            <v>0.106</v>
          </cell>
          <cell r="BO41">
            <v>0.153</v>
          </cell>
          <cell r="BP41">
            <v>0.44500000000000001</v>
          </cell>
          <cell r="BQ41">
            <v>0.184</v>
          </cell>
          <cell r="BR41">
            <v>0</v>
          </cell>
          <cell r="BS41">
            <v>0</v>
          </cell>
          <cell r="BT41">
            <v>4.0000000000000001E-3</v>
          </cell>
          <cell r="BU41">
            <v>2.1000000000000001E-2</v>
          </cell>
          <cell r="BV41">
            <v>0.221</v>
          </cell>
          <cell r="BW41">
            <v>0.754</v>
          </cell>
          <cell r="BX41">
            <v>0</v>
          </cell>
          <cell r="BY41">
            <v>0</v>
          </cell>
          <cell r="BZ41">
            <v>1E-3</v>
          </cell>
          <cell r="CA41">
            <v>0.14299999999999999</v>
          </cell>
          <cell r="CB41">
            <v>0.80600000000000005</v>
          </cell>
          <cell r="CC41">
            <v>0.05</v>
          </cell>
          <cell r="CD41">
            <v>2E-3</v>
          </cell>
          <cell r="CE41">
            <v>1E-3</v>
          </cell>
          <cell r="CF41">
            <v>1.9E-2</v>
          </cell>
          <cell r="CG41">
            <v>0.33700000000000002</v>
          </cell>
          <cell r="CH41">
            <v>0.58499999999999996</v>
          </cell>
          <cell r="CI41">
            <v>5.6000000000000001E-2</v>
          </cell>
          <cell r="CJ41">
            <v>0</v>
          </cell>
          <cell r="CK41">
            <v>0</v>
          </cell>
          <cell r="CL41">
            <v>0</v>
          </cell>
          <cell r="CM41">
            <v>2E-3</v>
          </cell>
          <cell r="CN41">
            <v>8.0000000000000002E-3</v>
          </cell>
          <cell r="CO41">
            <v>0.99</v>
          </cell>
          <cell r="CP41">
            <v>0.56899999999999995</v>
          </cell>
          <cell r="CQ41">
            <v>0.376</v>
          </cell>
          <cell r="CR41">
            <v>5.2999999999999999E-2</v>
          </cell>
          <cell r="CS41">
            <v>0</v>
          </cell>
          <cell r="CT41">
            <v>2E-3</v>
          </cell>
          <cell r="CU41">
            <v>0.54500000000000004</v>
          </cell>
          <cell r="CV41">
            <v>0.309</v>
          </cell>
          <cell r="CW41">
            <v>1.0999999999999999E-2</v>
          </cell>
          <cell r="CX41">
            <v>7.2999999999999995E-2</v>
          </cell>
          <cell r="CY41">
            <v>6.2E-2</v>
          </cell>
          <cell r="CZ41">
            <v>0.69299999999999995</v>
          </cell>
          <cell r="DA41">
            <v>0.222</v>
          </cell>
          <cell r="DB41">
            <v>8.5000000000000006E-2</v>
          </cell>
          <cell r="DC41">
            <v>0</v>
          </cell>
          <cell r="DD41">
            <v>0</v>
          </cell>
          <cell r="DE41">
            <v>0.64100000000000001</v>
          </cell>
          <cell r="DF41">
            <v>0.159</v>
          </cell>
          <cell r="DG41">
            <v>0.02</v>
          </cell>
          <cell r="DH41">
            <v>0</v>
          </cell>
          <cell r="DI41">
            <v>0.18</v>
          </cell>
          <cell r="DJ41">
            <v>0.57999999999999996</v>
          </cell>
          <cell r="DK41">
            <v>0.106</v>
          </cell>
          <cell r="DL41">
            <v>5.0000000000000001E-3</v>
          </cell>
          <cell r="DM41">
            <v>1.4E-2</v>
          </cell>
          <cell r="DN41">
            <v>0.29599999999999999</v>
          </cell>
          <cell r="DO41">
            <v>0.64800000000000002</v>
          </cell>
          <cell r="DP41">
            <v>0.216</v>
          </cell>
          <cell r="DQ41">
            <v>0.02</v>
          </cell>
          <cell r="DR41">
            <v>1.7000000000000001E-2</v>
          </cell>
          <cell r="DS41">
            <v>9.9000000000000005E-2</v>
          </cell>
          <cell r="DT41">
            <v>0.55300000000000005</v>
          </cell>
          <cell r="DU41">
            <v>0.28599999999999998</v>
          </cell>
          <cell r="DV41">
            <v>0.159</v>
          </cell>
          <cell r="DW41">
            <v>0</v>
          </cell>
          <cell r="DX41">
            <v>2E-3</v>
          </cell>
          <cell r="DY41">
            <v>0.28899999999999998</v>
          </cell>
          <cell r="DZ41">
            <v>0.38</v>
          </cell>
          <cell r="EA41">
            <v>4.9000000000000002E-2</v>
          </cell>
          <cell r="EB41">
            <v>0.28299999999999997</v>
          </cell>
          <cell r="EC41">
            <v>0.13800000000000001</v>
          </cell>
          <cell r="ED41">
            <v>0.18</v>
          </cell>
          <cell r="EE41">
            <v>4.1000000000000002E-2</v>
          </cell>
          <cell r="EF41">
            <v>0.376</v>
          </cell>
          <cell r="EG41">
            <v>0.26600000000000001</v>
          </cell>
          <cell r="EH41">
            <v>0.35399999999999998</v>
          </cell>
          <cell r="EI41">
            <v>0.35099999999999998</v>
          </cell>
          <cell r="EJ41">
            <v>3.4000000000000002E-2</v>
          </cell>
          <cell r="EK41">
            <v>0.26200000000000001</v>
          </cell>
          <cell r="EL41">
            <v>0.28899999999999998</v>
          </cell>
          <cell r="EM41">
            <v>5.7000000000000002E-2</v>
          </cell>
          <cell r="EN41">
            <v>2.4E-2</v>
          </cell>
          <cell r="EO41">
            <v>0.183</v>
          </cell>
          <cell r="EP41">
            <v>0.14599999999999999</v>
          </cell>
          <cell r="EQ41">
            <v>0.30199999999999999</v>
          </cell>
          <cell r="ER41">
            <v>0.28199999999999997</v>
          </cell>
          <cell r="ES41">
            <v>0.47099999999999997</v>
          </cell>
          <cell r="ET41">
            <v>8.3000000000000004E-2</v>
          </cell>
          <cell r="EU41">
            <v>0.109</v>
          </cell>
          <cell r="EV41">
            <v>6.2E-2</v>
          </cell>
          <cell r="EW41">
            <v>1.6E-2</v>
          </cell>
          <cell r="EX41">
            <v>9.5000000000000001E-2</v>
          </cell>
          <cell r="EY41">
            <v>0.22</v>
          </cell>
          <cell r="EZ41">
            <v>7.1999999999999995E-2</v>
          </cell>
          <cell r="FA41">
            <v>0.36699999999999999</v>
          </cell>
          <cell r="FB41">
            <v>0.126</v>
          </cell>
          <cell r="FC41">
            <v>0.46500000000000002</v>
          </cell>
          <cell r="FD41">
            <v>4.2999999999999997E-2</v>
          </cell>
          <cell r="FE41">
            <v>0.59</v>
          </cell>
          <cell r="FF41">
            <v>0.123</v>
          </cell>
          <cell r="FG41">
            <v>0.248</v>
          </cell>
          <cell r="FH41">
            <v>3.9E-2</v>
          </cell>
          <cell r="FI41">
            <v>0.51900000000000002</v>
          </cell>
          <cell r="FJ41">
            <v>0.17699999999999999</v>
          </cell>
          <cell r="FK41">
            <v>0.26100000000000001</v>
          </cell>
          <cell r="FL41">
            <v>4.3999999999999997E-2</v>
          </cell>
          <cell r="FM41">
            <v>0.25800000000000001</v>
          </cell>
          <cell r="FN41">
            <v>0.35399999999999998</v>
          </cell>
          <cell r="FO41">
            <v>0.36399999999999999</v>
          </cell>
          <cell r="FP41">
            <v>2.4E-2</v>
          </cell>
          <cell r="FQ41">
            <v>0.64600000000000002</v>
          </cell>
          <cell r="FR41">
            <v>0.16400000000000001</v>
          </cell>
          <cell r="FS41">
            <v>1.6E-2</v>
          </cell>
          <cell r="FT41">
            <v>7.0999999999999994E-2</v>
          </cell>
          <cell r="FU41">
            <v>0.10199999999999999</v>
          </cell>
          <cell r="FV41">
            <v>1E-3</v>
          </cell>
          <cell r="FW41">
            <v>0.61399999999999999</v>
          </cell>
          <cell r="FX41">
            <v>0.16600000000000001</v>
          </cell>
          <cell r="FY41">
            <v>1.7000000000000001E-2</v>
          </cell>
          <cell r="FZ41">
            <v>7.9000000000000001E-2</v>
          </cell>
          <cell r="GA41">
            <v>0.123</v>
          </cell>
          <cell r="GB41">
            <v>1E-3</v>
          </cell>
          <cell r="GC41">
            <v>7.0000000000000001E-3</v>
          </cell>
          <cell r="GD41">
            <v>0</v>
          </cell>
          <cell r="GE41">
            <v>0</v>
          </cell>
          <cell r="GF41">
            <v>0</v>
          </cell>
          <cell r="GG41">
            <v>0</v>
          </cell>
          <cell r="GH41">
            <v>0</v>
          </cell>
          <cell r="GI41">
            <v>1E-3</v>
          </cell>
          <cell r="GJ41">
            <v>0.01</v>
          </cell>
          <cell r="GK41">
            <v>3.0000000000000001E-3</v>
          </cell>
          <cell r="GL41">
            <v>0</v>
          </cell>
          <cell r="GM41">
            <v>0</v>
          </cell>
          <cell r="GN41">
            <v>0</v>
          </cell>
          <cell r="GO41">
            <v>9.6000000000000002E-2</v>
          </cell>
          <cell r="GP41">
            <v>0.157</v>
          </cell>
          <cell r="GQ41">
            <v>2.4E-2</v>
          </cell>
          <cell r="GR41">
            <v>4.0000000000000001E-3</v>
          </cell>
          <cell r="GS41">
            <v>1E-3</v>
          </cell>
          <cell r="GT41">
            <v>0</v>
          </cell>
          <cell r="GU41">
            <v>0.32900000000000001</v>
          </cell>
          <cell r="GV41">
            <v>0.11899999999999999</v>
          </cell>
          <cell r="GW41">
            <v>7.5999999999999998E-2</v>
          </cell>
          <cell r="GX41">
            <v>1.7999999999999999E-2</v>
          </cell>
          <cell r="GY41">
            <v>3.4000000000000002E-2</v>
          </cell>
          <cell r="GZ41">
            <v>3.5000000000000003E-2</v>
          </cell>
          <cell r="HA41">
            <v>0.06</v>
          </cell>
          <cell r="HB41">
            <v>1.7999999999999999E-2</v>
          </cell>
          <cell r="HC41">
            <v>0.01</v>
          </cell>
          <cell r="HD41">
            <v>0</v>
          </cell>
          <cell r="HE41">
            <v>0</v>
          </cell>
          <cell r="HF41">
            <v>0</v>
          </cell>
          <cell r="HG41">
            <v>0</v>
          </cell>
          <cell r="HH41">
            <v>0</v>
          </cell>
          <cell r="HI41">
            <v>0</v>
          </cell>
          <cell r="HJ41">
            <v>0</v>
          </cell>
          <cell r="HK41">
            <v>6.0000000000000001E-3</v>
          </cell>
          <cell r="HL41">
            <v>0</v>
          </cell>
          <cell r="HM41">
            <v>0</v>
          </cell>
          <cell r="HN41">
            <v>2E-3</v>
          </cell>
          <cell r="HO41">
            <v>5.0000000000000001E-3</v>
          </cell>
          <cell r="HP41">
            <v>3.0000000000000001E-3</v>
          </cell>
          <cell r="HQ41">
            <v>2E-3</v>
          </cell>
          <cell r="HR41">
            <v>2E-3</v>
          </cell>
          <cell r="HS41">
            <v>2E-3</v>
          </cell>
          <cell r="HT41">
            <v>3.0000000000000001E-3</v>
          </cell>
          <cell r="HU41">
            <v>2.5000000000000001E-2</v>
          </cell>
          <cell r="HV41">
            <v>1.9E-2</v>
          </cell>
          <cell r="HW41">
            <v>0.19</v>
          </cell>
          <cell r="HX41">
            <v>4.2999999999999997E-2</v>
          </cell>
          <cell r="HY41">
            <v>4.2000000000000003E-2</v>
          </cell>
          <cell r="HZ41">
            <v>6.3E-2</v>
          </cell>
          <cell r="IA41">
            <v>7.1999999999999995E-2</v>
          </cell>
          <cell r="IB41">
            <v>0.109</v>
          </cell>
          <cell r="IC41">
            <v>0.21299999999999999</v>
          </cell>
          <cell r="ID41">
            <v>0.111</v>
          </cell>
          <cell r="IE41">
            <v>0</v>
          </cell>
          <cell r="IF41">
            <v>0</v>
          </cell>
          <cell r="IG41">
            <v>5.0000000000000001E-3</v>
          </cell>
          <cell r="IH41">
            <v>2.1999999999999999E-2</v>
          </cell>
          <cell r="II41">
            <v>3.4000000000000002E-2</v>
          </cell>
          <cell r="IJ41">
            <v>2.8000000000000001E-2</v>
          </cell>
          <cell r="IK41">
            <v>0</v>
          </cell>
          <cell r="IL41">
            <v>0</v>
          </cell>
          <cell r="IM41">
            <v>0</v>
          </cell>
          <cell r="IN41">
            <v>0</v>
          </cell>
          <cell r="IO41">
            <v>0</v>
          </cell>
          <cell r="IP41">
            <v>6.0000000000000001E-3</v>
          </cell>
          <cell r="IQ41">
            <v>0</v>
          </cell>
          <cell r="IR41">
            <v>0</v>
          </cell>
          <cell r="IS41">
            <v>1E-3</v>
          </cell>
          <cell r="IT41">
            <v>0</v>
          </cell>
          <cell r="IU41">
            <v>6.0000000000000001E-3</v>
          </cell>
          <cell r="IV41">
            <v>6.0000000000000001E-3</v>
          </cell>
          <cell r="IW41">
            <v>0</v>
          </cell>
          <cell r="IX41">
            <v>0</v>
          </cell>
          <cell r="IY41">
            <v>1E-3</v>
          </cell>
          <cell r="IZ41">
            <v>2.1000000000000001E-2</v>
          </cell>
          <cell r="JA41">
            <v>9.1999999999999998E-2</v>
          </cell>
          <cell r="JB41">
            <v>0.17100000000000001</v>
          </cell>
          <cell r="JC41">
            <v>0</v>
          </cell>
          <cell r="JD41">
            <v>0</v>
          </cell>
          <cell r="JE41">
            <v>2E-3</v>
          </cell>
          <cell r="JF41">
            <v>0</v>
          </cell>
          <cell r="JG41">
            <v>0.11600000000000001</v>
          </cell>
          <cell r="JH41">
            <v>0.48799999999999999</v>
          </cell>
          <cell r="JI41">
            <v>0</v>
          </cell>
          <cell r="JJ41">
            <v>0</v>
          </cell>
          <cell r="JK41">
            <v>0</v>
          </cell>
          <cell r="JL41">
            <v>0</v>
          </cell>
          <cell r="JM41">
            <v>7.0000000000000001E-3</v>
          </cell>
          <cell r="JN41">
            <v>8.2000000000000003E-2</v>
          </cell>
          <cell r="JO41">
            <v>0</v>
          </cell>
          <cell r="JP41">
            <v>0</v>
          </cell>
          <cell r="JQ41">
            <v>0</v>
          </cell>
          <cell r="JR41">
            <v>0</v>
          </cell>
          <cell r="JS41">
            <v>6.0000000000000001E-3</v>
          </cell>
          <cell r="JT41">
            <v>0</v>
          </cell>
          <cell r="JU41">
            <v>0</v>
          </cell>
          <cell r="JV41">
            <v>0</v>
          </cell>
          <cell r="JW41">
            <v>1E-3</v>
          </cell>
          <cell r="JX41">
            <v>0</v>
          </cell>
          <cell r="JY41">
            <v>1.2E-2</v>
          </cell>
          <cell r="JZ41">
            <v>0</v>
          </cell>
          <cell r="KA41">
            <v>0</v>
          </cell>
          <cell r="KB41">
            <v>0</v>
          </cell>
          <cell r="KC41">
            <v>0</v>
          </cell>
          <cell r="KD41">
            <v>4.3999999999999997E-2</v>
          </cell>
          <cell r="KE41">
            <v>0.23699999999999999</v>
          </cell>
          <cell r="KF41">
            <v>0</v>
          </cell>
          <cell r="KG41">
            <v>0</v>
          </cell>
          <cell r="KH41">
            <v>0</v>
          </cell>
          <cell r="KI41">
            <v>0</v>
          </cell>
          <cell r="KJ41">
            <v>8.6999999999999994E-2</v>
          </cell>
          <cell r="KK41">
            <v>0.47699999999999998</v>
          </cell>
          <cell r="KL41">
            <v>0.05</v>
          </cell>
          <cell r="KM41">
            <v>0</v>
          </cell>
          <cell r="KN41">
            <v>0</v>
          </cell>
          <cell r="KO41">
            <v>0</v>
          </cell>
          <cell r="KP41">
            <v>1.2E-2</v>
          </cell>
          <cell r="KQ41">
            <v>7.3999999999999996E-2</v>
          </cell>
          <cell r="KR41">
            <v>0</v>
          </cell>
          <cell r="KS41">
            <v>0</v>
          </cell>
          <cell r="KT41">
            <v>0</v>
          </cell>
          <cell r="KU41">
            <v>0</v>
          </cell>
          <cell r="KV41">
            <v>0</v>
          </cell>
          <cell r="KW41">
            <v>0</v>
          </cell>
          <cell r="KX41">
            <v>6.0000000000000001E-3</v>
          </cell>
          <cell r="KY41">
            <v>0</v>
          </cell>
          <cell r="KZ41">
            <v>0</v>
          </cell>
          <cell r="LA41">
            <v>0</v>
          </cell>
          <cell r="LB41">
            <v>1E-3</v>
          </cell>
          <cell r="LC41">
            <v>1.2E-2</v>
          </cell>
          <cell r="LD41">
            <v>0</v>
          </cell>
          <cell r="LE41">
            <v>2E-3</v>
          </cell>
          <cell r="LF41">
            <v>1E-3</v>
          </cell>
          <cell r="LG41">
            <v>1E-3</v>
          </cell>
          <cell r="LH41">
            <v>0.127</v>
          </cell>
          <cell r="LI41">
            <v>0.14399999999999999</v>
          </cell>
          <cell r="LJ41">
            <v>4.0000000000000001E-3</v>
          </cell>
          <cell r="LK41">
            <v>0</v>
          </cell>
          <cell r="LL41">
            <v>0</v>
          </cell>
          <cell r="LM41">
            <v>8.0000000000000002E-3</v>
          </cell>
          <cell r="LN41">
            <v>0.20100000000000001</v>
          </cell>
          <cell r="LO41">
            <v>0.35899999999999999</v>
          </cell>
          <cell r="LP41">
            <v>4.1000000000000002E-2</v>
          </cell>
          <cell r="LQ41">
            <v>0</v>
          </cell>
          <cell r="LR41">
            <v>0</v>
          </cell>
          <cell r="LS41">
            <v>8.9999999999999993E-3</v>
          </cell>
          <cell r="LT41">
            <v>7.0000000000000001E-3</v>
          </cell>
          <cell r="LU41">
            <v>6.9000000000000006E-2</v>
          </cell>
          <cell r="LV41">
            <v>4.0000000000000001E-3</v>
          </cell>
          <cell r="LW41">
            <v>0</v>
          </cell>
          <cell r="LX41">
            <v>0</v>
          </cell>
          <cell r="LY41">
            <v>0</v>
          </cell>
          <cell r="LZ41">
            <v>0</v>
          </cell>
          <cell r="MA41">
            <v>0</v>
          </cell>
          <cell r="MB41">
            <v>6.0000000000000001E-3</v>
          </cell>
          <cell r="MC41">
            <v>0</v>
          </cell>
          <cell r="MD41">
            <v>0</v>
          </cell>
          <cell r="ME41">
            <v>0</v>
          </cell>
          <cell r="MF41">
            <v>0</v>
          </cell>
          <cell r="MG41">
            <v>0</v>
          </cell>
          <cell r="MH41">
            <v>1.4E-2</v>
          </cell>
          <cell r="MI41">
            <v>0</v>
          </cell>
          <cell r="MJ41">
            <v>0</v>
          </cell>
          <cell r="MK41">
            <v>0</v>
          </cell>
          <cell r="ML41">
            <v>0</v>
          </cell>
          <cell r="MM41">
            <v>6.0000000000000001E-3</v>
          </cell>
          <cell r="MN41">
            <v>0.26300000000000001</v>
          </cell>
          <cell r="MO41">
            <v>0</v>
          </cell>
          <cell r="MP41">
            <v>0</v>
          </cell>
          <cell r="MQ41">
            <v>0</v>
          </cell>
          <cell r="MR41">
            <v>2E-3</v>
          </cell>
          <cell r="MS41">
            <v>2E-3</v>
          </cell>
          <cell r="MT41">
            <v>0.61399999999999999</v>
          </cell>
          <cell r="MU41">
            <v>0</v>
          </cell>
          <cell r="MV41">
            <v>0</v>
          </cell>
          <cell r="MW41">
            <v>0</v>
          </cell>
          <cell r="MX41">
            <v>0</v>
          </cell>
          <cell r="MY41">
            <v>0</v>
          </cell>
          <cell r="MZ41">
            <v>9.2999999999999999E-2</v>
          </cell>
          <cell r="NA41">
            <v>0.13500000000000001</v>
          </cell>
          <cell r="NB41">
            <v>7.2999999999999995E-2</v>
          </cell>
          <cell r="NC41">
            <v>2.4E-2</v>
          </cell>
          <cell r="ND41">
            <v>3.9E-2</v>
          </cell>
          <cell r="NE41">
            <v>1.9E-2</v>
          </cell>
          <cell r="NF41">
            <v>1E-3</v>
          </cell>
          <cell r="NG41">
            <v>9.4E-2</v>
          </cell>
          <cell r="NH41">
            <v>1.7000000000000001E-2</v>
          </cell>
          <cell r="NI41">
            <v>0.249</v>
          </cell>
          <cell r="NJ41">
            <v>1.2999999999999999E-2</v>
          </cell>
          <cell r="NK41">
            <v>0</v>
          </cell>
          <cell r="NL41">
            <v>2E-3</v>
          </cell>
          <cell r="NM41">
            <v>0</v>
          </cell>
          <cell r="NN41">
            <v>4.7E-2</v>
          </cell>
          <cell r="NO41">
            <v>0</v>
          </cell>
          <cell r="NP41">
            <v>2E-3</v>
          </cell>
          <cell r="NQ41">
            <v>1.0999999999999999E-2</v>
          </cell>
          <cell r="NR41">
            <v>0</v>
          </cell>
          <cell r="NS41">
            <v>4.1000000000000002E-2</v>
          </cell>
          <cell r="NT41">
            <v>0.23300000000000001</v>
          </cell>
          <cell r="NU41">
            <v>0.26600000000000001</v>
          </cell>
          <cell r="NV41">
            <v>1.2999999999999999E-2</v>
          </cell>
          <cell r="NW41">
            <v>1E-3</v>
          </cell>
          <cell r="NX41">
            <v>1.2E-2</v>
          </cell>
          <cell r="NY41">
            <v>6.3E-2</v>
          </cell>
          <cell r="NZ41">
            <v>0.29599999999999999</v>
          </cell>
          <cell r="OA41">
            <v>2E-3</v>
          </cell>
          <cell r="OB41">
            <v>1.0999999999999999E-2</v>
          </cell>
          <cell r="OC41">
            <v>3.0000000000000001E-3</v>
          </cell>
          <cell r="OD41">
            <v>1.4999999999999999E-2</v>
          </cell>
          <cell r="OE41">
            <v>3.1E-2</v>
          </cell>
          <cell r="OF41">
            <v>0</v>
          </cell>
          <cell r="OG41">
            <v>2.1000000000000001E-2</v>
          </cell>
          <cell r="OH41">
            <v>2.8000000000000001E-2</v>
          </cell>
          <cell r="OI41">
            <v>0</v>
          </cell>
          <cell r="OJ41">
            <v>0.23899999999999999</v>
          </cell>
          <cell r="OK41">
            <v>0.13400000000000001</v>
          </cell>
          <cell r="OL41">
            <v>2E-3</v>
          </cell>
          <cell r="OM41">
            <v>0</v>
          </cell>
          <cell r="ON41">
            <v>2E-3</v>
          </cell>
          <cell r="OO41">
            <v>0.10100000000000001</v>
          </cell>
          <cell r="OP41">
            <v>6.8000000000000005E-2</v>
          </cell>
          <cell r="OQ41">
            <v>0</v>
          </cell>
          <cell r="OR41">
            <v>0.01</v>
          </cell>
          <cell r="OS41">
            <v>2.4E-2</v>
          </cell>
          <cell r="OT41">
            <v>1.7000000000000001E-2</v>
          </cell>
          <cell r="OU41">
            <v>0</v>
          </cell>
          <cell r="OV41">
            <v>0</v>
          </cell>
          <cell r="OW41">
            <v>6.9000000000000006E-2</v>
          </cell>
          <cell r="OX41">
            <v>0.23899999999999999</v>
          </cell>
          <cell r="OY41">
            <v>3.3000000000000002E-2</v>
          </cell>
          <cell r="OZ41">
            <v>3.4000000000000002E-2</v>
          </cell>
          <cell r="PA41">
            <v>2.5000000000000001E-2</v>
          </cell>
          <cell r="PB41">
            <v>2.5000000000000001E-2</v>
          </cell>
          <cell r="PC41">
            <v>1E-3</v>
          </cell>
          <cell r="PD41">
            <v>0.215</v>
          </cell>
        </row>
        <row r="42">
          <cell r="A42" t="str">
            <v>EnsDE</v>
          </cell>
          <cell r="B42" t="str">
            <v>42</v>
          </cell>
          <cell r="C42" t="str">
            <v>NAF 17</v>
          </cell>
          <cell r="D42" t="str">
            <v>DE</v>
          </cell>
          <cell r="E42" t="str">
            <v/>
          </cell>
          <cell r="F42">
            <v>0</v>
          </cell>
          <cell r="G42">
            <v>1.0999999999999999E-2</v>
          </cell>
          <cell r="H42">
            <v>0.29099999999999998</v>
          </cell>
          <cell r="I42">
            <v>0.68799999999999994</v>
          </cell>
          <cell r="J42">
            <v>0.01</v>
          </cell>
          <cell r="K42">
            <v>0.90700000000000003</v>
          </cell>
          <cell r="L42">
            <v>0.04</v>
          </cell>
          <cell r="M42">
            <v>3.6999999999999998E-2</v>
          </cell>
          <cell r="N42">
            <v>1.7000000000000001E-2</v>
          </cell>
          <cell r="O42">
            <v>0.35</v>
          </cell>
          <cell r="P42">
            <v>0.45</v>
          </cell>
          <cell r="Q42">
            <v>3.3000000000000002E-2</v>
          </cell>
          <cell r="R42">
            <v>3.0000000000000001E-3</v>
          </cell>
          <cell r="S42">
            <v>4.5999999999999999E-2</v>
          </cell>
          <cell r="T42">
            <v>0.13900000000000001</v>
          </cell>
          <cell r="U42">
            <v>5.5E-2</v>
          </cell>
          <cell r="V42">
            <v>0.14399999999999999</v>
          </cell>
          <cell r="W42">
            <v>0.33400000000000002</v>
          </cell>
          <cell r="X42">
            <v>2.9000000000000001E-2</v>
          </cell>
          <cell r="Y42">
            <v>0.96599999999999997</v>
          </cell>
          <cell r="Z42">
            <v>5.0000000000000001E-3</v>
          </cell>
          <cell r="AA42">
            <v>0.5</v>
          </cell>
          <cell r="AB42">
            <v>3.5999999999999997E-2</v>
          </cell>
          <cell r="AC42">
            <v>0.214</v>
          </cell>
          <cell r="AD42">
            <v>0.214</v>
          </cell>
          <cell r="AE42">
            <v>0.57099999999999995</v>
          </cell>
          <cell r="AF42">
            <v>0.122</v>
          </cell>
          <cell r="AG42">
            <v>0.878</v>
          </cell>
          <cell r="AH42">
            <v>0.82599999999999996</v>
          </cell>
          <cell r="AI42">
            <v>0.17399999999999999</v>
          </cell>
          <cell r="AJ42">
            <v>58</v>
          </cell>
          <cell r="AK42">
            <v>0.123</v>
          </cell>
          <cell r="AL42">
            <v>0.36899999999999999</v>
          </cell>
          <cell r="AM42">
            <v>0</v>
          </cell>
          <cell r="AN42">
            <v>0.47499999999999998</v>
          </cell>
          <cell r="AO42">
            <v>3.3000000000000002E-2</v>
          </cell>
          <cell r="AP42">
            <v>0</v>
          </cell>
          <cell r="AQ42">
            <v>0</v>
          </cell>
          <cell r="AR42">
            <v>0</v>
          </cell>
          <cell r="AS42">
            <v>0.248</v>
          </cell>
          <cell r="AT42">
            <v>0.752</v>
          </cell>
          <cell r="AU42">
            <v>2593</v>
          </cell>
          <cell r="AV42">
            <v>1.0999999999999999E-2</v>
          </cell>
          <cell r="AW42">
            <v>2.7E-2</v>
          </cell>
          <cell r="AX42">
            <v>6.0000000000000001E-3</v>
          </cell>
          <cell r="AY42">
            <v>0.84599999999999997</v>
          </cell>
          <cell r="AZ42">
            <v>0.111</v>
          </cell>
          <cell r="BA42">
            <v>18.091000000000001</v>
          </cell>
          <cell r="BB42">
            <v>2.5000000000000001E-2</v>
          </cell>
          <cell r="BC42">
            <v>0.16600000000000001</v>
          </cell>
          <cell r="BD42">
            <v>0.73199999999999998</v>
          </cell>
          <cell r="BE42">
            <v>7.8E-2</v>
          </cell>
          <cell r="BF42">
            <v>0.54800000000000004</v>
          </cell>
          <cell r="BG42">
            <v>0.36199999999999999</v>
          </cell>
          <cell r="BH42">
            <v>6.6000000000000003E-2</v>
          </cell>
          <cell r="BI42">
            <v>6.0000000000000001E-3</v>
          </cell>
          <cell r="BJ42">
            <v>7.0000000000000001E-3</v>
          </cell>
          <cell r="BK42">
            <v>1.0999999999999999E-2</v>
          </cell>
          <cell r="BL42">
            <v>8.0000000000000002E-3</v>
          </cell>
          <cell r="BM42">
            <v>3.1E-2</v>
          </cell>
          <cell r="BN42">
            <v>0.30499999999999999</v>
          </cell>
          <cell r="BO42">
            <v>0.28399999999999997</v>
          </cell>
          <cell r="BP42">
            <v>0.17599999999999999</v>
          </cell>
          <cell r="BQ42">
            <v>0.19700000000000001</v>
          </cell>
          <cell r="BR42">
            <v>0</v>
          </cell>
          <cell r="BS42">
            <v>1E-3</v>
          </cell>
          <cell r="BT42">
            <v>0</v>
          </cell>
          <cell r="BU42">
            <v>4.0000000000000001E-3</v>
          </cell>
          <cell r="BV42">
            <v>6.8000000000000005E-2</v>
          </cell>
          <cell r="BW42">
            <v>0.92700000000000005</v>
          </cell>
          <cell r="BX42">
            <v>0</v>
          </cell>
          <cell r="BY42">
            <v>0</v>
          </cell>
          <cell r="BZ42">
            <v>5.0000000000000001E-3</v>
          </cell>
          <cell r="CA42">
            <v>4.8000000000000001E-2</v>
          </cell>
          <cell r="CB42">
            <v>0.86399999999999999</v>
          </cell>
          <cell r="CC42">
            <v>8.3000000000000004E-2</v>
          </cell>
          <cell r="CD42">
            <v>0</v>
          </cell>
          <cell r="CE42">
            <v>1E-3</v>
          </cell>
          <cell r="CF42">
            <v>1E-3</v>
          </cell>
          <cell r="CG42">
            <v>0.126</v>
          </cell>
          <cell r="CH42">
            <v>0.81399999999999995</v>
          </cell>
          <cell r="CI42">
            <v>5.8000000000000003E-2</v>
          </cell>
          <cell r="CJ42">
            <v>0</v>
          </cell>
          <cell r="CK42">
            <v>0</v>
          </cell>
          <cell r="CL42">
            <v>0</v>
          </cell>
          <cell r="CM42">
            <v>0</v>
          </cell>
          <cell r="CN42">
            <v>0</v>
          </cell>
          <cell r="CO42">
            <v>1</v>
          </cell>
          <cell r="CP42">
            <v>0.48299999999999998</v>
          </cell>
          <cell r="CQ42">
            <v>0.38500000000000001</v>
          </cell>
          <cell r="CR42">
            <v>0.127</v>
          </cell>
          <cell r="CS42">
            <v>0</v>
          </cell>
          <cell r="CT42">
            <v>5.0000000000000001E-3</v>
          </cell>
          <cell r="CU42">
            <v>0.46500000000000002</v>
          </cell>
          <cell r="CV42">
            <v>0.38100000000000001</v>
          </cell>
          <cell r="CW42">
            <v>0.10100000000000001</v>
          </cell>
          <cell r="CX42">
            <v>3.6999999999999998E-2</v>
          </cell>
          <cell r="CY42">
            <v>1.6E-2</v>
          </cell>
          <cell r="CZ42">
            <v>0.36</v>
          </cell>
          <cell r="DA42">
            <v>0.499</v>
          </cell>
          <cell r="DB42">
            <v>0.14000000000000001</v>
          </cell>
          <cell r="DC42">
            <v>0</v>
          </cell>
          <cell r="DD42">
            <v>1E-3</v>
          </cell>
          <cell r="DE42">
            <v>0.49</v>
          </cell>
          <cell r="DF42">
            <v>0.35099999999999998</v>
          </cell>
          <cell r="DG42">
            <v>9.8000000000000004E-2</v>
          </cell>
          <cell r="DH42">
            <v>1E-3</v>
          </cell>
          <cell r="DI42">
            <v>5.8999999999999997E-2</v>
          </cell>
          <cell r="DJ42">
            <v>0.36799999999999999</v>
          </cell>
          <cell r="DK42">
            <v>0.34799999999999998</v>
          </cell>
          <cell r="DL42">
            <v>6.0000000000000001E-3</v>
          </cell>
          <cell r="DM42">
            <v>1E-3</v>
          </cell>
          <cell r="DN42">
            <v>0.27700000000000002</v>
          </cell>
          <cell r="DO42">
            <v>0.45200000000000001</v>
          </cell>
          <cell r="DP42">
            <v>0.10100000000000001</v>
          </cell>
          <cell r="DQ42">
            <v>0.26500000000000001</v>
          </cell>
          <cell r="DR42">
            <v>8.0000000000000002E-3</v>
          </cell>
          <cell r="DS42">
            <v>0.17299999999999999</v>
          </cell>
          <cell r="DT42">
            <v>0.25</v>
          </cell>
          <cell r="DU42">
            <v>0.56100000000000005</v>
          </cell>
          <cell r="DV42">
            <v>0.184</v>
          </cell>
          <cell r="DW42">
            <v>0</v>
          </cell>
          <cell r="DX42">
            <v>5.0000000000000001E-3</v>
          </cell>
          <cell r="DY42">
            <v>0.11600000000000001</v>
          </cell>
          <cell r="DZ42">
            <v>0.50900000000000001</v>
          </cell>
          <cell r="EA42">
            <v>2.5999999999999999E-2</v>
          </cell>
          <cell r="EB42">
            <v>0.34899999999999998</v>
          </cell>
          <cell r="EC42">
            <v>3.5000000000000003E-2</v>
          </cell>
          <cell r="ED42">
            <v>0.106</v>
          </cell>
          <cell r="EE42">
            <v>2.8000000000000001E-2</v>
          </cell>
          <cell r="EF42">
            <v>0.46600000000000003</v>
          </cell>
          <cell r="EG42">
            <v>0.36499999999999999</v>
          </cell>
          <cell r="EH42">
            <v>0.10299999999999999</v>
          </cell>
          <cell r="EI42">
            <v>0.27400000000000002</v>
          </cell>
          <cell r="EJ42">
            <v>0.26600000000000001</v>
          </cell>
          <cell r="EK42">
            <v>0.35699999999999998</v>
          </cell>
          <cell r="EL42">
            <v>0.32800000000000001</v>
          </cell>
          <cell r="EM42">
            <v>0.02</v>
          </cell>
          <cell r="EN42">
            <v>3.5000000000000003E-2</v>
          </cell>
          <cell r="EO42">
            <v>3.1E-2</v>
          </cell>
          <cell r="EP42">
            <v>2.1000000000000001E-2</v>
          </cell>
          <cell r="EQ42">
            <v>0.56499999999999995</v>
          </cell>
          <cell r="ER42">
            <v>0.29899999999999999</v>
          </cell>
          <cell r="ES42">
            <v>0.21099999999999999</v>
          </cell>
          <cell r="ET42">
            <v>2.4E-2</v>
          </cell>
          <cell r="EU42">
            <v>0.374</v>
          </cell>
          <cell r="EV42">
            <v>0.03</v>
          </cell>
          <cell r="EW42">
            <v>2.9000000000000001E-2</v>
          </cell>
          <cell r="EX42">
            <v>0.28499999999999998</v>
          </cell>
          <cell r="EY42">
            <v>2.4E-2</v>
          </cell>
          <cell r="EZ42">
            <v>0.191</v>
          </cell>
          <cell r="FA42">
            <v>0.54800000000000004</v>
          </cell>
          <cell r="FB42">
            <v>8.5999999999999993E-2</v>
          </cell>
          <cell r="FC42">
            <v>0.35199999999999998</v>
          </cell>
          <cell r="FD42">
            <v>1.4999999999999999E-2</v>
          </cell>
          <cell r="FE42">
            <v>0.54800000000000004</v>
          </cell>
          <cell r="FF42">
            <v>0.115</v>
          </cell>
          <cell r="FG42">
            <v>0.32600000000000001</v>
          </cell>
          <cell r="FH42">
            <v>1.0999999999999999E-2</v>
          </cell>
          <cell r="FI42">
            <v>0.40200000000000002</v>
          </cell>
          <cell r="FJ42">
            <v>0.24</v>
          </cell>
          <cell r="FK42">
            <v>0.34300000000000003</v>
          </cell>
          <cell r="FL42">
            <v>1.6E-2</v>
          </cell>
          <cell r="FM42">
            <v>2.5000000000000001E-2</v>
          </cell>
          <cell r="FN42">
            <v>0.52600000000000002</v>
          </cell>
          <cell r="FO42">
            <v>0.441</v>
          </cell>
          <cell r="FP42">
            <v>7.0000000000000001E-3</v>
          </cell>
          <cell r="FQ42">
            <v>0.69</v>
          </cell>
          <cell r="FR42">
            <v>0.188</v>
          </cell>
          <cell r="FS42">
            <v>4.0000000000000001E-3</v>
          </cell>
          <cell r="FT42">
            <v>5.3999999999999999E-2</v>
          </cell>
          <cell r="FU42">
            <v>6.4000000000000001E-2</v>
          </cell>
          <cell r="FV42">
            <v>0</v>
          </cell>
          <cell r="FW42">
            <v>0.67700000000000005</v>
          </cell>
          <cell r="FX42">
            <v>0.189</v>
          </cell>
          <cell r="FY42">
            <v>4.0000000000000001E-3</v>
          </cell>
          <cell r="FZ42">
            <v>5.6000000000000001E-2</v>
          </cell>
          <cell r="GA42">
            <v>7.3999999999999996E-2</v>
          </cell>
          <cell r="GB42">
            <v>0</v>
          </cell>
          <cell r="GC42">
            <v>0</v>
          </cell>
          <cell r="GD42">
            <v>0</v>
          </cell>
          <cell r="GE42">
            <v>0</v>
          </cell>
          <cell r="GF42">
            <v>0</v>
          </cell>
          <cell r="GG42">
            <v>0</v>
          </cell>
          <cell r="GH42">
            <v>0</v>
          </cell>
          <cell r="GI42">
            <v>6.0000000000000001E-3</v>
          </cell>
          <cell r="GJ42">
            <v>4.0000000000000001E-3</v>
          </cell>
          <cell r="GK42">
            <v>0</v>
          </cell>
          <cell r="GL42">
            <v>1E-3</v>
          </cell>
          <cell r="GM42">
            <v>0</v>
          </cell>
          <cell r="GN42">
            <v>0</v>
          </cell>
          <cell r="GO42">
            <v>2.5000000000000001E-2</v>
          </cell>
          <cell r="GP42">
            <v>0.26100000000000001</v>
          </cell>
          <cell r="GQ42">
            <v>0</v>
          </cell>
          <cell r="GR42">
            <v>5.0000000000000001E-3</v>
          </cell>
          <cell r="GS42">
            <v>0</v>
          </cell>
          <cell r="GT42">
            <v>0</v>
          </cell>
          <cell r="GU42">
            <v>0.50800000000000001</v>
          </cell>
          <cell r="GV42">
            <v>9.7000000000000003E-2</v>
          </cell>
          <cell r="GW42">
            <v>6.6000000000000003E-2</v>
          </cell>
          <cell r="GX42">
            <v>0</v>
          </cell>
          <cell r="GY42">
            <v>7.0000000000000001E-3</v>
          </cell>
          <cell r="GZ42">
            <v>0.01</v>
          </cell>
          <cell r="HA42">
            <v>0.01</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4.0000000000000001E-3</v>
          </cell>
          <cell r="HQ42">
            <v>0</v>
          </cell>
          <cell r="HR42">
            <v>7.0000000000000001E-3</v>
          </cell>
          <cell r="HS42">
            <v>0</v>
          </cell>
          <cell r="HT42">
            <v>0</v>
          </cell>
          <cell r="HU42">
            <v>0.253</v>
          </cell>
          <cell r="HV42">
            <v>1E-3</v>
          </cell>
          <cell r="HW42">
            <v>0.01</v>
          </cell>
          <cell r="HX42">
            <v>2.5000000000000001E-2</v>
          </cell>
          <cell r="HY42">
            <v>7.0000000000000001E-3</v>
          </cell>
          <cell r="HZ42">
            <v>3.1E-2</v>
          </cell>
          <cell r="IA42">
            <v>5.1999999999999998E-2</v>
          </cell>
          <cell r="IB42">
            <v>0.27700000000000002</v>
          </cell>
          <cell r="IC42">
            <v>0.161</v>
          </cell>
          <cell r="ID42">
            <v>0.16200000000000001</v>
          </cell>
          <cell r="IE42">
            <v>0</v>
          </cell>
          <cell r="IF42">
            <v>0</v>
          </cell>
          <cell r="IG42">
            <v>0</v>
          </cell>
          <cell r="IH42">
            <v>2E-3</v>
          </cell>
          <cell r="II42">
            <v>5.0000000000000001E-3</v>
          </cell>
          <cell r="IJ42">
            <v>3.0000000000000001E-3</v>
          </cell>
          <cell r="IK42">
            <v>0</v>
          </cell>
          <cell r="IL42">
            <v>0</v>
          </cell>
          <cell r="IM42">
            <v>0</v>
          </cell>
          <cell r="IN42">
            <v>0</v>
          </cell>
          <cell r="IO42">
            <v>0</v>
          </cell>
          <cell r="IP42">
            <v>0</v>
          </cell>
          <cell r="IQ42">
            <v>0</v>
          </cell>
          <cell r="IR42">
            <v>1E-3</v>
          </cell>
          <cell r="IS42">
            <v>0</v>
          </cell>
          <cell r="IT42">
            <v>1E-3</v>
          </cell>
          <cell r="IU42">
            <v>0</v>
          </cell>
          <cell r="IV42">
            <v>8.0000000000000002E-3</v>
          </cell>
          <cell r="IW42">
            <v>0</v>
          </cell>
          <cell r="IX42">
            <v>0</v>
          </cell>
          <cell r="IY42">
            <v>0</v>
          </cell>
          <cell r="IZ42">
            <v>0</v>
          </cell>
          <cell r="JA42">
            <v>5.0000000000000001E-3</v>
          </cell>
          <cell r="JB42">
            <v>0.28499999999999998</v>
          </cell>
          <cell r="JC42">
            <v>0</v>
          </cell>
          <cell r="JD42">
            <v>0</v>
          </cell>
          <cell r="JE42">
            <v>0</v>
          </cell>
          <cell r="JF42">
            <v>3.0000000000000001E-3</v>
          </cell>
          <cell r="JG42">
            <v>6.3E-2</v>
          </cell>
          <cell r="JH42">
            <v>0.624</v>
          </cell>
          <cell r="JI42">
            <v>0</v>
          </cell>
          <cell r="JJ42">
            <v>0</v>
          </cell>
          <cell r="JK42">
            <v>0</v>
          </cell>
          <cell r="JL42">
            <v>0</v>
          </cell>
          <cell r="JM42">
            <v>0</v>
          </cell>
          <cell r="JN42">
            <v>0.01</v>
          </cell>
          <cell r="JO42">
            <v>0</v>
          </cell>
          <cell r="JP42">
            <v>0</v>
          </cell>
          <cell r="JQ42">
            <v>0</v>
          </cell>
          <cell r="JR42">
            <v>0</v>
          </cell>
          <cell r="JS42">
            <v>0</v>
          </cell>
          <cell r="JT42">
            <v>0</v>
          </cell>
          <cell r="JU42">
            <v>0</v>
          </cell>
          <cell r="JV42">
            <v>0</v>
          </cell>
          <cell r="JW42">
            <v>0</v>
          </cell>
          <cell r="JX42">
            <v>1E-3</v>
          </cell>
          <cell r="JY42">
            <v>8.9999999999999993E-3</v>
          </cell>
          <cell r="JZ42">
            <v>1E-3</v>
          </cell>
          <cell r="KA42">
            <v>0</v>
          </cell>
          <cell r="KB42">
            <v>0</v>
          </cell>
          <cell r="KC42">
            <v>0</v>
          </cell>
          <cell r="KD42">
            <v>6.0000000000000001E-3</v>
          </cell>
          <cell r="KE42">
            <v>0.28299999999999997</v>
          </cell>
          <cell r="KF42">
            <v>4.0000000000000001E-3</v>
          </cell>
          <cell r="KG42">
            <v>0</v>
          </cell>
          <cell r="KH42">
            <v>0</v>
          </cell>
          <cell r="KI42">
            <v>5.0000000000000001E-3</v>
          </cell>
          <cell r="KJ42">
            <v>3.9E-2</v>
          </cell>
          <cell r="KK42">
            <v>0.56499999999999995</v>
          </cell>
          <cell r="KL42">
            <v>7.8E-2</v>
          </cell>
          <cell r="KM42">
            <v>0</v>
          </cell>
          <cell r="KN42">
            <v>0</v>
          </cell>
          <cell r="KO42">
            <v>0</v>
          </cell>
          <cell r="KP42">
            <v>2E-3</v>
          </cell>
          <cell r="KQ42">
            <v>7.0000000000000001E-3</v>
          </cell>
          <cell r="KR42">
            <v>1E-3</v>
          </cell>
          <cell r="KS42">
            <v>0</v>
          </cell>
          <cell r="KT42">
            <v>0</v>
          </cell>
          <cell r="KU42">
            <v>0</v>
          </cell>
          <cell r="KV42">
            <v>0</v>
          </cell>
          <cell r="KW42">
            <v>0</v>
          </cell>
          <cell r="KX42">
            <v>0</v>
          </cell>
          <cell r="KY42">
            <v>0</v>
          </cell>
          <cell r="KZ42">
            <v>1E-3</v>
          </cell>
          <cell r="LA42">
            <v>0</v>
          </cell>
          <cell r="LB42">
            <v>1E-3</v>
          </cell>
          <cell r="LC42">
            <v>8.0000000000000002E-3</v>
          </cell>
          <cell r="LD42">
            <v>1E-3</v>
          </cell>
          <cell r="LE42">
            <v>0</v>
          </cell>
          <cell r="LF42">
            <v>0</v>
          </cell>
          <cell r="LG42">
            <v>0</v>
          </cell>
          <cell r="LH42">
            <v>6.0000000000000001E-3</v>
          </cell>
          <cell r="LI42">
            <v>0.27600000000000002</v>
          </cell>
          <cell r="LJ42">
            <v>8.9999999999999993E-3</v>
          </cell>
          <cell r="LK42">
            <v>0</v>
          </cell>
          <cell r="LL42">
            <v>0</v>
          </cell>
          <cell r="LM42">
            <v>1E-3</v>
          </cell>
          <cell r="LN42">
            <v>0.12</v>
          </cell>
          <cell r="LO42">
            <v>0.52</v>
          </cell>
          <cell r="LP42">
            <v>4.8000000000000001E-2</v>
          </cell>
          <cell r="LQ42">
            <v>0</v>
          </cell>
          <cell r="LR42">
            <v>0</v>
          </cell>
          <cell r="LS42">
            <v>0</v>
          </cell>
          <cell r="LT42">
            <v>0</v>
          </cell>
          <cell r="LU42">
            <v>0.01</v>
          </cell>
          <cell r="LV42">
            <v>0</v>
          </cell>
          <cell r="LW42">
            <v>0</v>
          </cell>
          <cell r="LX42">
            <v>0</v>
          </cell>
          <cell r="LY42">
            <v>0</v>
          </cell>
          <cell r="LZ42">
            <v>0</v>
          </cell>
          <cell r="MA42">
            <v>0</v>
          </cell>
          <cell r="MB42">
            <v>0</v>
          </cell>
          <cell r="MC42">
            <v>0</v>
          </cell>
          <cell r="MD42">
            <v>0</v>
          </cell>
          <cell r="ME42">
            <v>0</v>
          </cell>
          <cell r="MF42">
            <v>0</v>
          </cell>
          <cell r="MG42">
            <v>0</v>
          </cell>
          <cell r="MH42">
            <v>0.01</v>
          </cell>
          <cell r="MI42">
            <v>0</v>
          </cell>
          <cell r="MJ42">
            <v>0</v>
          </cell>
          <cell r="MK42">
            <v>0</v>
          </cell>
          <cell r="ML42">
            <v>0</v>
          </cell>
          <cell r="MM42">
            <v>0</v>
          </cell>
          <cell r="MN42">
            <v>0.28899999999999998</v>
          </cell>
          <cell r="MO42">
            <v>0</v>
          </cell>
          <cell r="MP42">
            <v>0</v>
          </cell>
          <cell r="MQ42">
            <v>0</v>
          </cell>
          <cell r="MR42">
            <v>0</v>
          </cell>
          <cell r="MS42">
            <v>0</v>
          </cell>
          <cell r="MT42">
            <v>0.69099999999999995</v>
          </cell>
          <cell r="MU42">
            <v>0</v>
          </cell>
          <cell r="MV42">
            <v>0</v>
          </cell>
          <cell r="MW42">
            <v>0</v>
          </cell>
          <cell r="MX42">
            <v>0</v>
          </cell>
          <cell r="MY42">
            <v>0</v>
          </cell>
          <cell r="MZ42">
            <v>0.01</v>
          </cell>
          <cell r="NA42">
            <v>3.3000000000000002E-2</v>
          </cell>
          <cell r="NB42">
            <v>4.3999999999999997E-2</v>
          </cell>
          <cell r="NC42">
            <v>1.4E-2</v>
          </cell>
          <cell r="ND42">
            <v>8.9999999999999993E-3</v>
          </cell>
          <cell r="NE42">
            <v>1.7000000000000001E-2</v>
          </cell>
          <cell r="NF42">
            <v>0</v>
          </cell>
          <cell r="NG42">
            <v>0.05</v>
          </cell>
          <cell r="NH42">
            <v>1.4999999999999999E-2</v>
          </cell>
          <cell r="NI42">
            <v>0.42299999999999999</v>
          </cell>
          <cell r="NJ42">
            <v>2.1999999999999999E-2</v>
          </cell>
          <cell r="NK42">
            <v>0</v>
          </cell>
          <cell r="NL42">
            <v>5.0000000000000001E-3</v>
          </cell>
          <cell r="NM42">
            <v>0</v>
          </cell>
          <cell r="NN42">
            <v>0.02</v>
          </cell>
          <cell r="NO42">
            <v>0</v>
          </cell>
          <cell r="NP42">
            <v>0</v>
          </cell>
          <cell r="NQ42">
            <v>8.0000000000000002E-3</v>
          </cell>
          <cell r="NR42">
            <v>0</v>
          </cell>
          <cell r="NS42">
            <v>1.4999999999999999E-2</v>
          </cell>
          <cell r="NT42">
            <v>0.32600000000000001</v>
          </cell>
          <cell r="NU42">
            <v>8.5999999999999993E-2</v>
          </cell>
          <cell r="NV42">
            <v>1.7000000000000001E-2</v>
          </cell>
          <cell r="NW42">
            <v>0</v>
          </cell>
          <cell r="NX42">
            <v>1.4E-2</v>
          </cell>
          <cell r="NY42">
            <v>8.9999999999999993E-3</v>
          </cell>
          <cell r="NZ42">
            <v>0.20200000000000001</v>
          </cell>
          <cell r="OA42">
            <v>0.253</v>
          </cell>
          <cell r="OB42">
            <v>4.4999999999999998E-2</v>
          </cell>
          <cell r="OC42">
            <v>3.0000000000000001E-3</v>
          </cell>
          <cell r="OD42">
            <v>0.01</v>
          </cell>
          <cell r="OE42">
            <v>1.2E-2</v>
          </cell>
          <cell r="OF42">
            <v>0</v>
          </cell>
          <cell r="OG42">
            <v>4.0000000000000001E-3</v>
          </cell>
          <cell r="OH42">
            <v>4.4999999999999998E-2</v>
          </cell>
          <cell r="OI42">
            <v>0</v>
          </cell>
          <cell r="OJ42">
            <v>0.3</v>
          </cell>
          <cell r="OK42">
            <v>0.03</v>
          </cell>
          <cell r="OL42">
            <v>0</v>
          </cell>
          <cell r="OM42">
            <v>0</v>
          </cell>
          <cell r="ON42">
            <v>3.0000000000000001E-3</v>
          </cell>
          <cell r="OO42">
            <v>4.8000000000000001E-2</v>
          </cell>
          <cell r="OP42">
            <v>5.5E-2</v>
          </cell>
          <cell r="OQ42">
            <v>1E-3</v>
          </cell>
          <cell r="OR42">
            <v>1E-3</v>
          </cell>
          <cell r="OS42">
            <v>6.0000000000000001E-3</v>
          </cell>
          <cell r="OT42">
            <v>2.3E-2</v>
          </cell>
          <cell r="OU42">
            <v>0</v>
          </cell>
          <cell r="OV42">
            <v>0</v>
          </cell>
          <cell r="OW42">
            <v>0.01</v>
          </cell>
          <cell r="OX42">
            <v>0.13400000000000001</v>
          </cell>
          <cell r="OY42">
            <v>0.26400000000000001</v>
          </cell>
          <cell r="OZ42">
            <v>5.8000000000000003E-2</v>
          </cell>
          <cell r="PA42">
            <v>8.0000000000000002E-3</v>
          </cell>
          <cell r="PB42">
            <v>6.2E-2</v>
          </cell>
          <cell r="PC42">
            <v>0</v>
          </cell>
          <cell r="PD42">
            <v>0.29499999999999998</v>
          </cell>
        </row>
        <row r="43">
          <cell r="A43" t="str">
            <v>1DE</v>
          </cell>
          <cell r="B43" t="str">
            <v>43</v>
          </cell>
          <cell r="C43" t="str">
            <v>NAF 17</v>
          </cell>
          <cell r="D43" t="str">
            <v>DE</v>
          </cell>
          <cell r="E43" t="str">
            <v>1</v>
          </cell>
          <cell r="F43">
            <v>0</v>
          </cell>
          <cell r="G43">
            <v>0.185</v>
          </cell>
          <cell r="H43">
            <v>0.20599999999999999</v>
          </cell>
          <cell r="I43">
            <v>0.58199999999999996</v>
          </cell>
          <cell r="J43">
            <v>2.5999999999999999E-2</v>
          </cell>
          <cell r="K43">
            <v>0.56499999999999995</v>
          </cell>
          <cell r="L43">
            <v>0.309</v>
          </cell>
          <cell r="M43">
            <v>0.125</v>
          </cell>
          <cell r="N43">
            <v>0</v>
          </cell>
          <cell r="O43">
            <v>0.122</v>
          </cell>
          <cell r="P43">
            <v>0.21</v>
          </cell>
          <cell r="Q43">
            <v>0.14000000000000001</v>
          </cell>
          <cell r="R43">
            <v>3.5000000000000003E-2</v>
          </cell>
          <cell r="S43">
            <v>1.4E-2</v>
          </cell>
          <cell r="T43">
            <v>0.41199999999999998</v>
          </cell>
          <cell r="U43">
            <v>0.11899999999999999</v>
          </cell>
          <cell r="V43">
            <v>0.06</v>
          </cell>
          <cell r="W43">
            <v>0.32500000000000001</v>
          </cell>
          <cell r="X43">
            <v>0.16500000000000001</v>
          </cell>
          <cell r="Y43">
            <v>0.71399999999999997</v>
          </cell>
          <cell r="Z43">
            <v>0.121</v>
          </cell>
          <cell r="AA43">
            <v>0.115</v>
          </cell>
          <cell r="AB43">
            <v>0.21199999999999999</v>
          </cell>
          <cell r="AC43">
            <v>0.218</v>
          </cell>
          <cell r="AD43">
            <v>0.35199999999999998</v>
          </cell>
          <cell r="AE43">
            <v>0.315</v>
          </cell>
          <cell r="AF43">
            <v>0.104</v>
          </cell>
          <cell r="AG43">
            <v>0.89600000000000002</v>
          </cell>
          <cell r="AH43">
            <v>0</v>
          </cell>
          <cell r="AI43">
            <v>1</v>
          </cell>
          <cell r="AJ43">
            <v>0</v>
          </cell>
          <cell r="AK43">
            <v>1</v>
          </cell>
          <cell r="AL43">
            <v>0</v>
          </cell>
          <cell r="AM43">
            <v>0</v>
          </cell>
          <cell r="AN43">
            <v>0</v>
          </cell>
          <cell r="AO43">
            <v>0</v>
          </cell>
          <cell r="AP43">
            <v>0</v>
          </cell>
          <cell r="AQ43">
            <v>0</v>
          </cell>
          <cell r="AR43">
            <v>0</v>
          </cell>
          <cell r="AS43">
            <v>1</v>
          </cell>
          <cell r="AT43">
            <v>0</v>
          </cell>
          <cell r="AU43">
            <v>583</v>
          </cell>
          <cell r="AV43">
            <v>4.9000000000000002E-2</v>
          </cell>
          <cell r="AW43">
            <v>7.0000000000000007E-2</v>
          </cell>
          <cell r="AX43">
            <v>0</v>
          </cell>
          <cell r="AY43">
            <v>0.86099999999999999</v>
          </cell>
          <cell r="AZ43">
            <v>2.1000000000000001E-2</v>
          </cell>
          <cell r="BA43">
            <v>1.776</v>
          </cell>
          <cell r="BB43">
            <v>0</v>
          </cell>
          <cell r="BC43">
            <v>0.34</v>
          </cell>
          <cell r="BD43">
            <v>0.41199999999999998</v>
          </cell>
          <cell r="BE43">
            <v>0.247</v>
          </cell>
          <cell r="BF43">
            <v>0.91</v>
          </cell>
          <cell r="BG43">
            <v>1.4999999999999999E-2</v>
          </cell>
          <cell r="BH43">
            <v>0</v>
          </cell>
          <cell r="BI43">
            <v>4.2000000000000003E-2</v>
          </cell>
          <cell r="BJ43">
            <v>1.2999999999999999E-2</v>
          </cell>
          <cell r="BK43">
            <v>2.1000000000000001E-2</v>
          </cell>
          <cell r="BL43">
            <v>0</v>
          </cell>
          <cell r="BM43">
            <v>0</v>
          </cell>
          <cell r="BN43">
            <v>0</v>
          </cell>
          <cell r="BO43">
            <v>6.3E-2</v>
          </cell>
          <cell r="BP43">
            <v>4.4999999999999998E-2</v>
          </cell>
          <cell r="BQ43">
            <v>0.89200000000000002</v>
          </cell>
          <cell r="BR43">
            <v>0</v>
          </cell>
          <cell r="BS43">
            <v>2.3E-2</v>
          </cell>
          <cell r="BT43">
            <v>0</v>
          </cell>
          <cell r="BU43">
            <v>2.9000000000000001E-2</v>
          </cell>
          <cell r="BV43">
            <v>2.9000000000000001E-2</v>
          </cell>
          <cell r="BW43">
            <v>0.91900000000000004</v>
          </cell>
          <cell r="BX43">
            <v>0</v>
          </cell>
          <cell r="BY43">
            <v>0</v>
          </cell>
          <cell r="BZ43">
            <v>0</v>
          </cell>
          <cell r="CA43">
            <v>8.4000000000000005E-2</v>
          </cell>
          <cell r="CB43">
            <v>0.434</v>
          </cell>
          <cell r="CC43">
            <v>0.48199999999999998</v>
          </cell>
          <cell r="CD43">
            <v>0</v>
          </cell>
          <cell r="CE43">
            <v>1.7999999999999999E-2</v>
          </cell>
          <cell r="CF43">
            <v>0</v>
          </cell>
          <cell r="CG43">
            <v>4.5999999999999999E-2</v>
          </cell>
          <cell r="CH43">
            <v>0.52</v>
          </cell>
          <cell r="CI43">
            <v>0.41599999999999998</v>
          </cell>
          <cell r="CJ43">
            <v>0</v>
          </cell>
          <cell r="CK43">
            <v>0</v>
          </cell>
          <cell r="CL43">
            <v>0</v>
          </cell>
          <cell r="CM43">
            <v>0</v>
          </cell>
          <cell r="CN43">
            <v>0</v>
          </cell>
          <cell r="CO43">
            <v>1</v>
          </cell>
          <cell r="CP43">
            <v>0.56699999999999995</v>
          </cell>
          <cell r="CQ43">
            <v>0.38300000000000001</v>
          </cell>
          <cell r="CR43">
            <v>2.3E-2</v>
          </cell>
          <cell r="CS43">
            <v>0</v>
          </cell>
          <cell r="CT43">
            <v>2.5999999999999999E-2</v>
          </cell>
          <cell r="CU43">
            <v>0.499</v>
          </cell>
          <cell r="CV43">
            <v>0.35499999999999998</v>
          </cell>
          <cell r="CW43">
            <v>0</v>
          </cell>
          <cell r="CX43">
            <v>5.0999999999999997E-2</v>
          </cell>
          <cell r="CY43">
            <v>9.5000000000000001E-2</v>
          </cell>
          <cell r="CZ43">
            <v>0.78200000000000003</v>
          </cell>
          <cell r="DA43">
            <v>0.19500000000000001</v>
          </cell>
          <cell r="DB43">
            <v>2.3E-2</v>
          </cell>
          <cell r="DC43">
            <v>0</v>
          </cell>
          <cell r="DD43">
            <v>0</v>
          </cell>
          <cell r="DE43">
            <v>0.68200000000000005</v>
          </cell>
          <cell r="DF43">
            <v>0.161</v>
          </cell>
          <cell r="DG43">
            <v>0</v>
          </cell>
          <cell r="DH43">
            <v>1.4E-2</v>
          </cell>
          <cell r="DI43">
            <v>0.14299999999999999</v>
          </cell>
          <cell r="DJ43">
            <v>0.374</v>
          </cell>
          <cell r="DK43">
            <v>0.18099999999999999</v>
          </cell>
          <cell r="DL43">
            <v>4.5999999999999999E-2</v>
          </cell>
          <cell r="DM43">
            <v>1.7999999999999999E-2</v>
          </cell>
          <cell r="DN43">
            <v>0.38100000000000001</v>
          </cell>
          <cell r="DO43">
            <v>0.58299999999999996</v>
          </cell>
          <cell r="DP43">
            <v>0.115</v>
          </cell>
          <cell r="DQ43">
            <v>0</v>
          </cell>
          <cell r="DR43">
            <v>1.2999999999999999E-2</v>
          </cell>
          <cell r="DS43">
            <v>0.28999999999999998</v>
          </cell>
          <cell r="DT43">
            <v>0.623</v>
          </cell>
          <cell r="DU43">
            <v>0.33</v>
          </cell>
          <cell r="DV43">
            <v>2.3E-2</v>
          </cell>
          <cell r="DW43">
            <v>0</v>
          </cell>
          <cell r="DX43">
            <v>2.3E-2</v>
          </cell>
          <cell r="DY43">
            <v>0.34699999999999998</v>
          </cell>
          <cell r="DZ43">
            <v>0.38100000000000001</v>
          </cell>
          <cell r="EA43">
            <v>4.5999999999999999E-2</v>
          </cell>
          <cell r="EB43">
            <v>0.22500000000000001</v>
          </cell>
          <cell r="EC43">
            <v>9.1999999999999998E-2</v>
          </cell>
          <cell r="ED43">
            <v>0.315</v>
          </cell>
          <cell r="EE43">
            <v>0.19</v>
          </cell>
          <cell r="EF43">
            <v>0.152</v>
          </cell>
          <cell r="EG43">
            <v>0.251</v>
          </cell>
          <cell r="EH43">
            <v>0.441</v>
          </cell>
          <cell r="EI43">
            <v>0.34699999999999998</v>
          </cell>
          <cell r="EJ43">
            <v>5.0999999999999997E-2</v>
          </cell>
          <cell r="EK43">
            <v>0.161</v>
          </cell>
          <cell r="EL43">
            <v>0.374</v>
          </cell>
          <cell r="EM43">
            <v>8.5999999999999993E-2</v>
          </cell>
          <cell r="EN43">
            <v>0.186</v>
          </cell>
          <cell r="EO43">
            <v>8.5999999999999993E-2</v>
          </cell>
          <cell r="EP43">
            <v>7.3999999999999996E-2</v>
          </cell>
          <cell r="EQ43">
            <v>0.193</v>
          </cell>
          <cell r="ER43">
            <v>0.46200000000000002</v>
          </cell>
          <cell r="ES43">
            <v>0.50800000000000001</v>
          </cell>
          <cell r="ET43">
            <v>1.4999999999999999E-2</v>
          </cell>
          <cell r="EU43">
            <v>0.107</v>
          </cell>
          <cell r="EV43">
            <v>1.2999999999999999E-2</v>
          </cell>
          <cell r="EW43">
            <v>0</v>
          </cell>
          <cell r="EX43">
            <v>0.219</v>
          </cell>
          <cell r="EY43">
            <v>0</v>
          </cell>
          <cell r="EZ43">
            <v>6.0999999999999999E-2</v>
          </cell>
          <cell r="FA43">
            <v>0.26100000000000001</v>
          </cell>
          <cell r="FB43">
            <v>0.49199999999999999</v>
          </cell>
          <cell r="FC43">
            <v>0.222</v>
          </cell>
          <cell r="FD43">
            <v>2.5000000000000001E-2</v>
          </cell>
          <cell r="FE43">
            <v>0.29399999999999998</v>
          </cell>
          <cell r="FF43">
            <v>0.56000000000000005</v>
          </cell>
          <cell r="FG43">
            <v>0.14599999999999999</v>
          </cell>
          <cell r="FH43">
            <v>0</v>
          </cell>
          <cell r="FI43">
            <v>4.5999999999999999E-2</v>
          </cell>
          <cell r="FJ43">
            <v>0.747</v>
          </cell>
          <cell r="FK43">
            <v>0.20599999999999999</v>
          </cell>
          <cell r="FL43">
            <v>0</v>
          </cell>
          <cell r="FM43">
            <v>6.4000000000000001E-2</v>
          </cell>
          <cell r="FN43">
            <v>0.60899999999999999</v>
          </cell>
          <cell r="FO43">
            <v>0.32700000000000001</v>
          </cell>
          <cell r="FP43">
            <v>0</v>
          </cell>
          <cell r="FQ43">
            <v>0.86199999999999999</v>
          </cell>
          <cell r="FR43">
            <v>1.6E-2</v>
          </cell>
          <cell r="FS43">
            <v>1.2999999999999999E-2</v>
          </cell>
          <cell r="FT43">
            <v>3.6999999999999998E-2</v>
          </cell>
          <cell r="FU43">
            <v>7.0999999999999994E-2</v>
          </cell>
          <cell r="FV43">
            <v>0</v>
          </cell>
          <cell r="FW43">
            <v>0.85499999999999998</v>
          </cell>
          <cell r="FX43">
            <v>1.9E-2</v>
          </cell>
          <cell r="FY43">
            <v>1.4E-2</v>
          </cell>
          <cell r="FZ43">
            <v>0.04</v>
          </cell>
          <cell r="GA43">
            <v>7.0999999999999994E-2</v>
          </cell>
          <cell r="GB43">
            <v>0</v>
          </cell>
          <cell r="GC43">
            <v>0</v>
          </cell>
          <cell r="GD43">
            <v>0</v>
          </cell>
          <cell r="GE43">
            <v>0</v>
          </cell>
          <cell r="GF43">
            <v>0</v>
          </cell>
          <cell r="GG43">
            <v>0</v>
          </cell>
          <cell r="GH43">
            <v>0</v>
          </cell>
          <cell r="GI43">
            <v>0.16700000000000001</v>
          </cell>
          <cell r="GJ43">
            <v>0</v>
          </cell>
          <cell r="GK43">
            <v>0</v>
          </cell>
          <cell r="GL43">
            <v>1.7999999999999999E-2</v>
          </cell>
          <cell r="GM43">
            <v>0</v>
          </cell>
          <cell r="GN43">
            <v>0</v>
          </cell>
          <cell r="GO43">
            <v>0.183</v>
          </cell>
          <cell r="GP43">
            <v>0</v>
          </cell>
          <cell r="GQ43">
            <v>0</v>
          </cell>
          <cell r="GR43">
            <v>2.3E-2</v>
          </cell>
          <cell r="GS43">
            <v>0</v>
          </cell>
          <cell r="GT43">
            <v>0</v>
          </cell>
          <cell r="GU43">
            <v>0.53400000000000003</v>
          </cell>
          <cell r="GV43">
            <v>1.4999999999999999E-2</v>
          </cell>
          <cell r="GW43">
            <v>0</v>
          </cell>
          <cell r="GX43">
            <v>0</v>
          </cell>
          <cell r="GY43">
            <v>1.2999999999999999E-2</v>
          </cell>
          <cell r="GZ43">
            <v>2.1000000000000001E-2</v>
          </cell>
          <cell r="HA43">
            <v>2.5999999999999999E-2</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0.192</v>
          </cell>
          <cell r="HS43">
            <v>0</v>
          </cell>
          <cell r="HT43">
            <v>0</v>
          </cell>
          <cell r="HU43">
            <v>0</v>
          </cell>
          <cell r="HV43">
            <v>2.3E-2</v>
          </cell>
          <cell r="HW43">
            <v>2.7E-2</v>
          </cell>
          <cell r="HX43">
            <v>0.12</v>
          </cell>
          <cell r="HY43">
            <v>0</v>
          </cell>
          <cell r="HZ43">
            <v>0</v>
          </cell>
          <cell r="IA43">
            <v>0</v>
          </cell>
          <cell r="IB43">
            <v>0.04</v>
          </cell>
          <cell r="IC43">
            <v>1.7999999999999999E-2</v>
          </cell>
          <cell r="ID43">
            <v>0.55100000000000005</v>
          </cell>
          <cell r="IE43">
            <v>0</v>
          </cell>
          <cell r="IF43">
            <v>0</v>
          </cell>
          <cell r="IG43">
            <v>0</v>
          </cell>
          <cell r="IH43">
            <v>0</v>
          </cell>
          <cell r="II43">
            <v>0</v>
          </cell>
          <cell r="IJ43">
            <v>2.9000000000000001E-2</v>
          </cell>
          <cell r="IK43">
            <v>0</v>
          </cell>
          <cell r="IL43">
            <v>0</v>
          </cell>
          <cell r="IM43">
            <v>0</v>
          </cell>
          <cell r="IN43">
            <v>0</v>
          </cell>
          <cell r="IO43">
            <v>0</v>
          </cell>
          <cell r="IP43">
            <v>0</v>
          </cell>
          <cell r="IQ43">
            <v>0</v>
          </cell>
          <cell r="IR43">
            <v>2.3E-2</v>
          </cell>
          <cell r="IS43">
            <v>0</v>
          </cell>
          <cell r="IT43">
            <v>2.9000000000000001E-2</v>
          </cell>
          <cell r="IU43">
            <v>0</v>
          </cell>
          <cell r="IV43">
            <v>0.122</v>
          </cell>
          <cell r="IW43">
            <v>0</v>
          </cell>
          <cell r="IX43">
            <v>0</v>
          </cell>
          <cell r="IY43">
            <v>0</v>
          </cell>
          <cell r="IZ43">
            <v>0</v>
          </cell>
          <cell r="JA43">
            <v>2.9000000000000001E-2</v>
          </cell>
          <cell r="JB43">
            <v>0.14699999999999999</v>
          </cell>
          <cell r="JC43">
            <v>0</v>
          </cell>
          <cell r="JD43">
            <v>0</v>
          </cell>
          <cell r="JE43">
            <v>0</v>
          </cell>
          <cell r="JF43">
            <v>0</v>
          </cell>
          <cell r="JG43">
            <v>0</v>
          </cell>
          <cell r="JH43">
            <v>0.621</v>
          </cell>
          <cell r="JI43">
            <v>0</v>
          </cell>
          <cell r="JJ43">
            <v>0</v>
          </cell>
          <cell r="JK43">
            <v>0</v>
          </cell>
          <cell r="JL43">
            <v>0</v>
          </cell>
          <cell r="JM43">
            <v>0</v>
          </cell>
          <cell r="JN43">
            <v>2.9000000000000001E-2</v>
          </cell>
          <cell r="JO43">
            <v>0</v>
          </cell>
          <cell r="JP43">
            <v>0</v>
          </cell>
          <cell r="JQ43">
            <v>0</v>
          </cell>
          <cell r="JR43">
            <v>0</v>
          </cell>
          <cell r="JS43">
            <v>0</v>
          </cell>
          <cell r="JT43">
            <v>0</v>
          </cell>
          <cell r="JU43">
            <v>0</v>
          </cell>
          <cell r="JV43">
            <v>0</v>
          </cell>
          <cell r="JW43">
            <v>0</v>
          </cell>
          <cell r="JX43">
            <v>2.3E-2</v>
          </cell>
          <cell r="JY43">
            <v>0.14199999999999999</v>
          </cell>
          <cell r="JZ43">
            <v>2.4E-2</v>
          </cell>
          <cell r="KA43">
            <v>0</v>
          </cell>
          <cell r="KB43">
            <v>0</v>
          </cell>
          <cell r="KC43">
            <v>0</v>
          </cell>
          <cell r="KD43">
            <v>2.3E-2</v>
          </cell>
          <cell r="KE43">
            <v>0.08</v>
          </cell>
          <cell r="KF43">
            <v>9.2999999999999999E-2</v>
          </cell>
          <cell r="KG43">
            <v>0</v>
          </cell>
          <cell r="KH43">
            <v>0</v>
          </cell>
          <cell r="KI43">
            <v>0</v>
          </cell>
          <cell r="KJ43">
            <v>3.7999999999999999E-2</v>
          </cell>
          <cell r="KK43">
            <v>0.21199999999999999</v>
          </cell>
          <cell r="KL43">
            <v>0.33800000000000002</v>
          </cell>
          <cell r="KM43">
            <v>0</v>
          </cell>
          <cell r="KN43">
            <v>0</v>
          </cell>
          <cell r="KO43">
            <v>0</v>
          </cell>
          <cell r="KP43">
            <v>0</v>
          </cell>
          <cell r="KQ43">
            <v>0</v>
          </cell>
          <cell r="KR43">
            <v>2.5999999999999999E-2</v>
          </cell>
          <cell r="KS43">
            <v>0</v>
          </cell>
          <cell r="KT43">
            <v>0</v>
          </cell>
          <cell r="KU43">
            <v>0</v>
          </cell>
          <cell r="KV43">
            <v>0</v>
          </cell>
          <cell r="KW43">
            <v>0</v>
          </cell>
          <cell r="KX43">
            <v>0</v>
          </cell>
          <cell r="KY43">
            <v>0</v>
          </cell>
          <cell r="KZ43">
            <v>1.7999999999999999E-2</v>
          </cell>
          <cell r="LA43">
            <v>0</v>
          </cell>
          <cell r="LB43">
            <v>2.3E-2</v>
          </cell>
          <cell r="LC43">
            <v>0.124</v>
          </cell>
          <cell r="LD43">
            <v>2.4E-2</v>
          </cell>
          <cell r="LE43">
            <v>0</v>
          </cell>
          <cell r="LF43">
            <v>0</v>
          </cell>
          <cell r="LG43">
            <v>0</v>
          </cell>
          <cell r="LH43">
            <v>2.3E-2</v>
          </cell>
          <cell r="LI43">
            <v>0.114</v>
          </cell>
          <cell r="LJ43">
            <v>5.8999999999999997E-2</v>
          </cell>
          <cell r="LK43">
            <v>0</v>
          </cell>
          <cell r="LL43">
            <v>0</v>
          </cell>
          <cell r="LM43">
            <v>0</v>
          </cell>
          <cell r="LN43">
            <v>0</v>
          </cell>
          <cell r="LO43">
            <v>0.255</v>
          </cell>
          <cell r="LP43">
            <v>0.33300000000000002</v>
          </cell>
          <cell r="LQ43">
            <v>0</v>
          </cell>
          <cell r="LR43">
            <v>0</v>
          </cell>
          <cell r="LS43">
            <v>0</v>
          </cell>
          <cell r="LT43">
            <v>0</v>
          </cell>
          <cell r="LU43">
            <v>2.5999999999999999E-2</v>
          </cell>
          <cell r="LV43">
            <v>0</v>
          </cell>
          <cell r="LW43">
            <v>0</v>
          </cell>
          <cell r="LX43">
            <v>0</v>
          </cell>
          <cell r="LY43">
            <v>0</v>
          </cell>
          <cell r="LZ43">
            <v>0</v>
          </cell>
          <cell r="MA43">
            <v>0</v>
          </cell>
          <cell r="MB43">
            <v>0</v>
          </cell>
          <cell r="MC43">
            <v>0</v>
          </cell>
          <cell r="MD43">
            <v>0</v>
          </cell>
          <cell r="ME43">
            <v>0</v>
          </cell>
          <cell r="MF43">
            <v>0</v>
          </cell>
          <cell r="MG43">
            <v>0</v>
          </cell>
          <cell r="MH43">
            <v>0.17899999999999999</v>
          </cell>
          <cell r="MI43">
            <v>0</v>
          </cell>
          <cell r="MJ43">
            <v>0</v>
          </cell>
          <cell r="MK43">
            <v>0</v>
          </cell>
          <cell r="ML43">
            <v>0</v>
          </cell>
          <cell r="MM43">
            <v>0</v>
          </cell>
          <cell r="MN43">
            <v>0.18</v>
          </cell>
          <cell r="MO43">
            <v>0</v>
          </cell>
          <cell r="MP43">
            <v>0</v>
          </cell>
          <cell r="MQ43">
            <v>0</v>
          </cell>
          <cell r="MR43">
            <v>0</v>
          </cell>
          <cell r="MS43">
            <v>0</v>
          </cell>
          <cell r="MT43">
            <v>0.61199999999999999</v>
          </cell>
          <cell r="MU43">
            <v>0</v>
          </cell>
          <cell r="MV43">
            <v>0</v>
          </cell>
          <cell r="MW43">
            <v>0</v>
          </cell>
          <cell r="MX43">
            <v>0</v>
          </cell>
          <cell r="MY43">
            <v>0</v>
          </cell>
          <cell r="MZ43">
            <v>2.9000000000000001E-2</v>
          </cell>
          <cell r="NA43">
            <v>9.1999999999999998E-2</v>
          </cell>
          <cell r="NB43">
            <v>8.1000000000000003E-2</v>
          </cell>
          <cell r="NC43">
            <v>9.8000000000000004E-2</v>
          </cell>
          <cell r="ND43">
            <v>0</v>
          </cell>
          <cell r="NE43">
            <v>7.5999999999999998E-2</v>
          </cell>
          <cell r="NF43">
            <v>0</v>
          </cell>
          <cell r="NG43">
            <v>0.183</v>
          </cell>
          <cell r="NH43">
            <v>9.1999999999999998E-2</v>
          </cell>
          <cell r="NI43">
            <v>0.106</v>
          </cell>
          <cell r="NJ43">
            <v>0</v>
          </cell>
          <cell r="NK43">
            <v>0</v>
          </cell>
          <cell r="NL43">
            <v>0</v>
          </cell>
          <cell r="NM43">
            <v>0</v>
          </cell>
          <cell r="NN43">
            <v>4.5999999999999999E-2</v>
          </cell>
          <cell r="NO43">
            <v>0</v>
          </cell>
          <cell r="NP43">
            <v>0</v>
          </cell>
          <cell r="NQ43">
            <v>5.0999999999999997E-2</v>
          </cell>
          <cell r="NR43">
            <v>0</v>
          </cell>
          <cell r="NS43">
            <v>0</v>
          </cell>
          <cell r="NT43">
            <v>0.17499999999999999</v>
          </cell>
          <cell r="NU43">
            <v>0.35299999999999998</v>
          </cell>
          <cell r="NV43">
            <v>0</v>
          </cell>
          <cell r="NW43">
            <v>0</v>
          </cell>
          <cell r="NX43">
            <v>0</v>
          </cell>
          <cell r="NY43">
            <v>0.02</v>
          </cell>
          <cell r="NZ43">
            <v>0.34699999999999998</v>
          </cell>
          <cell r="OA43">
            <v>0</v>
          </cell>
          <cell r="OB43">
            <v>0</v>
          </cell>
          <cell r="OC43">
            <v>0</v>
          </cell>
          <cell r="OD43">
            <v>0</v>
          </cell>
          <cell r="OE43">
            <v>5.0999999999999997E-2</v>
          </cell>
          <cell r="OF43">
            <v>0</v>
          </cell>
          <cell r="OG43">
            <v>6.9000000000000006E-2</v>
          </cell>
          <cell r="OH43">
            <v>0</v>
          </cell>
          <cell r="OI43">
            <v>0</v>
          </cell>
          <cell r="OJ43">
            <v>0.161</v>
          </cell>
          <cell r="OK43">
            <v>9.4E-2</v>
          </cell>
          <cell r="OL43">
            <v>0</v>
          </cell>
          <cell r="OM43">
            <v>0</v>
          </cell>
          <cell r="ON43">
            <v>0</v>
          </cell>
          <cell r="OO43">
            <v>0.154</v>
          </cell>
          <cell r="OP43">
            <v>0.14799999999999999</v>
          </cell>
          <cell r="OQ43">
            <v>0</v>
          </cell>
          <cell r="OR43">
            <v>0</v>
          </cell>
          <cell r="OS43">
            <v>9.8000000000000004E-2</v>
          </cell>
          <cell r="OT43">
            <v>9.1999999999999998E-2</v>
          </cell>
          <cell r="OU43">
            <v>0</v>
          </cell>
          <cell r="OV43">
            <v>0</v>
          </cell>
          <cell r="OW43">
            <v>0</v>
          </cell>
          <cell r="OX43">
            <v>0.106</v>
          </cell>
          <cell r="OY43">
            <v>5.0999999999999997E-2</v>
          </cell>
          <cell r="OZ43">
            <v>0</v>
          </cell>
          <cell r="PA43">
            <v>9.4E-2</v>
          </cell>
          <cell r="PB43">
            <v>0</v>
          </cell>
          <cell r="PC43">
            <v>0</v>
          </cell>
          <cell r="PD43">
            <v>0.161</v>
          </cell>
        </row>
        <row r="44">
          <cell r="A44" t="str">
            <v>2DE</v>
          </cell>
          <cell r="B44" t="str">
            <v>44</v>
          </cell>
          <cell r="C44" t="str">
            <v>NAF 17</v>
          </cell>
          <cell r="D44" t="str">
            <v>DE</v>
          </cell>
          <cell r="E44" t="str">
            <v>2</v>
          </cell>
          <cell r="F44">
            <v>0</v>
          </cell>
          <cell r="G44">
            <v>0</v>
          </cell>
          <cell r="H44">
            <v>0.17899999999999999</v>
          </cell>
          <cell r="I44">
            <v>0.82099999999999995</v>
          </cell>
          <cell r="J44">
            <v>0</v>
          </cell>
          <cell r="K44">
            <v>0.34100000000000003</v>
          </cell>
          <cell r="L44">
            <v>0.29599999999999999</v>
          </cell>
          <cell r="M44">
            <v>0</v>
          </cell>
          <cell r="N44">
            <v>0.36299999999999999</v>
          </cell>
          <cell r="O44">
            <v>0.155</v>
          </cell>
          <cell r="P44">
            <v>0.186</v>
          </cell>
          <cell r="Q44">
            <v>0.112</v>
          </cell>
          <cell r="R44">
            <v>0</v>
          </cell>
          <cell r="S44">
            <v>0.31</v>
          </cell>
          <cell r="T44">
            <v>9.5000000000000001E-2</v>
          </cell>
          <cell r="U44">
            <v>5.7000000000000002E-2</v>
          </cell>
          <cell r="V44">
            <v>8.8999999999999996E-2</v>
          </cell>
          <cell r="W44">
            <v>0.36</v>
          </cell>
          <cell r="X44">
            <v>5.6000000000000001E-2</v>
          </cell>
          <cell r="Y44">
            <v>0.93700000000000006</v>
          </cell>
          <cell r="Z44">
            <v>8.0000000000000002E-3</v>
          </cell>
          <cell r="AA44">
            <v>0.125</v>
          </cell>
          <cell r="AB44">
            <v>0</v>
          </cell>
          <cell r="AC44">
            <v>0</v>
          </cell>
          <cell r="AD44">
            <v>0.85699999999999998</v>
          </cell>
          <cell r="AE44">
            <v>0</v>
          </cell>
          <cell r="AF44">
            <v>3.9E-2</v>
          </cell>
          <cell r="AG44">
            <v>0.96099999999999997</v>
          </cell>
          <cell r="AH44">
            <v>1</v>
          </cell>
          <cell r="AI44">
            <v>0</v>
          </cell>
          <cell r="AJ44">
            <v>19</v>
          </cell>
          <cell r="AK44">
            <v>1</v>
          </cell>
          <cell r="AL44">
            <v>0</v>
          </cell>
          <cell r="AM44">
            <v>0</v>
          </cell>
          <cell r="AN44">
            <v>0</v>
          </cell>
          <cell r="AO44">
            <v>0</v>
          </cell>
          <cell r="AP44">
            <v>0</v>
          </cell>
          <cell r="AQ44">
            <v>0</v>
          </cell>
          <cell r="AR44">
            <v>0</v>
          </cell>
          <cell r="AS44">
            <v>1</v>
          </cell>
          <cell r="AT44">
            <v>0</v>
          </cell>
          <cell r="AU44">
            <v>241</v>
          </cell>
          <cell r="AV44">
            <v>0</v>
          </cell>
          <cell r="AW44">
            <v>0.111</v>
          </cell>
          <cell r="AX44">
            <v>7.3999999999999996E-2</v>
          </cell>
          <cell r="AY44">
            <v>0.77</v>
          </cell>
          <cell r="AZ44">
            <v>4.5999999999999999E-2</v>
          </cell>
          <cell r="BA44">
            <v>6.44</v>
          </cell>
          <cell r="BB44">
            <v>0.128</v>
          </cell>
          <cell r="BC44">
            <v>0.54800000000000004</v>
          </cell>
          <cell r="BD44">
            <v>0.27500000000000002</v>
          </cell>
          <cell r="BE44">
            <v>4.9000000000000002E-2</v>
          </cell>
          <cell r="BF44">
            <v>0.73399999999999999</v>
          </cell>
          <cell r="BG44">
            <v>0.127</v>
          </cell>
          <cell r="BH44">
            <v>0</v>
          </cell>
          <cell r="BI44">
            <v>5.8000000000000003E-2</v>
          </cell>
          <cell r="BJ44">
            <v>6.3E-2</v>
          </cell>
          <cell r="BK44">
            <v>1.7999999999999999E-2</v>
          </cell>
          <cell r="BL44">
            <v>0.01</v>
          </cell>
          <cell r="BM44">
            <v>0</v>
          </cell>
          <cell r="BN44">
            <v>4.0000000000000001E-3</v>
          </cell>
          <cell r="BO44">
            <v>0.04</v>
          </cell>
          <cell r="BP44">
            <v>0.33500000000000002</v>
          </cell>
          <cell r="BQ44">
            <v>0.61</v>
          </cell>
          <cell r="BR44">
            <v>0</v>
          </cell>
          <cell r="BS44">
            <v>0</v>
          </cell>
          <cell r="BT44">
            <v>0</v>
          </cell>
          <cell r="BU44">
            <v>0.04</v>
          </cell>
          <cell r="BV44">
            <v>0</v>
          </cell>
          <cell r="BW44">
            <v>0.96</v>
          </cell>
          <cell r="BX44">
            <v>0</v>
          </cell>
          <cell r="BY44">
            <v>0</v>
          </cell>
          <cell r="BZ44">
            <v>0</v>
          </cell>
          <cell r="CA44">
            <v>0.1</v>
          </cell>
          <cell r="CB44">
            <v>0.68600000000000005</v>
          </cell>
          <cell r="CC44">
            <v>0.214</v>
          </cell>
          <cell r="CD44">
            <v>0</v>
          </cell>
          <cell r="CE44">
            <v>0</v>
          </cell>
          <cell r="CF44">
            <v>0</v>
          </cell>
          <cell r="CG44">
            <v>1.7999999999999999E-2</v>
          </cell>
          <cell r="CH44">
            <v>0.68</v>
          </cell>
          <cell r="CI44">
            <v>0.30199999999999999</v>
          </cell>
          <cell r="CJ44">
            <v>0</v>
          </cell>
          <cell r="CK44">
            <v>0</v>
          </cell>
          <cell r="CL44">
            <v>0</v>
          </cell>
          <cell r="CM44">
            <v>0</v>
          </cell>
          <cell r="CN44">
            <v>0</v>
          </cell>
          <cell r="CO44">
            <v>1</v>
          </cell>
          <cell r="CP44">
            <v>0.60799999999999998</v>
          </cell>
          <cell r="CQ44">
            <v>0.23899999999999999</v>
          </cell>
          <cell r="CR44">
            <v>9.7000000000000003E-2</v>
          </cell>
          <cell r="CS44">
            <v>0</v>
          </cell>
          <cell r="CT44">
            <v>5.5E-2</v>
          </cell>
          <cell r="CU44">
            <v>0.64</v>
          </cell>
          <cell r="CV44">
            <v>9.1999999999999998E-2</v>
          </cell>
          <cell r="CW44">
            <v>6.3E-2</v>
          </cell>
          <cell r="CX44">
            <v>0.109</v>
          </cell>
          <cell r="CY44">
            <v>9.7000000000000003E-2</v>
          </cell>
          <cell r="CZ44">
            <v>0.67100000000000004</v>
          </cell>
          <cell r="DA44">
            <v>0.11</v>
          </cell>
          <cell r="DB44">
            <v>0.20399999999999999</v>
          </cell>
          <cell r="DC44">
            <v>0</v>
          </cell>
          <cell r="DD44">
            <v>1.4999999999999999E-2</v>
          </cell>
          <cell r="DE44">
            <v>0.41</v>
          </cell>
          <cell r="DF44">
            <v>0.08</v>
          </cell>
          <cell r="DG44">
            <v>0.05</v>
          </cell>
          <cell r="DH44">
            <v>0</v>
          </cell>
          <cell r="DI44">
            <v>0.46</v>
          </cell>
          <cell r="DJ44">
            <v>0.433</v>
          </cell>
          <cell r="DK44">
            <v>0.108</v>
          </cell>
          <cell r="DL44">
            <v>6.2E-2</v>
          </cell>
          <cell r="DM44">
            <v>0</v>
          </cell>
          <cell r="DN44">
            <v>0.39700000000000002</v>
          </cell>
          <cell r="DO44">
            <v>0.61199999999999999</v>
          </cell>
          <cell r="DP44">
            <v>0.128</v>
          </cell>
          <cell r="DQ44">
            <v>7.3999999999999996E-2</v>
          </cell>
          <cell r="DR44">
            <v>0.04</v>
          </cell>
          <cell r="DS44">
            <v>0.14699999999999999</v>
          </cell>
          <cell r="DT44">
            <v>0.62</v>
          </cell>
          <cell r="DU44">
            <v>7.0000000000000007E-2</v>
          </cell>
          <cell r="DV44">
            <v>0.28299999999999997</v>
          </cell>
          <cell r="DW44">
            <v>0</v>
          </cell>
          <cell r="DX44">
            <v>2.7E-2</v>
          </cell>
          <cell r="DY44">
            <v>0.44700000000000001</v>
          </cell>
          <cell r="DZ44">
            <v>0.26500000000000001</v>
          </cell>
          <cell r="EA44">
            <v>0.156</v>
          </cell>
          <cell r="EB44">
            <v>0.13300000000000001</v>
          </cell>
          <cell r="EC44">
            <v>0.2</v>
          </cell>
          <cell r="ED44">
            <v>0.40400000000000003</v>
          </cell>
          <cell r="EE44">
            <v>0</v>
          </cell>
          <cell r="EF44">
            <v>0.22900000000000001</v>
          </cell>
          <cell r="EG44">
            <v>0.16600000000000001</v>
          </cell>
          <cell r="EH44">
            <v>0.40200000000000002</v>
          </cell>
          <cell r="EI44">
            <v>0.42699999999999999</v>
          </cell>
          <cell r="EJ44">
            <v>6.7000000000000004E-2</v>
          </cell>
          <cell r="EK44">
            <v>0.104</v>
          </cell>
          <cell r="EL44">
            <v>0.56799999999999995</v>
          </cell>
          <cell r="EM44">
            <v>0</v>
          </cell>
          <cell r="EN44">
            <v>5.3999999999999999E-2</v>
          </cell>
          <cell r="EO44">
            <v>0</v>
          </cell>
          <cell r="EP44">
            <v>0.114</v>
          </cell>
          <cell r="EQ44">
            <v>0.26500000000000001</v>
          </cell>
          <cell r="ER44">
            <v>0.26800000000000002</v>
          </cell>
          <cell r="ES44">
            <v>0.153</v>
          </cell>
          <cell r="ET44">
            <v>5.6000000000000001E-2</v>
          </cell>
          <cell r="EU44">
            <v>0.14399999999999999</v>
          </cell>
          <cell r="EV44">
            <v>5.8999999999999997E-2</v>
          </cell>
          <cell r="EW44">
            <v>0</v>
          </cell>
          <cell r="EX44">
            <v>0</v>
          </cell>
          <cell r="EY44">
            <v>0.21099999999999999</v>
          </cell>
          <cell r="EZ44">
            <v>0.28599999999999998</v>
          </cell>
          <cell r="FA44">
            <v>0.35</v>
          </cell>
          <cell r="FB44">
            <v>0.39900000000000002</v>
          </cell>
          <cell r="FC44">
            <v>0.184</v>
          </cell>
          <cell r="FD44">
            <v>6.7000000000000004E-2</v>
          </cell>
          <cell r="FE44">
            <v>0.30599999999999999</v>
          </cell>
          <cell r="FF44">
            <v>0.503</v>
          </cell>
          <cell r="FG44">
            <v>0.129</v>
          </cell>
          <cell r="FH44">
            <v>6.0999999999999999E-2</v>
          </cell>
          <cell r="FI44">
            <v>5.5E-2</v>
          </cell>
          <cell r="FJ44">
            <v>0.63200000000000001</v>
          </cell>
          <cell r="FK44">
            <v>0.23699999999999999</v>
          </cell>
          <cell r="FL44">
            <v>7.5999999999999998E-2</v>
          </cell>
          <cell r="FM44">
            <v>5.8000000000000003E-2</v>
          </cell>
          <cell r="FN44">
            <v>0.65400000000000003</v>
          </cell>
          <cell r="FO44">
            <v>0.25900000000000001</v>
          </cell>
          <cell r="FP44">
            <v>0.03</v>
          </cell>
          <cell r="FQ44">
            <v>0.81699999999999995</v>
          </cell>
          <cell r="FR44">
            <v>5.3999999999999999E-2</v>
          </cell>
          <cell r="FS44">
            <v>8.0000000000000002E-3</v>
          </cell>
          <cell r="FT44">
            <v>6.5000000000000002E-2</v>
          </cell>
          <cell r="FU44">
            <v>5.6000000000000001E-2</v>
          </cell>
          <cell r="FV44">
            <v>0</v>
          </cell>
          <cell r="FW44">
            <v>0.81200000000000006</v>
          </cell>
          <cell r="FX44">
            <v>5.3999999999999999E-2</v>
          </cell>
          <cell r="FY44">
            <v>0.01</v>
          </cell>
          <cell r="FZ44">
            <v>6.8000000000000005E-2</v>
          </cell>
          <cell r="GA44">
            <v>5.6000000000000001E-2</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0.111</v>
          </cell>
          <cell r="GP44">
            <v>1.2999999999999999E-2</v>
          </cell>
          <cell r="GQ44">
            <v>0</v>
          </cell>
          <cell r="GR44">
            <v>5.3999999999999999E-2</v>
          </cell>
          <cell r="GS44">
            <v>0</v>
          </cell>
          <cell r="GT44">
            <v>2E-3</v>
          </cell>
          <cell r="GU44">
            <v>0.623</v>
          </cell>
          <cell r="GV44">
            <v>0.114</v>
          </cell>
          <cell r="GW44">
            <v>0</v>
          </cell>
          <cell r="GX44">
            <v>4.0000000000000001E-3</v>
          </cell>
          <cell r="GY44">
            <v>6.3E-2</v>
          </cell>
          <cell r="GZ44">
            <v>1.4999999999999999E-2</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2E-3</v>
          </cell>
          <cell r="HT44">
            <v>0</v>
          </cell>
          <cell r="HU44">
            <v>0</v>
          </cell>
          <cell r="HV44">
            <v>0</v>
          </cell>
          <cell r="HW44">
            <v>5.3999999999999999E-2</v>
          </cell>
          <cell r="HX44">
            <v>0.115</v>
          </cell>
          <cell r="HY44">
            <v>8.0000000000000002E-3</v>
          </cell>
          <cell r="HZ44">
            <v>0</v>
          </cell>
          <cell r="IA44">
            <v>4.0000000000000001E-3</v>
          </cell>
          <cell r="IB44">
            <v>0.04</v>
          </cell>
          <cell r="IC44">
            <v>0.28100000000000003</v>
          </cell>
          <cell r="ID44">
            <v>0.495</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0.17299999999999999</v>
          </cell>
          <cell r="JC44">
            <v>0</v>
          </cell>
          <cell r="JD44">
            <v>0</v>
          </cell>
          <cell r="JE44">
            <v>0</v>
          </cell>
          <cell r="JF44">
            <v>0.04</v>
          </cell>
          <cell r="JG44">
            <v>0</v>
          </cell>
          <cell r="JH44">
            <v>0.78700000000000003</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2.9000000000000001E-2</v>
          </cell>
          <cell r="KE44">
            <v>0.17799999999999999</v>
          </cell>
          <cell r="KF44">
            <v>3.0000000000000001E-3</v>
          </cell>
          <cell r="KG44">
            <v>0</v>
          </cell>
          <cell r="KH44">
            <v>0</v>
          </cell>
          <cell r="KI44">
            <v>0</v>
          </cell>
          <cell r="KJ44">
            <v>7.0999999999999994E-2</v>
          </cell>
          <cell r="KK44">
            <v>0.50800000000000001</v>
          </cell>
          <cell r="KL44">
            <v>0.21199999999999999</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0.115</v>
          </cell>
          <cell r="LJ44">
            <v>6.8000000000000005E-2</v>
          </cell>
          <cell r="LK44">
            <v>0</v>
          </cell>
          <cell r="LL44">
            <v>0</v>
          </cell>
          <cell r="LM44">
            <v>0</v>
          </cell>
          <cell r="LN44">
            <v>1.7999999999999999E-2</v>
          </cell>
          <cell r="LO44">
            <v>0.56499999999999995</v>
          </cell>
          <cell r="LP44">
            <v>0.23400000000000001</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v>
          </cell>
          <cell r="MI44">
            <v>0</v>
          </cell>
          <cell r="MJ44">
            <v>0</v>
          </cell>
          <cell r="MK44">
            <v>0</v>
          </cell>
          <cell r="ML44">
            <v>0</v>
          </cell>
          <cell r="MM44">
            <v>0</v>
          </cell>
          <cell r="MN44">
            <v>0.16900000000000001</v>
          </cell>
          <cell r="MO44">
            <v>0</v>
          </cell>
          <cell r="MP44">
            <v>0</v>
          </cell>
          <cell r="MQ44">
            <v>0</v>
          </cell>
          <cell r="MR44">
            <v>0</v>
          </cell>
          <cell r="MS44">
            <v>0</v>
          </cell>
          <cell r="MT44">
            <v>0.83099999999999996</v>
          </cell>
          <cell r="MU44">
            <v>0</v>
          </cell>
          <cell r="MV44">
            <v>0</v>
          </cell>
          <cell r="MW44">
            <v>0</v>
          </cell>
          <cell r="MX44">
            <v>0</v>
          </cell>
          <cell r="MY44">
            <v>0</v>
          </cell>
          <cell r="MZ44">
            <v>0</v>
          </cell>
          <cell r="NA44">
            <v>0.2</v>
          </cell>
          <cell r="NB44">
            <v>0.23300000000000001</v>
          </cell>
          <cell r="NC44">
            <v>0</v>
          </cell>
          <cell r="ND44">
            <v>0</v>
          </cell>
          <cell r="NE44">
            <v>1.2999999999999999E-2</v>
          </cell>
          <cell r="NF44">
            <v>0</v>
          </cell>
          <cell r="NG44">
            <v>0.159</v>
          </cell>
          <cell r="NH44">
            <v>0</v>
          </cell>
          <cell r="NI44">
            <v>7.2999999999999995E-2</v>
          </cell>
          <cell r="NJ44">
            <v>3.3000000000000002E-2</v>
          </cell>
          <cell r="NK44">
            <v>0</v>
          </cell>
          <cell r="NL44">
            <v>0</v>
          </cell>
          <cell r="NM44">
            <v>0</v>
          </cell>
          <cell r="NN44">
            <v>0.156</v>
          </cell>
          <cell r="NO44">
            <v>0</v>
          </cell>
          <cell r="NP44">
            <v>0</v>
          </cell>
          <cell r="NQ44">
            <v>1.2E-2</v>
          </cell>
          <cell r="NR44">
            <v>0</v>
          </cell>
          <cell r="NS44">
            <v>0</v>
          </cell>
          <cell r="NT44">
            <v>0.121</v>
          </cell>
          <cell r="NU44">
            <v>0.36899999999999999</v>
          </cell>
          <cell r="NV44">
            <v>7.8E-2</v>
          </cell>
          <cell r="NW44">
            <v>0</v>
          </cell>
          <cell r="NX44">
            <v>0</v>
          </cell>
          <cell r="NY44">
            <v>1.2E-2</v>
          </cell>
          <cell r="NZ44">
            <v>0.253</v>
          </cell>
          <cell r="OA44">
            <v>0</v>
          </cell>
          <cell r="OB44">
            <v>0</v>
          </cell>
          <cell r="OC44">
            <v>0</v>
          </cell>
          <cell r="OD44">
            <v>8.8999999999999996E-2</v>
          </cell>
          <cell r="OE44">
            <v>6.7000000000000004E-2</v>
          </cell>
          <cell r="OF44">
            <v>0</v>
          </cell>
          <cell r="OG44">
            <v>2.1000000000000001E-2</v>
          </cell>
          <cell r="OH44">
            <v>8.0000000000000002E-3</v>
          </cell>
          <cell r="OI44">
            <v>0</v>
          </cell>
          <cell r="OJ44">
            <v>0.104</v>
          </cell>
          <cell r="OK44">
            <v>0.2</v>
          </cell>
          <cell r="OL44">
            <v>0</v>
          </cell>
          <cell r="OM44">
            <v>0</v>
          </cell>
          <cell r="ON44">
            <v>0</v>
          </cell>
          <cell r="OO44">
            <v>0.183</v>
          </cell>
          <cell r="OP44">
            <v>0.22</v>
          </cell>
          <cell r="OQ44">
            <v>0</v>
          </cell>
          <cell r="OR44">
            <v>0</v>
          </cell>
          <cell r="OS44">
            <v>0</v>
          </cell>
          <cell r="OT44">
            <v>0</v>
          </cell>
          <cell r="OU44">
            <v>0</v>
          </cell>
          <cell r="OV44">
            <v>0</v>
          </cell>
          <cell r="OW44">
            <v>0</v>
          </cell>
          <cell r="OX44">
            <v>0.16300000000000001</v>
          </cell>
          <cell r="OY44">
            <v>6.7000000000000004E-2</v>
          </cell>
          <cell r="OZ44">
            <v>0</v>
          </cell>
          <cell r="PA44">
            <v>1.9E-2</v>
          </cell>
          <cell r="PB44">
            <v>4.3999999999999997E-2</v>
          </cell>
          <cell r="PC44">
            <v>0</v>
          </cell>
          <cell r="PD44">
            <v>0.104</v>
          </cell>
        </row>
        <row r="45">
          <cell r="A45" t="str">
            <v>3DE</v>
          </cell>
          <cell r="B45" t="str">
            <v>45</v>
          </cell>
          <cell r="C45" t="str">
            <v>NAF 17</v>
          </cell>
          <cell r="D45" t="str">
            <v>DE</v>
          </cell>
          <cell r="E45" t="str">
            <v>3</v>
          </cell>
          <cell r="F45">
            <v>0</v>
          </cell>
          <cell r="G45">
            <v>7.4999999999999997E-2</v>
          </cell>
          <cell r="H45">
            <v>7.0000000000000001E-3</v>
          </cell>
          <cell r="I45">
            <v>0.91700000000000004</v>
          </cell>
          <cell r="J45">
            <v>0</v>
          </cell>
          <cell r="K45">
            <v>0.91500000000000004</v>
          </cell>
          <cell r="L45">
            <v>8.5000000000000006E-2</v>
          </cell>
          <cell r="M45">
            <v>0</v>
          </cell>
          <cell r="N45">
            <v>0</v>
          </cell>
          <cell r="O45">
            <v>8.2000000000000003E-2</v>
          </cell>
          <cell r="P45">
            <v>0.38800000000000001</v>
          </cell>
          <cell r="Q45">
            <v>0</v>
          </cell>
          <cell r="R45">
            <v>0</v>
          </cell>
          <cell r="S45">
            <v>0.26200000000000001</v>
          </cell>
          <cell r="T45">
            <v>0</v>
          </cell>
          <cell r="U45">
            <v>6.9000000000000006E-2</v>
          </cell>
          <cell r="V45">
            <v>7.0000000000000001E-3</v>
          </cell>
          <cell r="W45">
            <v>0.36499999999999999</v>
          </cell>
          <cell r="X45">
            <v>7.4999999999999997E-2</v>
          </cell>
          <cell r="Y45">
            <v>0.92500000000000004</v>
          </cell>
          <cell r="Z45">
            <v>0</v>
          </cell>
          <cell r="AA45">
            <v>1</v>
          </cell>
          <cell r="AB45">
            <v>0</v>
          </cell>
          <cell r="AC45">
            <v>0</v>
          </cell>
          <cell r="AD45">
            <v>0</v>
          </cell>
          <cell r="AE45">
            <v>0</v>
          </cell>
          <cell r="AF45">
            <v>0.189</v>
          </cell>
          <cell r="AG45">
            <v>0.81100000000000005</v>
          </cell>
          <cell r="AH45">
            <v>0.83599999999999997</v>
          </cell>
          <cell r="AI45">
            <v>0.16400000000000001</v>
          </cell>
          <cell r="AJ45">
            <v>0</v>
          </cell>
          <cell r="AK45">
            <v>0.16400000000000001</v>
          </cell>
          <cell r="AL45">
            <v>0</v>
          </cell>
          <cell r="AM45">
            <v>0</v>
          </cell>
          <cell r="AN45">
            <v>0.83599999999999997</v>
          </cell>
          <cell r="AO45">
            <v>0</v>
          </cell>
          <cell r="AP45">
            <v>0</v>
          </cell>
          <cell r="AQ45">
            <v>0</v>
          </cell>
          <cell r="AR45">
            <v>0</v>
          </cell>
          <cell r="AS45">
            <v>1</v>
          </cell>
          <cell r="AT45">
            <v>0</v>
          </cell>
          <cell r="AU45">
            <v>57</v>
          </cell>
          <cell r="AV45">
            <v>2.7E-2</v>
          </cell>
          <cell r="AW45">
            <v>9.9000000000000005E-2</v>
          </cell>
          <cell r="AX45">
            <v>0</v>
          </cell>
          <cell r="AY45">
            <v>0.63400000000000001</v>
          </cell>
          <cell r="AZ45">
            <v>0.24</v>
          </cell>
          <cell r="BA45">
            <v>2.29</v>
          </cell>
          <cell r="BB45">
            <v>0</v>
          </cell>
          <cell r="BC45">
            <v>0.32900000000000001</v>
          </cell>
          <cell r="BD45">
            <v>0.628</v>
          </cell>
          <cell r="BE45">
            <v>4.3999999999999997E-2</v>
          </cell>
          <cell r="BF45">
            <v>0.65</v>
          </cell>
          <cell r="BG45">
            <v>0.27700000000000002</v>
          </cell>
          <cell r="BH45">
            <v>0</v>
          </cell>
          <cell r="BI45">
            <v>0</v>
          </cell>
          <cell r="BJ45">
            <v>0</v>
          </cell>
          <cell r="BK45">
            <v>7.2999999999999995E-2</v>
          </cell>
          <cell r="BL45">
            <v>6.0000000000000001E-3</v>
          </cell>
          <cell r="BM45">
            <v>0</v>
          </cell>
          <cell r="BN45">
            <v>0</v>
          </cell>
          <cell r="BO45">
            <v>0.112</v>
          </cell>
          <cell r="BP45">
            <v>0.21199999999999999</v>
          </cell>
          <cell r="BQ45">
            <v>0.67</v>
          </cell>
          <cell r="BR45">
            <v>0</v>
          </cell>
          <cell r="BS45">
            <v>0</v>
          </cell>
          <cell r="BT45">
            <v>0</v>
          </cell>
          <cell r="BU45">
            <v>0</v>
          </cell>
          <cell r="BV45">
            <v>0.189</v>
          </cell>
          <cell r="BW45">
            <v>0.81100000000000005</v>
          </cell>
          <cell r="BX45">
            <v>0</v>
          </cell>
          <cell r="BY45">
            <v>0</v>
          </cell>
          <cell r="BZ45">
            <v>6.6000000000000003E-2</v>
          </cell>
          <cell r="CA45">
            <v>0.189</v>
          </cell>
          <cell r="CB45">
            <v>0.71599999999999997</v>
          </cell>
          <cell r="CC45">
            <v>2.9000000000000001E-2</v>
          </cell>
          <cell r="CD45">
            <v>0</v>
          </cell>
          <cell r="CE45">
            <v>0</v>
          </cell>
          <cell r="CF45">
            <v>0</v>
          </cell>
          <cell r="CG45">
            <v>0.23300000000000001</v>
          </cell>
          <cell r="CH45">
            <v>0.66900000000000004</v>
          </cell>
          <cell r="CI45">
            <v>9.8000000000000004E-2</v>
          </cell>
          <cell r="CJ45">
            <v>0</v>
          </cell>
          <cell r="CK45">
            <v>0</v>
          </cell>
          <cell r="CL45">
            <v>0</v>
          </cell>
          <cell r="CM45">
            <v>0</v>
          </cell>
          <cell r="CN45">
            <v>0</v>
          </cell>
          <cell r="CO45">
            <v>1</v>
          </cell>
          <cell r="CP45">
            <v>0.53400000000000003</v>
          </cell>
          <cell r="CQ45">
            <v>0.29699999999999999</v>
          </cell>
          <cell r="CR45">
            <v>0.17</v>
          </cell>
          <cell r="CS45">
            <v>0</v>
          </cell>
          <cell r="CT45">
            <v>0</v>
          </cell>
          <cell r="CU45">
            <v>0.59899999999999998</v>
          </cell>
          <cell r="CV45">
            <v>3.5999999999999997E-2</v>
          </cell>
          <cell r="CW45">
            <v>2.8000000000000001E-2</v>
          </cell>
          <cell r="CX45">
            <v>0.29299999999999998</v>
          </cell>
          <cell r="CY45">
            <v>4.3999999999999997E-2</v>
          </cell>
          <cell r="CZ45">
            <v>0.78400000000000003</v>
          </cell>
          <cell r="DA45">
            <v>0.216</v>
          </cell>
          <cell r="DB45">
            <v>0</v>
          </cell>
          <cell r="DC45">
            <v>0</v>
          </cell>
          <cell r="DD45">
            <v>0</v>
          </cell>
          <cell r="DE45">
            <v>0.64600000000000002</v>
          </cell>
          <cell r="DF45">
            <v>0.30299999999999999</v>
          </cell>
          <cell r="DG45">
            <v>0</v>
          </cell>
          <cell r="DH45">
            <v>0</v>
          </cell>
          <cell r="DI45">
            <v>5.0999999999999997E-2</v>
          </cell>
          <cell r="DJ45">
            <v>0.54</v>
          </cell>
          <cell r="DK45">
            <v>0.26100000000000001</v>
          </cell>
          <cell r="DL45">
            <v>0</v>
          </cell>
          <cell r="DM45">
            <v>0</v>
          </cell>
          <cell r="DN45">
            <v>0.19900000000000001</v>
          </cell>
          <cell r="DO45">
            <v>0.54700000000000004</v>
          </cell>
          <cell r="DP45">
            <v>0.23</v>
          </cell>
          <cell r="DQ45">
            <v>0</v>
          </cell>
          <cell r="DR45">
            <v>0</v>
          </cell>
          <cell r="DS45">
            <v>0.222</v>
          </cell>
          <cell r="DT45">
            <v>0.57199999999999995</v>
          </cell>
          <cell r="DU45">
            <v>0.214</v>
          </cell>
          <cell r="DV45">
            <v>0.17699999999999999</v>
          </cell>
          <cell r="DW45">
            <v>0</v>
          </cell>
          <cell r="DX45">
            <v>3.6999999999999998E-2</v>
          </cell>
          <cell r="DY45">
            <v>0.26</v>
          </cell>
          <cell r="DZ45">
            <v>0.36099999999999999</v>
          </cell>
          <cell r="EA45">
            <v>8.0000000000000002E-3</v>
          </cell>
          <cell r="EB45">
            <v>0.371</v>
          </cell>
          <cell r="EC45">
            <v>0.187</v>
          </cell>
          <cell r="ED45">
            <v>0.154</v>
          </cell>
          <cell r="EE45">
            <v>4.0000000000000001E-3</v>
          </cell>
          <cell r="EF45">
            <v>0.28399999999999997</v>
          </cell>
          <cell r="EG45">
            <v>0.371</v>
          </cell>
          <cell r="EH45">
            <v>0.29199999999999998</v>
          </cell>
          <cell r="EI45">
            <v>0.23100000000000001</v>
          </cell>
          <cell r="EJ45">
            <v>8.0000000000000002E-3</v>
          </cell>
          <cell r="EK45">
            <v>0.46899999999999997</v>
          </cell>
          <cell r="EL45">
            <v>0.44</v>
          </cell>
          <cell r="EM45">
            <v>0</v>
          </cell>
          <cell r="EN45">
            <v>0.19400000000000001</v>
          </cell>
          <cell r="EO45">
            <v>8.8999999999999996E-2</v>
          </cell>
          <cell r="EP45">
            <v>0</v>
          </cell>
          <cell r="EQ45">
            <v>0.27700000000000002</v>
          </cell>
          <cell r="ER45">
            <v>0.58399999999999996</v>
          </cell>
          <cell r="ES45">
            <v>0.111</v>
          </cell>
          <cell r="ET45">
            <v>2.8000000000000001E-2</v>
          </cell>
          <cell r="EU45">
            <v>0.24099999999999999</v>
          </cell>
          <cell r="EV45">
            <v>8.0000000000000002E-3</v>
          </cell>
          <cell r="EW45">
            <v>0</v>
          </cell>
          <cell r="EX45">
            <v>0</v>
          </cell>
          <cell r="EY45">
            <v>8.0000000000000002E-3</v>
          </cell>
          <cell r="EZ45">
            <v>9.8000000000000004E-2</v>
          </cell>
          <cell r="FA45">
            <v>0.60199999999999998</v>
          </cell>
          <cell r="FB45">
            <v>0.14299999999999999</v>
          </cell>
          <cell r="FC45">
            <v>0.255</v>
          </cell>
          <cell r="FD45">
            <v>0</v>
          </cell>
          <cell r="FE45">
            <v>0.54300000000000004</v>
          </cell>
          <cell r="FF45">
            <v>0.23200000000000001</v>
          </cell>
          <cell r="FG45">
            <v>0.22600000000000001</v>
          </cell>
          <cell r="FH45">
            <v>0</v>
          </cell>
          <cell r="FI45">
            <v>0.39600000000000002</v>
          </cell>
          <cell r="FJ45">
            <v>0.36099999999999999</v>
          </cell>
          <cell r="FK45">
            <v>0.24399999999999999</v>
          </cell>
          <cell r="FL45">
            <v>0</v>
          </cell>
          <cell r="FM45">
            <v>0.189</v>
          </cell>
          <cell r="FN45">
            <v>0.45800000000000002</v>
          </cell>
          <cell r="FO45">
            <v>0.32600000000000001</v>
          </cell>
          <cell r="FP45">
            <v>2.8000000000000001E-2</v>
          </cell>
          <cell r="FQ45">
            <v>0.73099999999999998</v>
          </cell>
          <cell r="FR45">
            <v>6.2E-2</v>
          </cell>
          <cell r="FS45">
            <v>8.0000000000000002E-3</v>
          </cell>
          <cell r="FT45">
            <v>0.114</v>
          </cell>
          <cell r="FU45">
            <v>8.5999999999999993E-2</v>
          </cell>
          <cell r="FV45">
            <v>0</v>
          </cell>
          <cell r="FW45">
            <v>0.70199999999999996</v>
          </cell>
          <cell r="FX45">
            <v>7.0000000000000007E-2</v>
          </cell>
          <cell r="FY45">
            <v>7.0000000000000001E-3</v>
          </cell>
          <cell r="FZ45">
            <v>0.12</v>
          </cell>
          <cell r="GA45">
            <v>0.10199999999999999</v>
          </cell>
          <cell r="GB45">
            <v>0</v>
          </cell>
          <cell r="GC45">
            <v>0</v>
          </cell>
          <cell r="GD45">
            <v>0</v>
          </cell>
          <cell r="GE45">
            <v>0</v>
          </cell>
          <cell r="GF45">
            <v>0</v>
          </cell>
          <cell r="GG45">
            <v>0</v>
          </cell>
          <cell r="GH45">
            <v>0</v>
          </cell>
          <cell r="GI45">
            <v>0</v>
          </cell>
          <cell r="GJ45">
            <v>7.4999999999999997E-2</v>
          </cell>
          <cell r="GK45">
            <v>0</v>
          </cell>
          <cell r="GL45">
            <v>0</v>
          </cell>
          <cell r="GM45">
            <v>0</v>
          </cell>
          <cell r="GN45">
            <v>0</v>
          </cell>
          <cell r="GO45">
            <v>7.0000000000000001E-3</v>
          </cell>
          <cell r="GP45">
            <v>0</v>
          </cell>
          <cell r="GQ45">
            <v>0</v>
          </cell>
          <cell r="GR45">
            <v>0</v>
          </cell>
          <cell r="GS45">
            <v>0</v>
          </cell>
          <cell r="GT45">
            <v>0</v>
          </cell>
          <cell r="GU45">
            <v>0.64300000000000002</v>
          </cell>
          <cell r="GV45">
            <v>0.20200000000000001</v>
          </cell>
          <cell r="GW45">
            <v>0</v>
          </cell>
          <cell r="GX45">
            <v>0</v>
          </cell>
          <cell r="GY45">
            <v>0</v>
          </cell>
          <cell r="GZ45">
            <v>7.2999999999999995E-2</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7.4999999999999997E-2</v>
          </cell>
          <cell r="HQ45">
            <v>0</v>
          </cell>
          <cell r="HR45">
            <v>0</v>
          </cell>
          <cell r="HS45">
            <v>0</v>
          </cell>
          <cell r="HT45">
            <v>0</v>
          </cell>
          <cell r="HU45">
            <v>0</v>
          </cell>
          <cell r="HV45">
            <v>0</v>
          </cell>
          <cell r="HW45">
            <v>0</v>
          </cell>
          <cell r="HX45">
            <v>7.0000000000000001E-3</v>
          </cell>
          <cell r="HY45">
            <v>6.0000000000000001E-3</v>
          </cell>
          <cell r="HZ45">
            <v>0</v>
          </cell>
          <cell r="IA45">
            <v>0</v>
          </cell>
          <cell r="IB45">
            <v>3.5999999999999997E-2</v>
          </cell>
          <cell r="IC45">
            <v>0.21199999999999999</v>
          </cell>
          <cell r="ID45">
            <v>0.66200000000000003</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7.4999999999999997E-2</v>
          </cell>
          <cell r="IW45">
            <v>0</v>
          </cell>
          <cell r="IX45">
            <v>0</v>
          </cell>
          <cell r="IY45">
            <v>0</v>
          </cell>
          <cell r="IZ45">
            <v>0</v>
          </cell>
          <cell r="JA45">
            <v>0</v>
          </cell>
          <cell r="JB45">
            <v>0.01</v>
          </cell>
          <cell r="JC45">
            <v>0</v>
          </cell>
          <cell r="JD45">
            <v>0</v>
          </cell>
          <cell r="JE45">
            <v>0</v>
          </cell>
          <cell r="JF45">
            <v>0</v>
          </cell>
          <cell r="JG45">
            <v>0.189</v>
          </cell>
          <cell r="JH45">
            <v>0.72599999999999998</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7.4999999999999997E-2</v>
          </cell>
          <cell r="JZ45">
            <v>0</v>
          </cell>
          <cell r="KA45">
            <v>0</v>
          </cell>
          <cell r="KB45">
            <v>0</v>
          </cell>
          <cell r="KC45">
            <v>0</v>
          </cell>
          <cell r="KD45">
            <v>0</v>
          </cell>
          <cell r="KE45">
            <v>0</v>
          </cell>
          <cell r="KF45">
            <v>7.0000000000000001E-3</v>
          </cell>
          <cell r="KG45">
            <v>0</v>
          </cell>
          <cell r="KH45">
            <v>0</v>
          </cell>
          <cell r="KI45">
            <v>6.6000000000000003E-2</v>
          </cell>
          <cell r="KJ45">
            <v>0.189</v>
          </cell>
          <cell r="KK45">
            <v>0.64100000000000001</v>
          </cell>
          <cell r="KL45">
            <v>2.1999999999999999E-2</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7.4999999999999997E-2</v>
          </cell>
          <cell r="LD45">
            <v>0</v>
          </cell>
          <cell r="LE45">
            <v>0</v>
          </cell>
          <cell r="LF45">
            <v>0</v>
          </cell>
          <cell r="LG45">
            <v>0</v>
          </cell>
          <cell r="LH45">
            <v>3.0000000000000001E-3</v>
          </cell>
          <cell r="LI45">
            <v>4.0000000000000001E-3</v>
          </cell>
          <cell r="LJ45">
            <v>0</v>
          </cell>
          <cell r="LK45">
            <v>0</v>
          </cell>
          <cell r="LL45">
            <v>0</v>
          </cell>
          <cell r="LM45">
            <v>0</v>
          </cell>
          <cell r="LN45">
            <v>0.23</v>
          </cell>
          <cell r="LO45">
            <v>0.58899999999999997</v>
          </cell>
          <cell r="LP45">
            <v>9.8000000000000004E-2</v>
          </cell>
          <cell r="LQ45">
            <v>0</v>
          </cell>
          <cell r="LR45">
            <v>0</v>
          </cell>
          <cell r="LS45">
            <v>0</v>
          </cell>
          <cell r="LT45">
            <v>0</v>
          </cell>
          <cell r="LU45">
            <v>0</v>
          </cell>
          <cell r="LV45">
            <v>0</v>
          </cell>
          <cell r="LW45">
            <v>0</v>
          </cell>
          <cell r="LX45">
            <v>0</v>
          </cell>
          <cell r="LY45">
            <v>0</v>
          </cell>
          <cell r="LZ45">
            <v>0</v>
          </cell>
          <cell r="MA45">
            <v>0</v>
          </cell>
          <cell r="MB45">
            <v>0</v>
          </cell>
          <cell r="MC45">
            <v>0</v>
          </cell>
          <cell r="MD45">
            <v>0</v>
          </cell>
          <cell r="ME45">
            <v>0</v>
          </cell>
          <cell r="MF45">
            <v>0</v>
          </cell>
          <cell r="MG45">
            <v>0</v>
          </cell>
          <cell r="MH45">
            <v>7.4999999999999997E-2</v>
          </cell>
          <cell r="MI45">
            <v>0</v>
          </cell>
          <cell r="MJ45">
            <v>0</v>
          </cell>
          <cell r="MK45">
            <v>0</v>
          </cell>
          <cell r="ML45">
            <v>0</v>
          </cell>
          <cell r="MM45">
            <v>0</v>
          </cell>
          <cell r="MN45">
            <v>7.0000000000000001E-3</v>
          </cell>
          <cell r="MO45">
            <v>0</v>
          </cell>
          <cell r="MP45">
            <v>0</v>
          </cell>
          <cell r="MQ45">
            <v>0</v>
          </cell>
          <cell r="MR45">
            <v>0</v>
          </cell>
          <cell r="MS45">
            <v>0</v>
          </cell>
          <cell r="MT45">
            <v>0.91700000000000004</v>
          </cell>
          <cell r="MU45">
            <v>0</v>
          </cell>
          <cell r="MV45">
            <v>0</v>
          </cell>
          <cell r="MW45">
            <v>0</v>
          </cell>
          <cell r="MX45">
            <v>0</v>
          </cell>
          <cell r="MY45">
            <v>0</v>
          </cell>
          <cell r="MZ45">
            <v>0</v>
          </cell>
          <cell r="NA45">
            <v>0.187</v>
          </cell>
          <cell r="NB45">
            <v>3.5999999999999997E-2</v>
          </cell>
          <cell r="NC45">
            <v>4.0000000000000001E-3</v>
          </cell>
          <cell r="ND45">
            <v>3.4000000000000002E-2</v>
          </cell>
          <cell r="NE45">
            <v>0</v>
          </cell>
          <cell r="NF45">
            <v>0</v>
          </cell>
          <cell r="NG45">
            <v>0.11899999999999999</v>
          </cell>
          <cell r="NH45">
            <v>0</v>
          </cell>
          <cell r="NI45">
            <v>0.24199999999999999</v>
          </cell>
          <cell r="NJ45">
            <v>0</v>
          </cell>
          <cell r="NK45">
            <v>0</v>
          </cell>
          <cell r="NL45">
            <v>0</v>
          </cell>
          <cell r="NM45">
            <v>0</v>
          </cell>
          <cell r="NN45">
            <v>8.0000000000000002E-3</v>
          </cell>
          <cell r="NO45">
            <v>0</v>
          </cell>
          <cell r="NP45">
            <v>0</v>
          </cell>
          <cell r="NQ45">
            <v>0</v>
          </cell>
          <cell r="NR45">
            <v>0</v>
          </cell>
          <cell r="NS45">
            <v>0</v>
          </cell>
          <cell r="NT45">
            <v>0.371</v>
          </cell>
          <cell r="NU45">
            <v>0.187</v>
          </cell>
          <cell r="NV45">
            <v>4.0000000000000001E-3</v>
          </cell>
          <cell r="NW45">
            <v>0</v>
          </cell>
          <cell r="NX45">
            <v>7.0000000000000007E-2</v>
          </cell>
          <cell r="NY45">
            <v>0.105</v>
          </cell>
          <cell r="NZ45">
            <v>0.22700000000000001</v>
          </cell>
          <cell r="OA45">
            <v>0</v>
          </cell>
          <cell r="OB45">
            <v>2.8000000000000001E-2</v>
          </cell>
          <cell r="OC45">
            <v>0</v>
          </cell>
          <cell r="OD45">
            <v>0</v>
          </cell>
          <cell r="OE45">
            <v>8.0000000000000002E-3</v>
          </cell>
          <cell r="OF45">
            <v>0</v>
          </cell>
          <cell r="OG45">
            <v>0</v>
          </cell>
          <cell r="OH45">
            <v>0</v>
          </cell>
          <cell r="OI45">
            <v>0</v>
          </cell>
          <cell r="OJ45">
            <v>0.371</v>
          </cell>
          <cell r="OK45">
            <v>0.11700000000000001</v>
          </cell>
          <cell r="OL45">
            <v>0</v>
          </cell>
          <cell r="OM45">
            <v>0</v>
          </cell>
          <cell r="ON45">
            <v>7.0000000000000007E-2</v>
          </cell>
          <cell r="OO45">
            <v>0.13</v>
          </cell>
          <cell r="OP45">
            <v>2.5000000000000001E-2</v>
          </cell>
          <cell r="OQ45">
            <v>0</v>
          </cell>
          <cell r="OR45">
            <v>0</v>
          </cell>
          <cell r="OS45">
            <v>0</v>
          </cell>
          <cell r="OT45">
            <v>4.0000000000000001E-3</v>
          </cell>
          <cell r="OU45">
            <v>0</v>
          </cell>
          <cell r="OV45">
            <v>0</v>
          </cell>
          <cell r="OW45">
            <v>4.5999999999999999E-2</v>
          </cell>
          <cell r="OX45">
            <v>0.20300000000000001</v>
          </cell>
          <cell r="OY45">
            <v>8.0000000000000002E-3</v>
          </cell>
          <cell r="OZ45">
            <v>2.8000000000000001E-2</v>
          </cell>
          <cell r="PA45">
            <v>0</v>
          </cell>
          <cell r="PB45">
            <v>0</v>
          </cell>
          <cell r="PC45">
            <v>0</v>
          </cell>
          <cell r="PD45">
            <v>0.371</v>
          </cell>
        </row>
        <row r="46">
          <cell r="A46" t="str">
            <v>4DE</v>
          </cell>
          <cell r="B46" t="str">
            <v>46</v>
          </cell>
          <cell r="C46" t="str">
            <v>NAF 17</v>
          </cell>
          <cell r="D46" t="str">
            <v>DE</v>
          </cell>
          <cell r="E46" t="str">
            <v>4</v>
          </cell>
          <cell r="F46">
            <v>0</v>
          </cell>
          <cell r="G46">
            <v>0</v>
          </cell>
          <cell r="H46">
            <v>0.109</v>
          </cell>
          <cell r="I46">
            <v>0.78700000000000003</v>
          </cell>
          <cell r="J46">
            <v>0.10299999999999999</v>
          </cell>
          <cell r="K46">
            <v>0.46800000000000003</v>
          </cell>
          <cell r="L46">
            <v>0</v>
          </cell>
          <cell r="M46">
            <v>0.53200000000000003</v>
          </cell>
          <cell r="N46">
            <v>0</v>
          </cell>
          <cell r="O46">
            <v>0.219</v>
          </cell>
          <cell r="P46">
            <v>0.217</v>
          </cell>
          <cell r="Q46">
            <v>0.158</v>
          </cell>
          <cell r="R46">
            <v>0</v>
          </cell>
          <cell r="S46">
            <v>6.0000000000000001E-3</v>
          </cell>
          <cell r="T46">
            <v>0.21299999999999999</v>
          </cell>
          <cell r="U46">
            <v>0</v>
          </cell>
          <cell r="V46">
            <v>0.127</v>
          </cell>
          <cell r="W46">
            <v>0.47199999999999998</v>
          </cell>
          <cell r="X46">
            <v>0.152</v>
          </cell>
          <cell r="Y46">
            <v>0.84799999999999998</v>
          </cell>
          <cell r="Z46">
            <v>0</v>
          </cell>
          <cell r="AA46">
            <v>0.61799999999999999</v>
          </cell>
          <cell r="AB46">
            <v>0</v>
          </cell>
          <cell r="AC46">
            <v>0.38200000000000001</v>
          </cell>
          <cell r="AD46">
            <v>0</v>
          </cell>
          <cell r="AE46">
            <v>1</v>
          </cell>
          <cell r="AF46">
            <v>0.14099999999999999</v>
          </cell>
          <cell r="AG46">
            <v>0.85899999999999999</v>
          </cell>
          <cell r="AH46">
            <v>0.22900000000000001</v>
          </cell>
          <cell r="AI46">
            <v>0.77100000000000002</v>
          </cell>
          <cell r="AJ46">
            <v>21</v>
          </cell>
          <cell r="AK46">
            <v>0.36399999999999999</v>
          </cell>
          <cell r="AL46">
            <v>0.40699999999999997</v>
          </cell>
          <cell r="AM46">
            <v>0</v>
          </cell>
          <cell r="AN46">
            <v>0.22900000000000001</v>
          </cell>
          <cell r="AO46">
            <v>0</v>
          </cell>
          <cell r="AP46">
            <v>0</v>
          </cell>
          <cell r="AQ46">
            <v>0</v>
          </cell>
          <cell r="AR46">
            <v>0</v>
          </cell>
          <cell r="AS46">
            <v>0.59599999999999997</v>
          </cell>
          <cell r="AT46">
            <v>0.40400000000000003</v>
          </cell>
          <cell r="AU46">
            <v>539</v>
          </cell>
          <cell r="AV46">
            <v>2.5000000000000001E-2</v>
          </cell>
          <cell r="AW46">
            <v>5.7000000000000002E-2</v>
          </cell>
          <cell r="AX46">
            <v>0</v>
          </cell>
          <cell r="AY46">
            <v>0.74399999999999999</v>
          </cell>
          <cell r="AZ46">
            <v>0.17399999999999999</v>
          </cell>
          <cell r="BA46">
            <v>4.9889999999999999</v>
          </cell>
          <cell r="BB46">
            <v>7.5999999999999998E-2</v>
          </cell>
          <cell r="BC46">
            <v>0.53900000000000003</v>
          </cell>
          <cell r="BD46">
            <v>0.27300000000000002</v>
          </cell>
          <cell r="BE46">
            <v>0.111</v>
          </cell>
          <cell r="BF46">
            <v>0.79600000000000004</v>
          </cell>
          <cell r="BG46">
            <v>0.19400000000000001</v>
          </cell>
          <cell r="BH46">
            <v>0</v>
          </cell>
          <cell r="BI46">
            <v>0</v>
          </cell>
          <cell r="BJ46">
            <v>0</v>
          </cell>
          <cell r="BK46">
            <v>0.01</v>
          </cell>
          <cell r="BL46">
            <v>8.0000000000000002E-3</v>
          </cell>
          <cell r="BM46">
            <v>7.0000000000000001E-3</v>
          </cell>
          <cell r="BN46">
            <v>0.127</v>
          </cell>
          <cell r="BO46">
            <v>0.06</v>
          </cell>
          <cell r="BP46">
            <v>0.35199999999999998</v>
          </cell>
          <cell r="BQ46">
            <v>0.44600000000000001</v>
          </cell>
          <cell r="BR46">
            <v>0</v>
          </cell>
          <cell r="BS46">
            <v>0</v>
          </cell>
          <cell r="BT46">
            <v>0</v>
          </cell>
          <cell r="BU46">
            <v>0</v>
          </cell>
          <cell r="BV46">
            <v>7.3999999999999996E-2</v>
          </cell>
          <cell r="BW46">
            <v>0.92600000000000005</v>
          </cell>
          <cell r="BX46">
            <v>0</v>
          </cell>
          <cell r="BY46">
            <v>0</v>
          </cell>
          <cell r="BZ46">
            <v>0</v>
          </cell>
          <cell r="CA46">
            <v>0.115</v>
          </cell>
          <cell r="CB46">
            <v>0.73499999999999999</v>
          </cell>
          <cell r="CC46">
            <v>0.15</v>
          </cell>
          <cell r="CD46">
            <v>0</v>
          </cell>
          <cell r="CE46">
            <v>0</v>
          </cell>
          <cell r="CF46">
            <v>0</v>
          </cell>
          <cell r="CG46">
            <v>0.154</v>
          </cell>
          <cell r="CH46">
            <v>0.82499999999999996</v>
          </cell>
          <cell r="CI46">
            <v>2.1000000000000001E-2</v>
          </cell>
          <cell r="CJ46">
            <v>0</v>
          </cell>
          <cell r="CK46">
            <v>0</v>
          </cell>
          <cell r="CL46">
            <v>0</v>
          </cell>
          <cell r="CM46">
            <v>0</v>
          </cell>
          <cell r="CN46">
            <v>0</v>
          </cell>
          <cell r="CO46">
            <v>1</v>
          </cell>
          <cell r="CP46">
            <v>0.57099999999999995</v>
          </cell>
          <cell r="CQ46">
            <v>0.26500000000000001</v>
          </cell>
          <cell r="CR46">
            <v>0.16400000000000001</v>
          </cell>
          <cell r="CS46">
            <v>0</v>
          </cell>
          <cell r="CT46">
            <v>0</v>
          </cell>
          <cell r="CU46">
            <v>0.752</v>
          </cell>
          <cell r="CV46">
            <v>0.17499999999999999</v>
          </cell>
          <cell r="CW46">
            <v>0</v>
          </cell>
          <cell r="CX46">
            <v>7.2999999999999995E-2</v>
          </cell>
          <cell r="CY46">
            <v>0</v>
          </cell>
          <cell r="CZ46">
            <v>0.59099999999999997</v>
          </cell>
          <cell r="DA46">
            <v>0.30499999999999999</v>
          </cell>
          <cell r="DB46">
            <v>0.104</v>
          </cell>
          <cell r="DC46">
            <v>0</v>
          </cell>
          <cell r="DD46">
            <v>0</v>
          </cell>
          <cell r="DE46">
            <v>0.54200000000000004</v>
          </cell>
          <cell r="DF46">
            <v>0.32600000000000001</v>
          </cell>
          <cell r="DG46">
            <v>0</v>
          </cell>
          <cell r="DH46">
            <v>0</v>
          </cell>
          <cell r="DI46">
            <v>0.13200000000000001</v>
          </cell>
          <cell r="DJ46">
            <v>0.56000000000000005</v>
          </cell>
          <cell r="DK46">
            <v>7.8E-2</v>
          </cell>
          <cell r="DL46">
            <v>0</v>
          </cell>
          <cell r="DM46">
            <v>0</v>
          </cell>
          <cell r="DN46">
            <v>0.36199999999999999</v>
          </cell>
          <cell r="DO46">
            <v>0.73</v>
          </cell>
          <cell r="DP46">
            <v>0.23</v>
          </cell>
          <cell r="DQ46">
            <v>0</v>
          </cell>
          <cell r="DR46">
            <v>1.0999999999999999E-2</v>
          </cell>
          <cell r="DS46">
            <v>2.9000000000000001E-2</v>
          </cell>
          <cell r="DT46">
            <v>0.57299999999999995</v>
          </cell>
          <cell r="DU46">
            <v>0.309</v>
          </cell>
          <cell r="DV46">
            <v>0.11799999999999999</v>
          </cell>
          <cell r="DW46">
            <v>0</v>
          </cell>
          <cell r="DX46">
            <v>0</v>
          </cell>
          <cell r="DY46">
            <v>0.27600000000000002</v>
          </cell>
          <cell r="DZ46">
            <v>0.441</v>
          </cell>
          <cell r="EA46">
            <v>0</v>
          </cell>
          <cell r="EB46">
            <v>0.28199999999999997</v>
          </cell>
          <cell r="EC46">
            <v>3.3000000000000002E-2</v>
          </cell>
          <cell r="ED46">
            <v>0.26400000000000001</v>
          </cell>
          <cell r="EE46">
            <v>0.127</v>
          </cell>
          <cell r="EF46">
            <v>0.17599999999999999</v>
          </cell>
          <cell r="EG46">
            <v>0.40100000000000002</v>
          </cell>
          <cell r="EH46">
            <v>0.17899999999999999</v>
          </cell>
          <cell r="EI46">
            <v>0.36799999999999999</v>
          </cell>
          <cell r="EJ46">
            <v>0</v>
          </cell>
          <cell r="EK46">
            <v>0.45300000000000001</v>
          </cell>
          <cell r="EL46">
            <v>0.40799999999999997</v>
          </cell>
          <cell r="EM46">
            <v>0.111</v>
          </cell>
          <cell r="EN46">
            <v>0.121</v>
          </cell>
          <cell r="EO46">
            <v>0</v>
          </cell>
          <cell r="EP46">
            <v>0</v>
          </cell>
          <cell r="EQ46">
            <v>0.36</v>
          </cell>
          <cell r="ER46">
            <v>0.248</v>
          </cell>
          <cell r="ES46">
            <v>0.34399999999999997</v>
          </cell>
          <cell r="ET46">
            <v>0.13800000000000001</v>
          </cell>
          <cell r="EU46">
            <v>0.23</v>
          </cell>
          <cell r="EV46">
            <v>0</v>
          </cell>
          <cell r="EW46">
            <v>0</v>
          </cell>
          <cell r="EX46">
            <v>0.161</v>
          </cell>
          <cell r="EY46">
            <v>0.02</v>
          </cell>
          <cell r="EZ46">
            <v>7.4999999999999997E-2</v>
          </cell>
          <cell r="FA46">
            <v>0.501</v>
          </cell>
          <cell r="FB46">
            <v>7.5999999999999998E-2</v>
          </cell>
          <cell r="FC46">
            <v>0.39800000000000002</v>
          </cell>
          <cell r="FD46">
            <v>2.5000000000000001E-2</v>
          </cell>
          <cell r="FE46">
            <v>0.45100000000000001</v>
          </cell>
          <cell r="FF46">
            <v>0.22900000000000001</v>
          </cell>
          <cell r="FG46">
            <v>0.32</v>
          </cell>
          <cell r="FH46">
            <v>0</v>
          </cell>
          <cell r="FI46">
            <v>0.34200000000000003</v>
          </cell>
          <cell r="FJ46">
            <v>0.32500000000000001</v>
          </cell>
          <cell r="FK46">
            <v>0.33300000000000002</v>
          </cell>
          <cell r="FL46">
            <v>0</v>
          </cell>
          <cell r="FM46">
            <v>0.05</v>
          </cell>
          <cell r="FN46">
            <v>0.59699999999999998</v>
          </cell>
          <cell r="FO46">
            <v>0.35299999999999998</v>
          </cell>
          <cell r="FP46">
            <v>0</v>
          </cell>
          <cell r="FQ46">
            <v>0.79</v>
          </cell>
          <cell r="FR46">
            <v>7.9000000000000001E-2</v>
          </cell>
          <cell r="FS46">
            <v>4.0000000000000001E-3</v>
          </cell>
          <cell r="FT46">
            <v>0.06</v>
          </cell>
          <cell r="FU46">
            <v>6.7000000000000004E-2</v>
          </cell>
          <cell r="FV46">
            <v>0</v>
          </cell>
          <cell r="FW46">
            <v>0.77900000000000003</v>
          </cell>
          <cell r="FX46">
            <v>7.3999999999999996E-2</v>
          </cell>
          <cell r="FY46">
            <v>4.0000000000000001E-3</v>
          </cell>
          <cell r="FZ46">
            <v>6.6000000000000003E-2</v>
          </cell>
          <cell r="GA46">
            <v>7.6999999999999999E-2</v>
          </cell>
          <cell r="GB46">
            <v>0</v>
          </cell>
          <cell r="GC46">
            <v>0</v>
          </cell>
          <cell r="GD46">
            <v>0</v>
          </cell>
          <cell r="GE46">
            <v>0</v>
          </cell>
          <cell r="GF46">
            <v>0</v>
          </cell>
          <cell r="GG46">
            <v>0</v>
          </cell>
          <cell r="GH46">
            <v>0</v>
          </cell>
          <cell r="GI46">
            <v>0</v>
          </cell>
          <cell r="GJ46">
            <v>0</v>
          </cell>
          <cell r="GK46">
            <v>0</v>
          </cell>
          <cell r="GL46">
            <v>0</v>
          </cell>
          <cell r="GM46">
            <v>0</v>
          </cell>
          <cell r="GN46">
            <v>0</v>
          </cell>
          <cell r="GO46">
            <v>6.2E-2</v>
          </cell>
          <cell r="GP46">
            <v>4.7E-2</v>
          </cell>
          <cell r="GQ46">
            <v>0</v>
          </cell>
          <cell r="GR46">
            <v>0</v>
          </cell>
          <cell r="GS46">
            <v>0</v>
          </cell>
          <cell r="GT46">
            <v>0</v>
          </cell>
          <cell r="GU46">
            <v>0.63500000000000001</v>
          </cell>
          <cell r="GV46">
            <v>0.14699999999999999</v>
          </cell>
          <cell r="GW46">
            <v>0</v>
          </cell>
          <cell r="GX46">
            <v>0</v>
          </cell>
          <cell r="GY46">
            <v>0</v>
          </cell>
          <cell r="GZ46">
            <v>0.01</v>
          </cell>
          <cell r="HA46">
            <v>0.1</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4.7E-2</v>
          </cell>
          <cell r="HX46">
            <v>6.0999999999999999E-2</v>
          </cell>
          <cell r="HY46">
            <v>8.0000000000000002E-3</v>
          </cell>
          <cell r="HZ46">
            <v>7.0000000000000001E-3</v>
          </cell>
          <cell r="IA46">
            <v>0.127</v>
          </cell>
          <cell r="IB46">
            <v>3.2000000000000001E-2</v>
          </cell>
          <cell r="IC46">
            <v>0.254</v>
          </cell>
          <cell r="ID46">
            <v>0.36299999999999999</v>
          </cell>
          <cell r="IE46">
            <v>0</v>
          </cell>
          <cell r="IF46">
            <v>0</v>
          </cell>
          <cell r="IG46">
            <v>0</v>
          </cell>
          <cell r="IH46">
            <v>2.8000000000000001E-2</v>
          </cell>
          <cell r="II46">
            <v>5.0999999999999997E-2</v>
          </cell>
          <cell r="IJ46">
            <v>2.1999999999999999E-2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4.2999999999999997E-2</v>
          </cell>
          <cell r="JB46">
            <v>6.5000000000000002E-2</v>
          </cell>
          <cell r="JC46">
            <v>0</v>
          </cell>
          <cell r="JD46">
            <v>0</v>
          </cell>
          <cell r="JE46">
            <v>0</v>
          </cell>
          <cell r="JF46">
            <v>0</v>
          </cell>
          <cell r="JG46">
            <v>3.1E-2</v>
          </cell>
          <cell r="JH46">
            <v>0.76600000000000001</v>
          </cell>
          <cell r="JI46">
            <v>0</v>
          </cell>
          <cell r="JJ46">
            <v>0</v>
          </cell>
          <cell r="JK46">
            <v>0</v>
          </cell>
          <cell r="JL46">
            <v>0</v>
          </cell>
          <cell r="JM46">
            <v>0</v>
          </cell>
          <cell r="JN46">
            <v>9.6000000000000002E-2</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0.108</v>
          </cell>
          <cell r="KF46">
            <v>0</v>
          </cell>
          <cell r="KG46">
            <v>0</v>
          </cell>
          <cell r="KH46">
            <v>0</v>
          </cell>
          <cell r="KI46">
            <v>0</v>
          </cell>
          <cell r="KJ46">
            <v>9.4E-2</v>
          </cell>
          <cell r="KK46">
            <v>0.54800000000000004</v>
          </cell>
          <cell r="KL46">
            <v>0.15</v>
          </cell>
          <cell r="KM46">
            <v>0</v>
          </cell>
          <cell r="KN46">
            <v>0</v>
          </cell>
          <cell r="KO46">
            <v>0</v>
          </cell>
          <cell r="KP46">
            <v>2.1999999999999999E-2</v>
          </cell>
          <cell r="KQ46">
            <v>7.8E-2</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0.109</v>
          </cell>
          <cell r="LJ46">
            <v>0</v>
          </cell>
          <cell r="LK46">
            <v>0</v>
          </cell>
          <cell r="LL46">
            <v>0</v>
          </cell>
          <cell r="LM46">
            <v>0</v>
          </cell>
          <cell r="LN46">
            <v>0.154</v>
          </cell>
          <cell r="LO46">
            <v>0.61699999999999999</v>
          </cell>
          <cell r="LP46">
            <v>2.1000000000000001E-2</v>
          </cell>
          <cell r="LQ46">
            <v>0</v>
          </cell>
          <cell r="LR46">
            <v>0</v>
          </cell>
          <cell r="LS46">
            <v>0</v>
          </cell>
          <cell r="LT46">
            <v>0</v>
          </cell>
          <cell r="LU46">
            <v>0.1</v>
          </cell>
          <cell r="LV46">
            <v>0</v>
          </cell>
          <cell r="LW46">
            <v>0</v>
          </cell>
          <cell r="LX46">
            <v>0</v>
          </cell>
          <cell r="LY46">
            <v>0</v>
          </cell>
          <cell r="LZ46">
            <v>0</v>
          </cell>
          <cell r="MA46">
            <v>0</v>
          </cell>
          <cell r="MB46">
            <v>0</v>
          </cell>
          <cell r="MC46">
            <v>0</v>
          </cell>
          <cell r="MD46">
            <v>0</v>
          </cell>
          <cell r="ME46">
            <v>0</v>
          </cell>
          <cell r="MF46">
            <v>0</v>
          </cell>
          <cell r="MG46">
            <v>0</v>
          </cell>
          <cell r="MH46">
            <v>0</v>
          </cell>
          <cell r="MI46">
            <v>0</v>
          </cell>
          <cell r="MJ46">
            <v>0</v>
          </cell>
          <cell r="MK46">
            <v>0</v>
          </cell>
          <cell r="ML46">
            <v>0</v>
          </cell>
          <cell r="MM46">
            <v>0</v>
          </cell>
          <cell r="MN46">
            <v>0.107</v>
          </cell>
          <cell r="MO46">
            <v>0</v>
          </cell>
          <cell r="MP46">
            <v>0</v>
          </cell>
          <cell r="MQ46">
            <v>0</v>
          </cell>
          <cell r="MR46">
            <v>0</v>
          </cell>
          <cell r="MS46">
            <v>0</v>
          </cell>
          <cell r="MT46">
            <v>0.79700000000000004</v>
          </cell>
          <cell r="MU46">
            <v>0</v>
          </cell>
          <cell r="MV46">
            <v>0</v>
          </cell>
          <cell r="MW46">
            <v>0</v>
          </cell>
          <cell r="MX46">
            <v>0</v>
          </cell>
          <cell r="MY46">
            <v>0</v>
          </cell>
          <cell r="MZ46">
            <v>9.6000000000000002E-2</v>
          </cell>
          <cell r="NA46">
            <v>3.3000000000000002E-2</v>
          </cell>
          <cell r="NB46">
            <v>8.2000000000000003E-2</v>
          </cell>
          <cell r="NC46">
            <v>0</v>
          </cell>
          <cell r="ND46">
            <v>8.0000000000000002E-3</v>
          </cell>
          <cell r="NE46">
            <v>0.153</v>
          </cell>
          <cell r="NF46">
            <v>0</v>
          </cell>
          <cell r="NG46">
            <v>0.14699999999999999</v>
          </cell>
          <cell r="NH46">
            <v>0.127</v>
          </cell>
          <cell r="NI46">
            <v>0.16700000000000001</v>
          </cell>
          <cell r="NJ46">
            <v>0</v>
          </cell>
          <cell r="NK46">
            <v>0</v>
          </cell>
          <cell r="NL46">
            <v>0</v>
          </cell>
          <cell r="NM46">
            <v>0</v>
          </cell>
          <cell r="NN46">
            <v>0</v>
          </cell>
          <cell r="NO46">
            <v>0</v>
          </cell>
          <cell r="NP46">
            <v>0</v>
          </cell>
          <cell r="NQ46">
            <v>0.04</v>
          </cell>
          <cell r="NR46">
            <v>0</v>
          </cell>
          <cell r="NS46">
            <v>0</v>
          </cell>
          <cell r="NT46">
            <v>0.24199999999999999</v>
          </cell>
          <cell r="NU46">
            <v>0.155</v>
          </cell>
          <cell r="NV46">
            <v>8.0000000000000002E-3</v>
          </cell>
          <cell r="NW46">
            <v>0</v>
          </cell>
          <cell r="NX46">
            <v>0.113</v>
          </cell>
          <cell r="NY46">
            <v>2.5999999999999999E-2</v>
          </cell>
          <cell r="NZ46">
            <v>0.32200000000000001</v>
          </cell>
          <cell r="OA46">
            <v>0</v>
          </cell>
          <cell r="OB46">
            <v>9.4E-2</v>
          </cell>
          <cell r="OC46">
            <v>0</v>
          </cell>
          <cell r="OD46">
            <v>0</v>
          </cell>
          <cell r="OE46">
            <v>0</v>
          </cell>
          <cell r="OF46">
            <v>0</v>
          </cell>
          <cell r="OG46">
            <v>0</v>
          </cell>
          <cell r="OH46">
            <v>0.04</v>
          </cell>
          <cell r="OI46">
            <v>0</v>
          </cell>
          <cell r="OJ46">
            <v>0.24199999999999999</v>
          </cell>
          <cell r="OK46">
            <v>3.3000000000000002E-2</v>
          </cell>
          <cell r="OL46">
            <v>0</v>
          </cell>
          <cell r="OM46">
            <v>0</v>
          </cell>
          <cell r="ON46">
            <v>0</v>
          </cell>
          <cell r="OO46">
            <v>9.4E-2</v>
          </cell>
          <cell r="OP46">
            <v>0.17499999999999999</v>
          </cell>
          <cell r="OQ46">
            <v>0</v>
          </cell>
          <cell r="OR46">
            <v>0</v>
          </cell>
          <cell r="OS46">
            <v>0</v>
          </cell>
          <cell r="OT46">
            <v>0.127</v>
          </cell>
          <cell r="OU46">
            <v>0</v>
          </cell>
          <cell r="OV46">
            <v>0</v>
          </cell>
          <cell r="OW46">
            <v>1.4E-2</v>
          </cell>
          <cell r="OX46">
            <v>6.8000000000000005E-2</v>
          </cell>
          <cell r="OY46">
            <v>0</v>
          </cell>
          <cell r="OZ46">
            <v>9.4E-2</v>
          </cell>
          <cell r="PA46">
            <v>0.04</v>
          </cell>
          <cell r="PB46">
            <v>0</v>
          </cell>
          <cell r="PC46">
            <v>0</v>
          </cell>
          <cell r="PD46">
            <v>0.35499999999999998</v>
          </cell>
        </row>
        <row r="47">
          <cell r="A47" t="str">
            <v>5DE</v>
          </cell>
          <cell r="B47" t="str">
            <v>47</v>
          </cell>
          <cell r="C47" t="str">
            <v>NAF 17</v>
          </cell>
          <cell r="D47" t="str">
            <v>DE</v>
          </cell>
          <cell r="E47" t="str">
            <v>5</v>
          </cell>
          <cell r="F47">
            <v>0</v>
          </cell>
          <cell r="G47">
            <v>0</v>
          </cell>
          <cell r="H47">
            <v>6.8000000000000005E-2</v>
          </cell>
          <cell r="I47">
            <v>0.93200000000000005</v>
          </cell>
          <cell r="J47">
            <v>0</v>
          </cell>
          <cell r="K47">
            <v>0</v>
          </cell>
          <cell r="L47">
            <v>0.66200000000000003</v>
          </cell>
          <cell r="M47">
            <v>0.33800000000000002</v>
          </cell>
          <cell r="N47">
            <v>0</v>
          </cell>
          <cell r="O47">
            <v>0.14499999999999999</v>
          </cell>
          <cell r="P47">
            <v>0.42699999999999999</v>
          </cell>
          <cell r="Q47">
            <v>0.05</v>
          </cell>
          <cell r="R47">
            <v>2.1999999999999999E-2</v>
          </cell>
          <cell r="S47">
            <v>0.11700000000000001</v>
          </cell>
          <cell r="T47">
            <v>5.2999999999999999E-2</v>
          </cell>
          <cell r="U47">
            <v>4.4999999999999998E-2</v>
          </cell>
          <cell r="V47">
            <v>0.121</v>
          </cell>
          <cell r="W47">
            <v>0.32500000000000001</v>
          </cell>
          <cell r="X47">
            <v>1.6E-2</v>
          </cell>
          <cell r="Y47">
            <v>0.98399999999999999</v>
          </cell>
          <cell r="Z47">
            <v>0</v>
          </cell>
          <cell r="AA47">
            <v>0</v>
          </cell>
          <cell r="AB47">
            <v>0</v>
          </cell>
          <cell r="AC47">
            <v>0</v>
          </cell>
          <cell r="AD47">
            <v>1</v>
          </cell>
          <cell r="AE47">
            <v>1</v>
          </cell>
          <cell r="AF47">
            <v>0.129</v>
          </cell>
          <cell r="AG47">
            <v>0.871</v>
          </cell>
          <cell r="AH47">
            <v>0.38800000000000001</v>
          </cell>
          <cell r="AI47">
            <v>0.61199999999999999</v>
          </cell>
          <cell r="AJ47">
            <v>11</v>
          </cell>
          <cell r="AK47">
            <v>0.188</v>
          </cell>
          <cell r="AL47">
            <v>0</v>
          </cell>
          <cell r="AM47">
            <v>0</v>
          </cell>
          <cell r="AN47">
            <v>0.39100000000000001</v>
          </cell>
          <cell r="AO47">
            <v>0.42199999999999999</v>
          </cell>
          <cell r="AP47">
            <v>0</v>
          </cell>
          <cell r="AQ47">
            <v>0</v>
          </cell>
          <cell r="AR47">
            <v>0</v>
          </cell>
          <cell r="AS47">
            <v>0.57799999999999996</v>
          </cell>
          <cell r="AT47">
            <v>0.42199999999999999</v>
          </cell>
          <cell r="AU47">
            <v>1148</v>
          </cell>
          <cell r="AV47">
            <v>6.6000000000000003E-2</v>
          </cell>
          <cell r="AW47">
            <v>4.1000000000000002E-2</v>
          </cell>
          <cell r="AX47">
            <v>0</v>
          </cell>
          <cell r="AY47">
            <v>0.72599999999999998</v>
          </cell>
          <cell r="AZ47">
            <v>0.16800000000000001</v>
          </cell>
          <cell r="BA47">
            <v>12.436999999999999</v>
          </cell>
          <cell r="BB47">
            <v>0.19900000000000001</v>
          </cell>
          <cell r="BC47">
            <v>0.53300000000000003</v>
          </cell>
          <cell r="BD47">
            <v>0.14199999999999999</v>
          </cell>
          <cell r="BE47">
            <v>0.125</v>
          </cell>
          <cell r="BF47">
            <v>0.63700000000000001</v>
          </cell>
          <cell r="BG47">
            <v>0.313</v>
          </cell>
          <cell r="BH47">
            <v>0</v>
          </cell>
          <cell r="BI47">
            <v>0</v>
          </cell>
          <cell r="BJ47">
            <v>2.1000000000000001E-2</v>
          </cell>
          <cell r="BK47">
            <v>2.9000000000000001E-2</v>
          </cell>
          <cell r="BL47">
            <v>5.3999999999999999E-2</v>
          </cell>
          <cell r="BM47">
            <v>7.1999999999999995E-2</v>
          </cell>
          <cell r="BN47">
            <v>5.8999999999999997E-2</v>
          </cell>
          <cell r="BO47">
            <v>5.0999999999999997E-2</v>
          </cell>
          <cell r="BP47">
            <v>0.28799999999999998</v>
          </cell>
          <cell r="BQ47">
            <v>0.47799999999999998</v>
          </cell>
          <cell r="BR47">
            <v>0</v>
          </cell>
          <cell r="BS47">
            <v>0</v>
          </cell>
          <cell r="BT47">
            <v>0</v>
          </cell>
          <cell r="BU47">
            <v>0</v>
          </cell>
          <cell r="BV47">
            <v>4.7E-2</v>
          </cell>
          <cell r="BW47">
            <v>0.95299999999999996</v>
          </cell>
          <cell r="BX47">
            <v>0</v>
          </cell>
          <cell r="BY47">
            <v>0</v>
          </cell>
          <cell r="BZ47">
            <v>1.7999999999999999E-2</v>
          </cell>
          <cell r="CA47">
            <v>0.189</v>
          </cell>
          <cell r="CB47">
            <v>0.61</v>
          </cell>
          <cell r="CC47">
            <v>0.183</v>
          </cell>
          <cell r="CD47">
            <v>0</v>
          </cell>
          <cell r="CE47">
            <v>0</v>
          </cell>
          <cell r="CF47">
            <v>0</v>
          </cell>
          <cell r="CG47">
            <v>0.20100000000000001</v>
          </cell>
          <cell r="CH47">
            <v>0.67700000000000005</v>
          </cell>
          <cell r="CI47">
            <v>0.122</v>
          </cell>
          <cell r="CJ47">
            <v>0</v>
          </cell>
          <cell r="CK47">
            <v>0</v>
          </cell>
          <cell r="CL47">
            <v>0</v>
          </cell>
          <cell r="CM47">
            <v>0</v>
          </cell>
          <cell r="CN47">
            <v>0</v>
          </cell>
          <cell r="CO47">
            <v>1</v>
          </cell>
          <cell r="CP47">
            <v>0.54600000000000004</v>
          </cell>
          <cell r="CQ47">
            <v>0.434</v>
          </cell>
          <cell r="CR47">
            <v>0.02</v>
          </cell>
          <cell r="CS47">
            <v>0</v>
          </cell>
          <cell r="CT47">
            <v>0</v>
          </cell>
          <cell r="CU47">
            <v>0.57899999999999996</v>
          </cell>
          <cell r="CV47">
            <v>0.3</v>
          </cell>
          <cell r="CW47">
            <v>4.5999999999999999E-2</v>
          </cell>
          <cell r="CX47">
            <v>7.3999999999999996E-2</v>
          </cell>
          <cell r="CY47">
            <v>0</v>
          </cell>
          <cell r="CZ47">
            <v>0.55300000000000005</v>
          </cell>
          <cell r="DA47">
            <v>0.28499999999999998</v>
          </cell>
          <cell r="DB47">
            <v>0.16200000000000001</v>
          </cell>
          <cell r="DC47">
            <v>0</v>
          </cell>
          <cell r="DD47">
            <v>0</v>
          </cell>
          <cell r="DE47">
            <v>0.66200000000000003</v>
          </cell>
          <cell r="DF47">
            <v>0.221</v>
          </cell>
          <cell r="DG47">
            <v>4.4999999999999998E-2</v>
          </cell>
          <cell r="DH47">
            <v>1.0999999999999999E-2</v>
          </cell>
          <cell r="DI47">
            <v>6.0999999999999999E-2</v>
          </cell>
          <cell r="DJ47">
            <v>0.40200000000000002</v>
          </cell>
          <cell r="DK47">
            <v>0.217</v>
          </cell>
          <cell r="DL47">
            <v>0</v>
          </cell>
          <cell r="DM47">
            <v>0</v>
          </cell>
          <cell r="DN47">
            <v>0.38100000000000001</v>
          </cell>
          <cell r="DO47">
            <v>0.60599999999999998</v>
          </cell>
          <cell r="DP47">
            <v>0.192</v>
          </cell>
          <cell r="DQ47">
            <v>4.5999999999999999E-2</v>
          </cell>
          <cell r="DR47">
            <v>4.3999999999999997E-2</v>
          </cell>
          <cell r="DS47">
            <v>0.112</v>
          </cell>
          <cell r="DT47">
            <v>0.308</v>
          </cell>
          <cell r="DU47">
            <v>0.38100000000000001</v>
          </cell>
          <cell r="DV47">
            <v>0.311</v>
          </cell>
          <cell r="DW47">
            <v>0</v>
          </cell>
          <cell r="DX47">
            <v>0</v>
          </cell>
          <cell r="DY47">
            <v>0.34699999999999998</v>
          </cell>
          <cell r="DZ47">
            <v>0.157</v>
          </cell>
          <cell r="EA47">
            <v>9.7000000000000003E-2</v>
          </cell>
          <cell r="EB47">
            <v>0.39900000000000002</v>
          </cell>
          <cell r="EC47">
            <v>3.3000000000000002E-2</v>
          </cell>
          <cell r="ED47">
            <v>0.22700000000000001</v>
          </cell>
          <cell r="EE47">
            <v>0.121</v>
          </cell>
          <cell r="EF47">
            <v>0.39700000000000002</v>
          </cell>
          <cell r="EG47">
            <v>0.222</v>
          </cell>
          <cell r="EH47">
            <v>0.25600000000000001</v>
          </cell>
          <cell r="EI47">
            <v>0.28499999999999998</v>
          </cell>
          <cell r="EJ47">
            <v>6.3E-2</v>
          </cell>
          <cell r="EK47">
            <v>0.39500000000000002</v>
          </cell>
          <cell r="EL47">
            <v>0.34100000000000003</v>
          </cell>
          <cell r="EM47">
            <v>6.4000000000000001E-2</v>
          </cell>
          <cell r="EN47">
            <v>1.6E-2</v>
          </cell>
          <cell r="EO47">
            <v>3.1E-2</v>
          </cell>
          <cell r="EP47">
            <v>0.04</v>
          </cell>
          <cell r="EQ47">
            <v>0.50900000000000001</v>
          </cell>
          <cell r="ER47">
            <v>0.30299999999999999</v>
          </cell>
          <cell r="ES47">
            <v>0.16700000000000001</v>
          </cell>
          <cell r="ET47">
            <v>4.1000000000000002E-2</v>
          </cell>
          <cell r="EU47">
            <v>0.253</v>
          </cell>
          <cell r="EV47">
            <v>6.8000000000000005E-2</v>
          </cell>
          <cell r="EW47">
            <v>0.128</v>
          </cell>
          <cell r="EX47">
            <v>3.9E-2</v>
          </cell>
          <cell r="EY47">
            <v>9.0999999999999998E-2</v>
          </cell>
          <cell r="EZ47">
            <v>0.23799999999999999</v>
          </cell>
          <cell r="FA47">
            <v>0.36599999999999999</v>
          </cell>
          <cell r="FB47">
            <v>0.251</v>
          </cell>
          <cell r="FC47">
            <v>0.315</v>
          </cell>
          <cell r="FD47">
            <v>6.9000000000000006E-2</v>
          </cell>
          <cell r="FE47">
            <v>0.48399999999999999</v>
          </cell>
          <cell r="FF47">
            <v>0.214</v>
          </cell>
          <cell r="FG47">
            <v>0.23300000000000001</v>
          </cell>
          <cell r="FH47">
            <v>6.9000000000000006E-2</v>
          </cell>
          <cell r="FI47">
            <v>0.32200000000000001</v>
          </cell>
          <cell r="FJ47">
            <v>0.28799999999999998</v>
          </cell>
          <cell r="FK47">
            <v>0.27400000000000002</v>
          </cell>
          <cell r="FL47">
            <v>0.11600000000000001</v>
          </cell>
          <cell r="FM47">
            <v>6.4000000000000001E-2</v>
          </cell>
          <cell r="FN47">
            <v>0.69299999999999995</v>
          </cell>
          <cell r="FO47">
            <v>0.20899999999999999</v>
          </cell>
          <cell r="FP47">
            <v>3.4000000000000002E-2</v>
          </cell>
          <cell r="FQ47">
            <v>0.72299999999999998</v>
          </cell>
          <cell r="FR47">
            <v>0.106</v>
          </cell>
          <cell r="FS47">
            <v>2E-3</v>
          </cell>
          <cell r="FT47">
            <v>9.0999999999999998E-2</v>
          </cell>
          <cell r="FU47">
            <v>7.8E-2</v>
          </cell>
          <cell r="FV47">
            <v>0</v>
          </cell>
          <cell r="FW47">
            <v>0.70399999999999996</v>
          </cell>
          <cell r="FX47">
            <v>0.105</v>
          </cell>
          <cell r="FY47">
            <v>2E-3</v>
          </cell>
          <cell r="FZ47">
            <v>0.1</v>
          </cell>
          <cell r="GA47">
            <v>8.8999999999999996E-2</v>
          </cell>
          <cell r="GB47">
            <v>0</v>
          </cell>
          <cell r="GC47">
            <v>0</v>
          </cell>
          <cell r="GD47">
            <v>0</v>
          </cell>
          <cell r="GE47">
            <v>0</v>
          </cell>
          <cell r="GF47">
            <v>0</v>
          </cell>
          <cell r="GG47">
            <v>0</v>
          </cell>
          <cell r="GH47">
            <v>0</v>
          </cell>
          <cell r="GI47">
            <v>0</v>
          </cell>
          <cell r="GJ47">
            <v>0</v>
          </cell>
          <cell r="GK47">
            <v>0</v>
          </cell>
          <cell r="GL47">
            <v>0</v>
          </cell>
          <cell r="GM47">
            <v>0</v>
          </cell>
          <cell r="GN47">
            <v>0</v>
          </cell>
          <cell r="GO47">
            <v>2.3E-2</v>
          </cell>
          <cell r="GP47">
            <v>4.4999999999999998E-2</v>
          </cell>
          <cell r="GQ47">
            <v>0</v>
          </cell>
          <cell r="GR47">
            <v>0</v>
          </cell>
          <cell r="GS47">
            <v>0</v>
          </cell>
          <cell r="GT47">
            <v>0</v>
          </cell>
          <cell r="GU47">
            <v>0.61299999999999999</v>
          </cell>
          <cell r="GV47">
            <v>0.26800000000000002</v>
          </cell>
          <cell r="GW47">
            <v>0</v>
          </cell>
          <cell r="GX47">
            <v>0</v>
          </cell>
          <cell r="GY47">
            <v>2.1000000000000001E-2</v>
          </cell>
          <cell r="GZ47">
            <v>2.9000000000000001E-2</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1.0999999999999999E-2</v>
          </cell>
          <cell r="HX47">
            <v>5.8000000000000003E-2</v>
          </cell>
          <cell r="HY47">
            <v>5.3999999999999999E-2</v>
          </cell>
          <cell r="HZ47">
            <v>7.1999999999999995E-2</v>
          </cell>
          <cell r="IA47">
            <v>5.8999999999999997E-2</v>
          </cell>
          <cell r="IB47">
            <v>5.0999999999999997E-2</v>
          </cell>
          <cell r="IC47">
            <v>0.27700000000000002</v>
          </cell>
          <cell r="ID47">
            <v>0.42</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6.9000000000000006E-2</v>
          </cell>
          <cell r="JC47">
            <v>0</v>
          </cell>
          <cell r="JD47">
            <v>0</v>
          </cell>
          <cell r="JE47">
            <v>0</v>
          </cell>
          <cell r="JF47">
            <v>0</v>
          </cell>
          <cell r="JG47">
            <v>4.7E-2</v>
          </cell>
          <cell r="JH47">
            <v>0.88400000000000001</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1.2999999999999999E-2</v>
          </cell>
          <cell r="KE47">
            <v>4.4999999999999998E-2</v>
          </cell>
          <cell r="KF47">
            <v>0</v>
          </cell>
          <cell r="KG47">
            <v>0</v>
          </cell>
          <cell r="KH47">
            <v>0</v>
          </cell>
          <cell r="KI47">
            <v>1.7999999999999999E-2</v>
          </cell>
          <cell r="KJ47">
            <v>0.17599999999999999</v>
          </cell>
          <cell r="KK47">
            <v>0.56499999999999995</v>
          </cell>
          <cell r="KL47">
            <v>0.183</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5.7000000000000002E-2</v>
          </cell>
          <cell r="LI47">
            <v>1.2E-2</v>
          </cell>
          <cell r="LJ47">
            <v>0</v>
          </cell>
          <cell r="LK47">
            <v>0</v>
          </cell>
          <cell r="LL47">
            <v>0</v>
          </cell>
          <cell r="LM47">
            <v>0</v>
          </cell>
          <cell r="LN47">
            <v>0.14399999999999999</v>
          </cell>
          <cell r="LO47">
            <v>0.66500000000000004</v>
          </cell>
          <cell r="LP47">
            <v>0.122</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0</v>
          </cell>
          <cell r="MN47">
            <v>6.9000000000000006E-2</v>
          </cell>
          <cell r="MO47">
            <v>0</v>
          </cell>
          <cell r="MP47">
            <v>0</v>
          </cell>
          <cell r="MQ47">
            <v>0</v>
          </cell>
          <cell r="MR47">
            <v>0</v>
          </cell>
          <cell r="MS47">
            <v>0</v>
          </cell>
          <cell r="MT47">
            <v>0.93100000000000005</v>
          </cell>
          <cell r="MU47">
            <v>0</v>
          </cell>
          <cell r="MV47">
            <v>0</v>
          </cell>
          <cell r="MW47">
            <v>0</v>
          </cell>
          <cell r="MX47">
            <v>0</v>
          </cell>
          <cell r="MY47">
            <v>0</v>
          </cell>
          <cell r="MZ47">
            <v>0</v>
          </cell>
          <cell r="NA47">
            <v>1.2E-2</v>
          </cell>
          <cell r="NB47">
            <v>0.151</v>
          </cell>
          <cell r="NC47">
            <v>0.121</v>
          </cell>
          <cell r="ND47">
            <v>6.3E-2</v>
          </cell>
          <cell r="NE47">
            <v>0</v>
          </cell>
          <cell r="NF47">
            <v>0</v>
          </cell>
          <cell r="NG47">
            <v>4.4999999999999998E-2</v>
          </cell>
          <cell r="NH47">
            <v>0</v>
          </cell>
          <cell r="NI47">
            <v>0.112</v>
          </cell>
          <cell r="NJ47">
            <v>0</v>
          </cell>
          <cell r="NK47">
            <v>0</v>
          </cell>
          <cell r="NL47">
            <v>1.7000000000000001E-2</v>
          </cell>
          <cell r="NM47">
            <v>0</v>
          </cell>
          <cell r="NN47">
            <v>7.9000000000000001E-2</v>
          </cell>
          <cell r="NO47">
            <v>0</v>
          </cell>
          <cell r="NP47">
            <v>0</v>
          </cell>
          <cell r="NQ47">
            <v>1.7999999999999999E-2</v>
          </cell>
          <cell r="NR47">
            <v>0</v>
          </cell>
          <cell r="NS47">
            <v>0.154</v>
          </cell>
          <cell r="NT47">
            <v>0.22700000000000001</v>
          </cell>
          <cell r="NU47">
            <v>0.22</v>
          </cell>
          <cell r="NV47">
            <v>0.128</v>
          </cell>
          <cell r="NW47">
            <v>0</v>
          </cell>
          <cell r="NX47">
            <v>0</v>
          </cell>
          <cell r="NY47">
            <v>0</v>
          </cell>
          <cell r="NZ47">
            <v>0.13400000000000001</v>
          </cell>
          <cell r="OA47">
            <v>0</v>
          </cell>
          <cell r="OB47">
            <v>2.3E-2</v>
          </cell>
          <cell r="OC47">
            <v>2.4E-2</v>
          </cell>
          <cell r="OD47">
            <v>0.01</v>
          </cell>
          <cell r="OE47">
            <v>6.2E-2</v>
          </cell>
          <cell r="OF47">
            <v>0</v>
          </cell>
          <cell r="OG47">
            <v>0</v>
          </cell>
          <cell r="OH47">
            <v>1.9E-2</v>
          </cell>
          <cell r="OI47">
            <v>0</v>
          </cell>
          <cell r="OJ47">
            <v>0.38</v>
          </cell>
          <cell r="OK47">
            <v>1.2E-2</v>
          </cell>
          <cell r="OL47">
            <v>0</v>
          </cell>
          <cell r="OM47">
            <v>0</v>
          </cell>
          <cell r="ON47">
            <v>0</v>
          </cell>
          <cell r="OO47">
            <v>0.13600000000000001</v>
          </cell>
          <cell r="OP47">
            <v>6.0999999999999999E-2</v>
          </cell>
          <cell r="OQ47">
            <v>1.7000000000000001E-2</v>
          </cell>
          <cell r="OR47">
            <v>1.7999999999999999E-2</v>
          </cell>
          <cell r="OS47">
            <v>2.4E-2</v>
          </cell>
          <cell r="OT47">
            <v>9.6000000000000002E-2</v>
          </cell>
          <cell r="OU47">
            <v>0</v>
          </cell>
          <cell r="OV47">
            <v>0</v>
          </cell>
          <cell r="OW47">
            <v>7.1999999999999995E-2</v>
          </cell>
          <cell r="OX47">
            <v>0.13500000000000001</v>
          </cell>
          <cell r="OY47">
            <v>4.4999999999999998E-2</v>
          </cell>
          <cell r="OZ47">
            <v>0.158</v>
          </cell>
          <cell r="PA47">
            <v>0</v>
          </cell>
          <cell r="PB47">
            <v>0</v>
          </cell>
          <cell r="PC47">
            <v>0</v>
          </cell>
          <cell r="PD47">
            <v>0.22700000000000001</v>
          </cell>
        </row>
        <row r="48">
          <cell r="A48" t="str">
            <v>6DE</v>
          </cell>
          <cell r="B48" t="str">
            <v>48</v>
          </cell>
          <cell r="C48" t="str">
            <v>NAF 17</v>
          </cell>
          <cell r="D48" t="str">
            <v>DE</v>
          </cell>
          <cell r="E48" t="str">
            <v>6</v>
          </cell>
          <cell r="F48">
            <v>0</v>
          </cell>
          <cell r="G48">
            <v>0</v>
          </cell>
          <cell r="H48">
            <v>0.38300000000000001</v>
          </cell>
          <cell r="I48">
            <v>0.61699999999999999</v>
          </cell>
          <cell r="J48">
            <v>0</v>
          </cell>
          <cell r="K48">
            <v>0.99199999999999999</v>
          </cell>
          <cell r="L48">
            <v>0</v>
          </cell>
          <cell r="M48">
            <v>8.0000000000000002E-3</v>
          </cell>
          <cell r="N48">
            <v>0</v>
          </cell>
          <cell r="O48">
            <v>0.44700000000000001</v>
          </cell>
          <cell r="P48">
            <v>0.52800000000000002</v>
          </cell>
          <cell r="Q48">
            <v>3.0000000000000001E-3</v>
          </cell>
          <cell r="R48">
            <v>0</v>
          </cell>
          <cell r="S48">
            <v>0</v>
          </cell>
          <cell r="T48">
            <v>0.14000000000000001</v>
          </cell>
          <cell r="U48">
            <v>5.8999999999999997E-2</v>
          </cell>
          <cell r="V48">
            <v>0.16900000000000001</v>
          </cell>
          <cell r="W48">
            <v>0.311</v>
          </cell>
          <cell r="X48">
            <v>0</v>
          </cell>
          <cell r="Y48">
            <v>1</v>
          </cell>
          <cell r="Z48">
            <v>0</v>
          </cell>
          <cell r="AF48">
            <v>0.123</v>
          </cell>
          <cell r="AG48">
            <v>0.877</v>
          </cell>
          <cell r="AH48">
            <v>1</v>
          </cell>
          <cell r="AI48">
            <v>0</v>
          </cell>
          <cell r="AJ48">
            <v>7</v>
          </cell>
          <cell r="AK48">
            <v>0</v>
          </cell>
          <cell r="AL48">
            <v>0.48</v>
          </cell>
          <cell r="AM48">
            <v>0</v>
          </cell>
          <cell r="AN48">
            <v>0.52</v>
          </cell>
          <cell r="AO48">
            <v>0</v>
          </cell>
          <cell r="AP48">
            <v>0</v>
          </cell>
          <cell r="AQ48">
            <v>0</v>
          </cell>
          <cell r="AR48">
            <v>0</v>
          </cell>
          <cell r="AS48">
            <v>0</v>
          </cell>
          <cell r="AT48">
            <v>1</v>
          </cell>
          <cell r="AU48">
            <v>25</v>
          </cell>
          <cell r="AV48">
            <v>0</v>
          </cell>
          <cell r="AW48">
            <v>3.0000000000000001E-3</v>
          </cell>
          <cell r="AX48">
            <v>0</v>
          </cell>
          <cell r="AY48">
            <v>0.9</v>
          </cell>
          <cell r="AZ48">
            <v>9.7000000000000003E-2</v>
          </cell>
          <cell r="BA48">
            <v>23.998000000000001</v>
          </cell>
          <cell r="BB48">
            <v>1.6E-2</v>
          </cell>
          <cell r="BC48">
            <v>0.13800000000000001</v>
          </cell>
          <cell r="BD48">
            <v>0.77</v>
          </cell>
          <cell r="BE48">
            <v>7.5999999999999998E-2</v>
          </cell>
          <cell r="BF48">
            <v>0.45500000000000002</v>
          </cell>
          <cell r="BG48">
            <v>0.443</v>
          </cell>
          <cell r="BH48">
            <v>0.1</v>
          </cell>
          <cell r="BI48">
            <v>0</v>
          </cell>
          <cell r="BJ48">
            <v>0</v>
          </cell>
          <cell r="BK48">
            <v>2E-3</v>
          </cell>
          <cell r="BL48">
            <v>2E-3</v>
          </cell>
          <cell r="BM48">
            <v>3.6999999999999998E-2</v>
          </cell>
          <cell r="BN48">
            <v>0.433</v>
          </cell>
          <cell r="BO48">
            <v>0.39600000000000002</v>
          </cell>
          <cell r="BP48">
            <v>0.124</v>
          </cell>
          <cell r="BQ48">
            <v>8.0000000000000002E-3</v>
          </cell>
          <cell r="BR48">
            <v>0</v>
          </cell>
          <cell r="BS48">
            <v>0</v>
          </cell>
          <cell r="BT48">
            <v>0</v>
          </cell>
          <cell r="BU48">
            <v>0</v>
          </cell>
          <cell r="BV48">
            <v>7.0000000000000007E-2</v>
          </cell>
          <cell r="BW48">
            <v>0.93</v>
          </cell>
          <cell r="BX48">
            <v>0</v>
          </cell>
          <cell r="BY48">
            <v>0</v>
          </cell>
          <cell r="BZ48">
            <v>0</v>
          </cell>
          <cell r="CA48">
            <v>3.0000000000000001E-3</v>
          </cell>
          <cell r="CB48">
            <v>0.96499999999999997</v>
          </cell>
          <cell r="CC48">
            <v>3.2000000000000001E-2</v>
          </cell>
          <cell r="CD48">
            <v>0</v>
          </cell>
          <cell r="CE48">
            <v>0</v>
          </cell>
          <cell r="CF48">
            <v>2E-3</v>
          </cell>
          <cell r="CG48">
            <v>0.121</v>
          </cell>
          <cell r="CH48">
            <v>0.872</v>
          </cell>
          <cell r="CI48">
            <v>5.0000000000000001E-3</v>
          </cell>
          <cell r="CJ48">
            <v>0</v>
          </cell>
          <cell r="CK48">
            <v>0</v>
          </cell>
          <cell r="CL48">
            <v>0</v>
          </cell>
          <cell r="CM48">
            <v>0</v>
          </cell>
          <cell r="CN48">
            <v>0</v>
          </cell>
          <cell r="CO48">
            <v>1</v>
          </cell>
          <cell r="CP48">
            <v>0.441</v>
          </cell>
          <cell r="CQ48">
            <v>0.41799999999999998</v>
          </cell>
          <cell r="CR48">
            <v>0.14099999999999999</v>
          </cell>
          <cell r="CS48">
            <v>0</v>
          </cell>
          <cell r="CT48">
            <v>0</v>
          </cell>
          <cell r="CU48">
            <v>0.38100000000000001</v>
          </cell>
          <cell r="CV48">
            <v>0.47699999999999998</v>
          </cell>
          <cell r="CW48">
            <v>0.13600000000000001</v>
          </cell>
          <cell r="CX48">
            <v>0</v>
          </cell>
          <cell r="CY48">
            <v>5.0000000000000001E-3</v>
          </cell>
          <cell r="CZ48">
            <v>0.218</v>
          </cell>
          <cell r="DA48">
            <v>0.63200000000000001</v>
          </cell>
          <cell r="DB48">
            <v>0.151</v>
          </cell>
          <cell r="DC48">
            <v>0</v>
          </cell>
          <cell r="DD48">
            <v>0</v>
          </cell>
          <cell r="DE48">
            <v>0.44900000000000001</v>
          </cell>
          <cell r="DF48">
            <v>0.41499999999999998</v>
          </cell>
          <cell r="DG48">
            <v>0.13500000000000001</v>
          </cell>
          <cell r="DH48">
            <v>0</v>
          </cell>
          <cell r="DI48">
            <v>0</v>
          </cell>
          <cell r="DJ48">
            <v>0.317</v>
          </cell>
          <cell r="DK48">
            <v>0.443</v>
          </cell>
          <cell r="DL48">
            <v>0</v>
          </cell>
          <cell r="DM48">
            <v>0</v>
          </cell>
          <cell r="DN48">
            <v>0.23899999999999999</v>
          </cell>
          <cell r="DO48">
            <v>0.36299999999999999</v>
          </cell>
          <cell r="DP48">
            <v>5.8999999999999997E-2</v>
          </cell>
          <cell r="DQ48">
            <v>0.38400000000000001</v>
          </cell>
          <cell r="DR48">
            <v>0</v>
          </cell>
          <cell r="DS48">
            <v>0.19400000000000001</v>
          </cell>
          <cell r="DT48">
            <v>0.114</v>
          </cell>
          <cell r="DU48">
            <v>0.71</v>
          </cell>
          <cell r="DV48">
            <v>0.17499999999999999</v>
          </cell>
          <cell r="DW48">
            <v>0</v>
          </cell>
          <cell r="DX48">
            <v>1E-3</v>
          </cell>
          <cell r="DY48">
            <v>6.0000000000000001E-3</v>
          </cell>
          <cell r="DZ48">
            <v>0.60799999999999998</v>
          </cell>
          <cell r="EA48">
            <v>6.0000000000000001E-3</v>
          </cell>
          <cell r="EB48">
            <v>0.38100000000000001</v>
          </cell>
          <cell r="EC48">
            <v>2E-3</v>
          </cell>
          <cell r="ED48">
            <v>2.1000000000000001E-2</v>
          </cell>
          <cell r="EE48">
            <v>0</v>
          </cell>
          <cell r="EF48">
            <v>0.56999999999999995</v>
          </cell>
          <cell r="EG48">
            <v>0.40699999999999997</v>
          </cell>
          <cell r="EH48">
            <v>7.0000000000000001E-3</v>
          </cell>
          <cell r="EI48">
            <v>0.24199999999999999</v>
          </cell>
          <cell r="EJ48">
            <v>0.38</v>
          </cell>
          <cell r="EK48">
            <v>0.371</v>
          </cell>
          <cell r="EL48">
            <v>0.27700000000000002</v>
          </cell>
          <cell r="EM48">
            <v>2E-3</v>
          </cell>
          <cell r="EN48">
            <v>4.0000000000000001E-3</v>
          </cell>
          <cell r="EO48">
            <v>3.2000000000000001E-2</v>
          </cell>
          <cell r="EP48">
            <v>0.01</v>
          </cell>
          <cell r="EQ48">
            <v>0.67400000000000004</v>
          </cell>
          <cell r="ER48">
            <v>0.27900000000000003</v>
          </cell>
          <cell r="ES48">
            <v>0.19600000000000001</v>
          </cell>
          <cell r="ET48">
            <v>3.0000000000000001E-3</v>
          </cell>
          <cell r="EU48">
            <v>0.45500000000000002</v>
          </cell>
          <cell r="EV48">
            <v>2.9000000000000001E-2</v>
          </cell>
          <cell r="EW48">
            <v>2.9000000000000001E-2</v>
          </cell>
          <cell r="EX48">
            <v>0.38200000000000001</v>
          </cell>
          <cell r="EY48">
            <v>0</v>
          </cell>
          <cell r="EZ48">
            <v>0.20499999999999999</v>
          </cell>
          <cell r="FA48">
            <v>0.61</v>
          </cell>
          <cell r="FB48">
            <v>6.0000000000000001E-3</v>
          </cell>
          <cell r="FC48">
            <v>0.38300000000000001</v>
          </cell>
          <cell r="FD48">
            <v>2E-3</v>
          </cell>
          <cell r="FE48">
            <v>0.61</v>
          </cell>
          <cell r="FF48">
            <v>0.01</v>
          </cell>
          <cell r="FG48">
            <v>0.378</v>
          </cell>
          <cell r="FH48">
            <v>2E-3</v>
          </cell>
          <cell r="FI48">
            <v>0.47399999999999998</v>
          </cell>
          <cell r="FJ48">
            <v>0.14699999999999999</v>
          </cell>
          <cell r="FK48">
            <v>0.378</v>
          </cell>
          <cell r="FL48">
            <v>2E-3</v>
          </cell>
          <cell r="FM48">
            <v>0</v>
          </cell>
          <cell r="FN48">
            <v>0.48299999999999998</v>
          </cell>
          <cell r="FO48">
            <v>0.51500000000000001</v>
          </cell>
          <cell r="FP48">
            <v>2E-3</v>
          </cell>
          <cell r="FQ48">
            <v>0.64600000000000002</v>
          </cell>
          <cell r="FR48">
            <v>0.247</v>
          </cell>
          <cell r="FS48">
            <v>4.0000000000000001E-3</v>
          </cell>
          <cell r="FT48">
            <v>4.2999999999999997E-2</v>
          </cell>
          <cell r="FU48">
            <v>0.06</v>
          </cell>
          <cell r="FV48">
            <v>0</v>
          </cell>
          <cell r="FW48">
            <v>0.63300000000000001</v>
          </cell>
          <cell r="FX48">
            <v>0.248</v>
          </cell>
          <cell r="FY48">
            <v>3.0000000000000001E-3</v>
          </cell>
          <cell r="FZ48">
            <v>4.3999999999999997E-2</v>
          </cell>
          <cell r="GA48">
            <v>7.1999999999999995E-2</v>
          </cell>
          <cell r="GB48">
            <v>0</v>
          </cell>
          <cell r="GC48">
            <v>0</v>
          </cell>
          <cell r="GD48">
            <v>0</v>
          </cell>
          <cell r="GE48">
            <v>0</v>
          </cell>
          <cell r="GF48">
            <v>0</v>
          </cell>
          <cell r="GG48">
            <v>0</v>
          </cell>
          <cell r="GH48">
            <v>0</v>
          </cell>
          <cell r="GI48">
            <v>0</v>
          </cell>
          <cell r="GJ48">
            <v>0</v>
          </cell>
          <cell r="GK48">
            <v>0</v>
          </cell>
          <cell r="GL48">
            <v>0</v>
          </cell>
          <cell r="GM48">
            <v>0</v>
          </cell>
          <cell r="GN48">
            <v>0</v>
          </cell>
          <cell r="GO48">
            <v>3.0000000000000001E-3</v>
          </cell>
          <cell r="GP48">
            <v>0.38</v>
          </cell>
          <cell r="GQ48">
            <v>0</v>
          </cell>
          <cell r="GR48">
            <v>0</v>
          </cell>
          <cell r="GS48">
            <v>0</v>
          </cell>
          <cell r="GT48">
            <v>0</v>
          </cell>
          <cell r="GU48">
            <v>0.45200000000000001</v>
          </cell>
          <cell r="GV48">
            <v>6.3E-2</v>
          </cell>
          <cell r="GW48">
            <v>0.1</v>
          </cell>
          <cell r="GX48">
            <v>0</v>
          </cell>
          <cell r="GY48">
            <v>0</v>
          </cell>
          <cell r="GZ48">
            <v>2E-3</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0.38</v>
          </cell>
          <cell r="HV48">
            <v>0</v>
          </cell>
          <cell r="HW48">
            <v>0</v>
          </cell>
          <cell r="HX48">
            <v>3.0000000000000001E-3</v>
          </cell>
          <cell r="HY48">
            <v>2E-3</v>
          </cell>
          <cell r="HZ48">
            <v>3.6999999999999998E-2</v>
          </cell>
          <cell r="IA48">
            <v>5.3999999999999999E-2</v>
          </cell>
          <cell r="IB48">
            <v>0.39600000000000002</v>
          </cell>
          <cell r="IC48">
            <v>0.124</v>
          </cell>
          <cell r="ID48">
            <v>5.0000000000000001E-3</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0.38400000000000001</v>
          </cell>
          <cell r="JC48">
            <v>0</v>
          </cell>
          <cell r="JD48">
            <v>0</v>
          </cell>
          <cell r="JE48">
            <v>0</v>
          </cell>
          <cell r="JF48">
            <v>0</v>
          </cell>
          <cell r="JG48">
            <v>7.0000000000000007E-2</v>
          </cell>
          <cell r="JH48">
            <v>0.54700000000000004</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3.0000000000000001E-3</v>
          </cell>
          <cell r="KE48">
            <v>0.38</v>
          </cell>
          <cell r="KF48">
            <v>0</v>
          </cell>
          <cell r="KG48">
            <v>0</v>
          </cell>
          <cell r="KH48">
            <v>0</v>
          </cell>
          <cell r="KI48">
            <v>0</v>
          </cell>
          <cell r="KJ48">
            <v>0</v>
          </cell>
          <cell r="KK48">
            <v>0.58599999999999997</v>
          </cell>
          <cell r="KL48">
            <v>3.2000000000000001E-2</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0.38</v>
          </cell>
          <cell r="LJ48">
            <v>3.0000000000000001E-3</v>
          </cell>
          <cell r="LK48">
            <v>0</v>
          </cell>
          <cell r="LL48">
            <v>0</v>
          </cell>
          <cell r="LM48">
            <v>2E-3</v>
          </cell>
          <cell r="LN48">
            <v>0.121</v>
          </cell>
          <cell r="LO48">
            <v>0.49199999999999999</v>
          </cell>
          <cell r="LP48">
            <v>2E-3</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0</v>
          </cell>
          <cell r="MN48">
            <v>0.38300000000000001</v>
          </cell>
          <cell r="MO48">
            <v>0</v>
          </cell>
          <cell r="MP48">
            <v>0</v>
          </cell>
          <cell r="MQ48">
            <v>0</v>
          </cell>
          <cell r="MR48">
            <v>0</v>
          </cell>
          <cell r="MS48">
            <v>0</v>
          </cell>
          <cell r="MT48">
            <v>0.61699999999999999</v>
          </cell>
          <cell r="MU48">
            <v>0</v>
          </cell>
          <cell r="MV48">
            <v>0</v>
          </cell>
          <cell r="MW48">
            <v>0</v>
          </cell>
          <cell r="MX48">
            <v>0</v>
          </cell>
          <cell r="MY48">
            <v>0</v>
          </cell>
          <cell r="MZ48">
            <v>0</v>
          </cell>
          <cell r="NA48">
            <v>2E-3</v>
          </cell>
          <cell r="NB48">
            <v>2E-3</v>
          </cell>
          <cell r="NC48">
            <v>0</v>
          </cell>
          <cell r="ND48">
            <v>1E-3</v>
          </cell>
          <cell r="NE48">
            <v>0</v>
          </cell>
          <cell r="NF48">
            <v>0</v>
          </cell>
          <cell r="NG48">
            <v>1.2999999999999999E-2</v>
          </cell>
          <cell r="NH48">
            <v>0</v>
          </cell>
          <cell r="NI48">
            <v>0.56499999999999995</v>
          </cell>
          <cell r="NJ48">
            <v>2.9000000000000001E-2</v>
          </cell>
          <cell r="NK48">
            <v>0</v>
          </cell>
          <cell r="NL48">
            <v>6.0000000000000001E-3</v>
          </cell>
          <cell r="NM48">
            <v>0</v>
          </cell>
          <cell r="NN48">
            <v>0</v>
          </cell>
          <cell r="NO48">
            <v>0</v>
          </cell>
          <cell r="NP48">
            <v>0</v>
          </cell>
          <cell r="NQ48">
            <v>0</v>
          </cell>
          <cell r="NR48">
            <v>0</v>
          </cell>
          <cell r="NS48">
            <v>3.0000000000000001E-3</v>
          </cell>
          <cell r="NT48">
            <v>0.378</v>
          </cell>
          <cell r="NU48">
            <v>6.0000000000000001E-3</v>
          </cell>
          <cell r="NV48">
            <v>0</v>
          </cell>
          <cell r="NW48">
            <v>0</v>
          </cell>
          <cell r="NX48">
            <v>0</v>
          </cell>
          <cell r="NY48">
            <v>0</v>
          </cell>
          <cell r="NZ48">
            <v>0.17899999999999999</v>
          </cell>
          <cell r="OA48">
            <v>0.38</v>
          </cell>
          <cell r="OB48">
            <v>4.9000000000000002E-2</v>
          </cell>
          <cell r="OC48">
            <v>2E-3</v>
          </cell>
          <cell r="OD48">
            <v>4.0000000000000001E-3</v>
          </cell>
          <cell r="OE48">
            <v>0</v>
          </cell>
          <cell r="OF48">
            <v>0</v>
          </cell>
          <cell r="OG48">
            <v>0</v>
          </cell>
          <cell r="OH48">
            <v>5.8999999999999997E-2</v>
          </cell>
          <cell r="OI48">
            <v>0</v>
          </cell>
          <cell r="OJ48">
            <v>0.32200000000000001</v>
          </cell>
          <cell r="OK48">
            <v>2E-3</v>
          </cell>
          <cell r="OL48">
            <v>0</v>
          </cell>
          <cell r="OM48">
            <v>0</v>
          </cell>
          <cell r="ON48">
            <v>0</v>
          </cell>
          <cell r="OO48">
            <v>4.0000000000000001E-3</v>
          </cell>
          <cell r="OP48">
            <v>1.7000000000000001E-2</v>
          </cell>
          <cell r="OQ48">
            <v>0</v>
          </cell>
          <cell r="OR48">
            <v>0</v>
          </cell>
          <cell r="OS48">
            <v>0</v>
          </cell>
          <cell r="OT48">
            <v>0</v>
          </cell>
          <cell r="OU48">
            <v>0</v>
          </cell>
          <cell r="OV48">
            <v>0</v>
          </cell>
          <cell r="OW48">
            <v>1E-3</v>
          </cell>
          <cell r="OX48">
            <v>0.13600000000000001</v>
          </cell>
          <cell r="OY48">
            <v>0.38</v>
          </cell>
          <cell r="OZ48">
            <v>5.2999999999999999E-2</v>
          </cell>
          <cell r="PA48">
            <v>0</v>
          </cell>
          <cell r="PB48">
            <v>8.7999999999999995E-2</v>
          </cell>
          <cell r="PC48">
            <v>0</v>
          </cell>
          <cell r="PD48">
            <v>0.318</v>
          </cell>
        </row>
        <row r="49">
          <cell r="A49" t="str">
            <v>EnsFZ</v>
          </cell>
          <cell r="B49" t="str">
            <v>49</v>
          </cell>
          <cell r="C49" t="str">
            <v>NAF 17</v>
          </cell>
          <cell r="D49" t="str">
            <v>FZ</v>
          </cell>
          <cell r="E49" t="str">
            <v/>
          </cell>
          <cell r="F49">
            <v>4.0000000000000001E-3</v>
          </cell>
          <cell r="G49">
            <v>1.6E-2</v>
          </cell>
          <cell r="H49">
            <v>0.127</v>
          </cell>
          <cell r="I49">
            <v>0.81399999999999995</v>
          </cell>
          <cell r="J49">
            <v>3.9E-2</v>
          </cell>
          <cell r="K49">
            <v>0.78500000000000003</v>
          </cell>
          <cell r="L49">
            <v>0.11799999999999999</v>
          </cell>
          <cell r="M49">
            <v>3.5000000000000003E-2</v>
          </cell>
          <cell r="N49">
            <v>6.3E-2</v>
          </cell>
          <cell r="O49">
            <v>0.14799999999999999</v>
          </cell>
          <cell r="P49">
            <v>0.23200000000000001</v>
          </cell>
          <cell r="Q49">
            <v>6.9000000000000006E-2</v>
          </cell>
          <cell r="R49">
            <v>0.02</v>
          </cell>
          <cell r="S49">
            <v>0.15</v>
          </cell>
          <cell r="T49">
            <v>0.20100000000000001</v>
          </cell>
          <cell r="U49">
            <v>4.3999999999999997E-2</v>
          </cell>
          <cell r="V49">
            <v>0.1</v>
          </cell>
          <cell r="W49">
            <v>0.34200000000000003</v>
          </cell>
          <cell r="X49">
            <v>9.7000000000000003E-2</v>
          </cell>
          <cell r="Y49">
            <v>0.83799999999999997</v>
          </cell>
          <cell r="Z49">
            <v>6.4000000000000001E-2</v>
          </cell>
          <cell r="AA49">
            <v>0.29799999999999999</v>
          </cell>
          <cell r="AB49">
            <v>0.36199999999999999</v>
          </cell>
          <cell r="AC49">
            <v>0.42599999999999999</v>
          </cell>
          <cell r="AD49">
            <v>0.33</v>
          </cell>
          <cell r="AE49">
            <v>0.46800000000000003</v>
          </cell>
          <cell r="AF49">
            <v>0.115</v>
          </cell>
          <cell r="AG49">
            <v>0.88500000000000001</v>
          </cell>
          <cell r="AH49">
            <v>0.35099999999999998</v>
          </cell>
          <cell r="AI49">
            <v>0.64900000000000002</v>
          </cell>
          <cell r="AJ49">
            <v>106</v>
          </cell>
          <cell r="AK49">
            <v>0.68500000000000005</v>
          </cell>
          <cell r="AL49">
            <v>4.4999999999999998E-2</v>
          </cell>
          <cell r="AM49">
            <v>2.7E-2</v>
          </cell>
          <cell r="AN49">
            <v>0.14399999999999999</v>
          </cell>
          <cell r="AO49">
            <v>9.9000000000000005E-2</v>
          </cell>
          <cell r="AP49">
            <v>0</v>
          </cell>
          <cell r="AQ49">
            <v>6.0999999999999999E-2</v>
          </cell>
          <cell r="AR49">
            <v>6.0999999999999999E-2</v>
          </cell>
          <cell r="AS49">
            <v>0.746</v>
          </cell>
          <cell r="AT49">
            <v>0.13200000000000001</v>
          </cell>
          <cell r="AU49">
            <v>8059</v>
          </cell>
          <cell r="AV49">
            <v>1.4E-2</v>
          </cell>
          <cell r="AW49">
            <v>2.9000000000000001E-2</v>
          </cell>
          <cell r="AX49">
            <v>7.0000000000000001E-3</v>
          </cell>
          <cell r="AY49">
            <v>0.77600000000000002</v>
          </cell>
          <cell r="AZ49">
            <v>0.17399999999999999</v>
          </cell>
          <cell r="BA49">
            <v>5.0880000000000001</v>
          </cell>
          <cell r="BB49">
            <v>0.19400000000000001</v>
          </cell>
          <cell r="BC49">
            <v>0.248</v>
          </cell>
          <cell r="BD49">
            <v>0.33400000000000002</v>
          </cell>
          <cell r="BE49">
            <v>0.224</v>
          </cell>
          <cell r="BF49">
            <v>0.82399999999999995</v>
          </cell>
          <cell r="BG49">
            <v>0.121</v>
          </cell>
          <cell r="BH49">
            <v>1.9E-2</v>
          </cell>
          <cell r="BI49">
            <v>1.7000000000000001E-2</v>
          </cell>
          <cell r="BJ49">
            <v>5.0000000000000001E-3</v>
          </cell>
          <cell r="BK49">
            <v>1.4999999999999999E-2</v>
          </cell>
          <cell r="BL49">
            <v>5.0000000000000001E-3</v>
          </cell>
          <cell r="BM49">
            <v>0.01</v>
          </cell>
          <cell r="BN49">
            <v>4.1000000000000002E-2</v>
          </cell>
          <cell r="BO49">
            <v>0.124</v>
          </cell>
          <cell r="BP49">
            <v>0.182</v>
          </cell>
          <cell r="BQ49">
            <v>0.63900000000000001</v>
          </cell>
          <cell r="BR49">
            <v>1E-3</v>
          </cell>
          <cell r="BS49">
            <v>0</v>
          </cell>
          <cell r="BT49">
            <v>1E-3</v>
          </cell>
          <cell r="BU49">
            <v>1.0999999999999999E-2</v>
          </cell>
          <cell r="BV49">
            <v>0.10100000000000001</v>
          </cell>
          <cell r="BW49">
            <v>0.88600000000000001</v>
          </cell>
          <cell r="BX49">
            <v>1E-3</v>
          </cell>
          <cell r="BY49">
            <v>0</v>
          </cell>
          <cell r="BZ49">
            <v>4.0000000000000001E-3</v>
          </cell>
          <cell r="CA49">
            <v>0.123</v>
          </cell>
          <cell r="CB49">
            <v>0.66</v>
          </cell>
          <cell r="CC49">
            <v>0.21199999999999999</v>
          </cell>
          <cell r="CD49">
            <v>4.0000000000000001E-3</v>
          </cell>
          <cell r="CE49">
            <v>1E-3</v>
          </cell>
          <cell r="CF49">
            <v>5.0000000000000001E-3</v>
          </cell>
          <cell r="CG49">
            <v>6.3E-2</v>
          </cell>
          <cell r="CH49">
            <v>0.53200000000000003</v>
          </cell>
          <cell r="CI49">
            <v>0.39500000000000002</v>
          </cell>
          <cell r="CJ49">
            <v>0</v>
          </cell>
          <cell r="CK49">
            <v>0</v>
          </cell>
          <cell r="CL49">
            <v>0</v>
          </cell>
          <cell r="CM49">
            <v>0</v>
          </cell>
          <cell r="CN49">
            <v>2E-3</v>
          </cell>
          <cell r="CO49">
            <v>0.998</v>
          </cell>
          <cell r="CP49">
            <v>0.59399999999999997</v>
          </cell>
          <cell r="CQ49">
            <v>0.28499999999999998</v>
          </cell>
          <cell r="CR49">
            <v>3.9E-2</v>
          </cell>
          <cell r="CS49">
            <v>1.4999999999999999E-2</v>
          </cell>
          <cell r="CT49">
            <v>6.7000000000000004E-2</v>
          </cell>
          <cell r="CU49">
            <v>0.55600000000000005</v>
          </cell>
          <cell r="CV49">
            <v>0.246</v>
          </cell>
          <cell r="CW49">
            <v>0.04</v>
          </cell>
          <cell r="CX49">
            <v>7.2999999999999995E-2</v>
          </cell>
          <cell r="CY49">
            <v>8.5999999999999993E-2</v>
          </cell>
          <cell r="CZ49">
            <v>0.67100000000000004</v>
          </cell>
          <cell r="DA49">
            <v>0.246</v>
          </cell>
          <cell r="DB49">
            <v>7.6999999999999999E-2</v>
          </cell>
          <cell r="DC49">
            <v>4.0000000000000001E-3</v>
          </cell>
          <cell r="DD49">
            <v>2E-3</v>
          </cell>
          <cell r="DE49">
            <v>0.60299999999999998</v>
          </cell>
          <cell r="DF49">
            <v>0.12</v>
          </cell>
          <cell r="DG49">
            <v>0.01</v>
          </cell>
          <cell r="DH49">
            <v>3.0000000000000001E-3</v>
          </cell>
          <cell r="DI49">
            <v>0.26500000000000001</v>
          </cell>
          <cell r="DJ49">
            <v>0.50800000000000001</v>
          </cell>
          <cell r="DK49">
            <v>0.26400000000000001</v>
          </cell>
          <cell r="DL49">
            <v>0.09</v>
          </cell>
          <cell r="DM49">
            <v>2.1000000000000001E-2</v>
          </cell>
          <cell r="DN49">
            <v>0.11600000000000001</v>
          </cell>
          <cell r="DO49">
            <v>0.58299999999999996</v>
          </cell>
          <cell r="DP49">
            <v>0.13600000000000001</v>
          </cell>
          <cell r="DQ49">
            <v>1.6E-2</v>
          </cell>
          <cell r="DR49">
            <v>4.3999999999999997E-2</v>
          </cell>
          <cell r="DS49">
            <v>0.221</v>
          </cell>
          <cell r="DT49">
            <v>0.51400000000000001</v>
          </cell>
          <cell r="DU49">
            <v>0.35499999999999998</v>
          </cell>
          <cell r="DV49">
            <v>9.5000000000000001E-2</v>
          </cell>
          <cell r="DW49">
            <v>8.0000000000000002E-3</v>
          </cell>
          <cell r="DX49">
            <v>2.8000000000000001E-2</v>
          </cell>
          <cell r="DY49">
            <v>0.19700000000000001</v>
          </cell>
          <cell r="DZ49">
            <v>0.47099999999999997</v>
          </cell>
          <cell r="EA49">
            <v>0.12</v>
          </cell>
          <cell r="EB49">
            <v>0.21199999999999999</v>
          </cell>
          <cell r="EC49">
            <v>7.0999999999999994E-2</v>
          </cell>
          <cell r="ED49">
            <v>0.29199999999999998</v>
          </cell>
          <cell r="EE49">
            <v>6.7000000000000004E-2</v>
          </cell>
          <cell r="EF49">
            <v>0.35899999999999999</v>
          </cell>
          <cell r="EG49">
            <v>0.21199999999999999</v>
          </cell>
          <cell r="EH49">
            <v>0.23799999999999999</v>
          </cell>
          <cell r="EI49">
            <v>0.44800000000000001</v>
          </cell>
          <cell r="EJ49">
            <v>0.109</v>
          </cell>
          <cell r="EK49">
            <v>0.20499999999999999</v>
          </cell>
          <cell r="EL49">
            <v>0.32700000000000001</v>
          </cell>
          <cell r="EM49">
            <v>6.0999999999999999E-2</v>
          </cell>
          <cell r="EN49">
            <v>9.4E-2</v>
          </cell>
          <cell r="EO49">
            <v>0.11</v>
          </cell>
          <cell r="EP49">
            <v>9.0999999999999998E-2</v>
          </cell>
          <cell r="EQ49">
            <v>0.317</v>
          </cell>
          <cell r="ER49">
            <v>0.27700000000000002</v>
          </cell>
          <cell r="ES49">
            <v>0.38300000000000001</v>
          </cell>
          <cell r="ET49">
            <v>4.4999999999999998E-2</v>
          </cell>
          <cell r="EU49">
            <v>0.19800000000000001</v>
          </cell>
          <cell r="EV49">
            <v>6.5000000000000002E-2</v>
          </cell>
          <cell r="EW49">
            <v>0.01</v>
          </cell>
          <cell r="EX49">
            <v>0.154</v>
          </cell>
          <cell r="EY49">
            <v>0.107</v>
          </cell>
          <cell r="EZ49">
            <v>0.17199999999999999</v>
          </cell>
          <cell r="FA49">
            <v>0.44600000000000001</v>
          </cell>
          <cell r="FB49">
            <v>0.23799999999999999</v>
          </cell>
          <cell r="FC49">
            <v>0.28899999999999998</v>
          </cell>
          <cell r="FD49">
            <v>2.8000000000000001E-2</v>
          </cell>
          <cell r="FE49">
            <v>0.58799999999999997</v>
          </cell>
          <cell r="FF49">
            <v>0.249</v>
          </cell>
          <cell r="FG49">
            <v>0.156</v>
          </cell>
          <cell r="FH49">
            <v>7.0000000000000001E-3</v>
          </cell>
          <cell r="FI49">
            <v>0.33400000000000002</v>
          </cell>
          <cell r="FJ49">
            <v>0.39900000000000002</v>
          </cell>
          <cell r="FK49">
            <v>0.252</v>
          </cell>
          <cell r="FL49">
            <v>1.4999999999999999E-2</v>
          </cell>
          <cell r="FM49">
            <v>5.0999999999999997E-2</v>
          </cell>
          <cell r="FN49">
            <v>0.55200000000000005</v>
          </cell>
          <cell r="FO49">
            <v>0.36799999999999999</v>
          </cell>
          <cell r="FP49">
            <v>2.9000000000000001E-2</v>
          </cell>
          <cell r="FQ49">
            <v>0.83</v>
          </cell>
          <cell r="FR49">
            <v>5.6000000000000001E-2</v>
          </cell>
          <cell r="FS49">
            <v>8.0000000000000002E-3</v>
          </cell>
          <cell r="FT49">
            <v>6.2E-2</v>
          </cell>
          <cell r="FU49">
            <v>4.3999999999999997E-2</v>
          </cell>
          <cell r="FV49">
            <v>0</v>
          </cell>
          <cell r="FW49">
            <v>0.81599999999999995</v>
          </cell>
          <cell r="FX49">
            <v>6.0999999999999999E-2</v>
          </cell>
          <cell r="FY49">
            <v>8.9999999999999993E-3</v>
          </cell>
          <cell r="FZ49">
            <v>6.8000000000000005E-2</v>
          </cell>
          <cell r="GA49">
            <v>4.5999999999999999E-2</v>
          </cell>
          <cell r="GB49">
            <v>0</v>
          </cell>
          <cell r="GC49">
            <v>0</v>
          </cell>
          <cell r="GD49">
            <v>0</v>
          </cell>
          <cell r="GE49">
            <v>0</v>
          </cell>
          <cell r="GF49">
            <v>0</v>
          </cell>
          <cell r="GG49">
            <v>0</v>
          </cell>
          <cell r="GH49">
            <v>2E-3</v>
          </cell>
          <cell r="GI49">
            <v>1.2999999999999999E-2</v>
          </cell>
          <cell r="GJ49">
            <v>1E-3</v>
          </cell>
          <cell r="GK49">
            <v>2E-3</v>
          </cell>
          <cell r="GL49">
            <v>0</v>
          </cell>
          <cell r="GM49">
            <v>0</v>
          </cell>
          <cell r="GN49">
            <v>0</v>
          </cell>
          <cell r="GO49">
            <v>9.7000000000000003E-2</v>
          </cell>
          <cell r="GP49">
            <v>1.9E-2</v>
          </cell>
          <cell r="GQ49">
            <v>5.0000000000000001E-3</v>
          </cell>
          <cell r="GR49">
            <v>2E-3</v>
          </cell>
          <cell r="GS49">
            <v>2E-3</v>
          </cell>
          <cell r="GT49">
            <v>4.0000000000000001E-3</v>
          </cell>
          <cell r="GU49">
            <v>0.67700000000000005</v>
          </cell>
          <cell r="GV49">
            <v>9.8000000000000004E-2</v>
          </cell>
          <cell r="GW49">
            <v>1.0999999999999999E-2</v>
          </cell>
          <cell r="GX49">
            <v>1.4999999999999999E-2</v>
          </cell>
          <cell r="GY49">
            <v>3.0000000000000001E-3</v>
          </cell>
          <cell r="GZ49">
            <v>8.9999999999999993E-3</v>
          </cell>
          <cell r="HA49">
            <v>3.6999999999999998E-2</v>
          </cell>
          <cell r="HB49">
            <v>2E-3</v>
          </cell>
          <cell r="HC49">
            <v>1E-3</v>
          </cell>
          <cell r="HD49">
            <v>0</v>
          </cell>
          <cell r="HE49">
            <v>0</v>
          </cell>
          <cell r="HF49">
            <v>0</v>
          </cell>
          <cell r="HG49">
            <v>0</v>
          </cell>
          <cell r="HH49">
            <v>0</v>
          </cell>
          <cell r="HI49">
            <v>0</v>
          </cell>
          <cell r="HJ49">
            <v>0</v>
          </cell>
          <cell r="HK49">
            <v>0</v>
          </cell>
          <cell r="HL49">
            <v>2E-3</v>
          </cell>
          <cell r="HM49">
            <v>0</v>
          </cell>
          <cell r="HN49">
            <v>0</v>
          </cell>
          <cell r="HO49">
            <v>1E-3</v>
          </cell>
          <cell r="HP49">
            <v>0</v>
          </cell>
          <cell r="HQ49">
            <v>3.0000000000000001E-3</v>
          </cell>
          <cell r="HR49">
            <v>1.0999999999999999E-2</v>
          </cell>
          <cell r="HS49">
            <v>3.0000000000000001E-3</v>
          </cell>
          <cell r="HT49">
            <v>1E-3</v>
          </cell>
          <cell r="HU49">
            <v>3.0000000000000001E-3</v>
          </cell>
          <cell r="HV49">
            <v>4.0000000000000001E-3</v>
          </cell>
          <cell r="HW49">
            <v>3.4000000000000002E-2</v>
          </cell>
          <cell r="HX49">
            <v>0.08</v>
          </cell>
          <cell r="HY49">
            <v>2E-3</v>
          </cell>
          <cell r="HZ49">
            <v>8.0000000000000002E-3</v>
          </cell>
          <cell r="IA49">
            <v>3.5999999999999997E-2</v>
          </cell>
          <cell r="IB49">
            <v>0.107</v>
          </cell>
          <cell r="IC49">
            <v>0.14000000000000001</v>
          </cell>
          <cell r="ID49">
            <v>0.52100000000000002</v>
          </cell>
          <cell r="IE49">
            <v>0</v>
          </cell>
          <cell r="IF49">
            <v>0</v>
          </cell>
          <cell r="IG49">
            <v>0</v>
          </cell>
          <cell r="IH49">
            <v>1.2999999999999999E-2</v>
          </cell>
          <cell r="II49">
            <v>5.0000000000000001E-3</v>
          </cell>
          <cell r="IJ49">
            <v>2.4E-2</v>
          </cell>
          <cell r="IK49">
            <v>1E-3</v>
          </cell>
          <cell r="IL49">
            <v>0</v>
          </cell>
          <cell r="IM49">
            <v>0</v>
          </cell>
          <cell r="IN49">
            <v>0</v>
          </cell>
          <cell r="IO49">
            <v>0</v>
          </cell>
          <cell r="IP49">
            <v>2E-3</v>
          </cell>
          <cell r="IQ49">
            <v>0</v>
          </cell>
          <cell r="IR49">
            <v>0</v>
          </cell>
          <cell r="IS49">
            <v>0</v>
          </cell>
          <cell r="IT49">
            <v>3.0000000000000001E-3</v>
          </cell>
          <cell r="IU49">
            <v>4.0000000000000001E-3</v>
          </cell>
          <cell r="IV49">
            <v>8.0000000000000002E-3</v>
          </cell>
          <cell r="IW49">
            <v>0</v>
          </cell>
          <cell r="IX49">
            <v>0</v>
          </cell>
          <cell r="IY49">
            <v>1E-3</v>
          </cell>
          <cell r="IZ49">
            <v>4.0000000000000001E-3</v>
          </cell>
          <cell r="JA49">
            <v>2.1999999999999999E-2</v>
          </cell>
          <cell r="JB49">
            <v>0.10199999999999999</v>
          </cell>
          <cell r="JC49">
            <v>0</v>
          </cell>
          <cell r="JD49">
            <v>0</v>
          </cell>
          <cell r="JE49">
            <v>0</v>
          </cell>
          <cell r="JF49">
            <v>4.0000000000000001E-3</v>
          </cell>
          <cell r="JG49">
            <v>0.06</v>
          </cell>
          <cell r="JH49">
            <v>0.747</v>
          </cell>
          <cell r="JI49">
            <v>0</v>
          </cell>
          <cell r="JJ49">
            <v>0</v>
          </cell>
          <cell r="JK49">
            <v>0</v>
          </cell>
          <cell r="JL49">
            <v>0</v>
          </cell>
          <cell r="JM49">
            <v>1.4999999999999999E-2</v>
          </cell>
          <cell r="JN49">
            <v>2.7E-2</v>
          </cell>
          <cell r="JO49">
            <v>0</v>
          </cell>
          <cell r="JP49">
            <v>0</v>
          </cell>
          <cell r="JQ49">
            <v>0</v>
          </cell>
          <cell r="JR49">
            <v>0</v>
          </cell>
          <cell r="JS49">
            <v>0</v>
          </cell>
          <cell r="JT49">
            <v>2E-3</v>
          </cell>
          <cell r="JU49">
            <v>0</v>
          </cell>
          <cell r="JV49">
            <v>0</v>
          </cell>
          <cell r="JW49">
            <v>0</v>
          </cell>
          <cell r="JX49">
            <v>6.0000000000000001E-3</v>
          </cell>
          <cell r="JY49">
            <v>8.0000000000000002E-3</v>
          </cell>
          <cell r="JZ49">
            <v>2E-3</v>
          </cell>
          <cell r="KA49">
            <v>0</v>
          </cell>
          <cell r="KB49">
            <v>0</v>
          </cell>
          <cell r="KC49">
            <v>1E-3</v>
          </cell>
          <cell r="KD49">
            <v>0.02</v>
          </cell>
          <cell r="KE49">
            <v>8.5000000000000006E-2</v>
          </cell>
          <cell r="KF49">
            <v>2.4E-2</v>
          </cell>
          <cell r="KG49">
            <v>1E-3</v>
          </cell>
          <cell r="KH49">
            <v>0</v>
          </cell>
          <cell r="KI49">
            <v>2E-3</v>
          </cell>
          <cell r="KJ49">
            <v>8.7999999999999995E-2</v>
          </cell>
          <cell r="KK49">
            <v>0.54</v>
          </cell>
          <cell r="KL49">
            <v>0.18</v>
          </cell>
          <cell r="KM49">
            <v>0</v>
          </cell>
          <cell r="KN49">
            <v>0</v>
          </cell>
          <cell r="KO49">
            <v>1E-3</v>
          </cell>
          <cell r="KP49">
            <v>0.01</v>
          </cell>
          <cell r="KQ49">
            <v>2.8000000000000001E-2</v>
          </cell>
          <cell r="KR49">
            <v>2E-3</v>
          </cell>
          <cell r="KS49">
            <v>0</v>
          </cell>
          <cell r="KT49">
            <v>0</v>
          </cell>
          <cell r="KU49">
            <v>0</v>
          </cell>
          <cell r="KV49">
            <v>0</v>
          </cell>
          <cell r="KW49">
            <v>0</v>
          </cell>
          <cell r="KX49">
            <v>2E-3</v>
          </cell>
          <cell r="KY49">
            <v>0</v>
          </cell>
          <cell r="KZ49">
            <v>0</v>
          </cell>
          <cell r="LA49">
            <v>0</v>
          </cell>
          <cell r="LB49">
            <v>1E-3</v>
          </cell>
          <cell r="LC49">
            <v>1.0999999999999999E-2</v>
          </cell>
          <cell r="LD49">
            <v>3.0000000000000001E-3</v>
          </cell>
          <cell r="LE49">
            <v>0</v>
          </cell>
          <cell r="LF49">
            <v>0</v>
          </cell>
          <cell r="LG49">
            <v>5.0000000000000001E-3</v>
          </cell>
          <cell r="LH49">
            <v>1.2999999999999999E-2</v>
          </cell>
          <cell r="LI49">
            <v>7.1999999999999995E-2</v>
          </cell>
          <cell r="LJ49">
            <v>3.7999999999999999E-2</v>
          </cell>
          <cell r="LK49">
            <v>4.0000000000000001E-3</v>
          </cell>
          <cell r="LL49">
            <v>1E-3</v>
          </cell>
          <cell r="LM49">
            <v>0</v>
          </cell>
          <cell r="LN49">
            <v>4.8000000000000001E-2</v>
          </cell>
          <cell r="LO49">
            <v>0.42799999999999999</v>
          </cell>
          <cell r="LP49">
            <v>0.33400000000000002</v>
          </cell>
          <cell r="LQ49">
            <v>0</v>
          </cell>
          <cell r="LR49">
            <v>0</v>
          </cell>
          <cell r="LS49">
            <v>0</v>
          </cell>
          <cell r="LT49">
            <v>2E-3</v>
          </cell>
          <cell r="LU49">
            <v>2.1999999999999999E-2</v>
          </cell>
          <cell r="LV49">
            <v>1.6E-2</v>
          </cell>
          <cell r="LW49">
            <v>0</v>
          </cell>
          <cell r="LX49">
            <v>0</v>
          </cell>
          <cell r="LY49">
            <v>0</v>
          </cell>
          <cell r="LZ49">
            <v>0</v>
          </cell>
          <cell r="MA49">
            <v>0</v>
          </cell>
          <cell r="MB49">
            <v>2E-3</v>
          </cell>
          <cell r="MC49">
            <v>0</v>
          </cell>
          <cell r="MD49">
            <v>0</v>
          </cell>
          <cell r="ME49">
            <v>0</v>
          </cell>
          <cell r="MF49">
            <v>0</v>
          </cell>
          <cell r="MG49">
            <v>0</v>
          </cell>
          <cell r="MH49">
            <v>1.4999999999999999E-2</v>
          </cell>
          <cell r="MI49">
            <v>0</v>
          </cell>
          <cell r="MJ49">
            <v>0</v>
          </cell>
          <cell r="MK49">
            <v>0</v>
          </cell>
          <cell r="ML49">
            <v>0</v>
          </cell>
          <cell r="MM49">
            <v>0</v>
          </cell>
          <cell r="MN49">
            <v>0.127</v>
          </cell>
          <cell r="MO49">
            <v>0</v>
          </cell>
          <cell r="MP49">
            <v>0</v>
          </cell>
          <cell r="MQ49">
            <v>0</v>
          </cell>
          <cell r="MR49">
            <v>0</v>
          </cell>
          <cell r="MS49">
            <v>1E-3</v>
          </cell>
          <cell r="MT49">
            <v>0.81299999999999994</v>
          </cell>
          <cell r="MU49">
            <v>0</v>
          </cell>
          <cell r="MV49">
            <v>0</v>
          </cell>
          <cell r="MW49">
            <v>0</v>
          </cell>
          <cell r="MX49">
            <v>0</v>
          </cell>
          <cell r="MY49">
            <v>1E-3</v>
          </cell>
          <cell r="MZ49">
            <v>4.1000000000000002E-2</v>
          </cell>
          <cell r="NA49">
            <v>6.6000000000000003E-2</v>
          </cell>
          <cell r="NB49">
            <v>9.1999999999999998E-2</v>
          </cell>
          <cell r="NC49">
            <v>6.0000000000000001E-3</v>
          </cell>
          <cell r="ND49">
            <v>1.7000000000000001E-2</v>
          </cell>
          <cell r="NE49">
            <v>1.7000000000000001E-2</v>
          </cell>
          <cell r="NF49">
            <v>5.0000000000000001E-3</v>
          </cell>
          <cell r="NG49">
            <v>0.14899999999999999</v>
          </cell>
          <cell r="NH49">
            <v>4.2999999999999997E-2</v>
          </cell>
          <cell r="NI49">
            <v>0.26300000000000001</v>
          </cell>
          <cell r="NJ49">
            <v>1.2E-2</v>
          </cell>
          <cell r="NK49">
            <v>0</v>
          </cell>
          <cell r="NL49">
            <v>2.4E-2</v>
          </cell>
          <cell r="NM49">
            <v>1.7000000000000001E-2</v>
          </cell>
          <cell r="NN49">
            <v>6.9000000000000006E-2</v>
          </cell>
          <cell r="NO49">
            <v>8.9999999999999993E-3</v>
          </cell>
          <cell r="NP49">
            <v>1E-3</v>
          </cell>
          <cell r="NQ49">
            <v>1.7999999999999999E-2</v>
          </cell>
          <cell r="NR49">
            <v>2E-3</v>
          </cell>
          <cell r="NS49">
            <v>1.4999999999999999E-2</v>
          </cell>
          <cell r="NT49">
            <v>0.17699999999999999</v>
          </cell>
          <cell r="NU49">
            <v>0.155</v>
          </cell>
          <cell r="NV49">
            <v>2.8000000000000001E-2</v>
          </cell>
          <cell r="NW49">
            <v>0</v>
          </cell>
          <cell r="NX49">
            <v>1.4999999999999999E-2</v>
          </cell>
          <cell r="NY49">
            <v>3.5000000000000003E-2</v>
          </cell>
          <cell r="NZ49">
            <v>0.39400000000000002</v>
          </cell>
          <cell r="OA49">
            <v>1.7999999999999999E-2</v>
          </cell>
          <cell r="OB49">
            <v>2.3E-2</v>
          </cell>
          <cell r="OC49">
            <v>2E-3</v>
          </cell>
          <cell r="OD49">
            <v>2.3E-2</v>
          </cell>
          <cell r="OE49">
            <v>9.1999999999999998E-2</v>
          </cell>
          <cell r="OF49">
            <v>2E-3</v>
          </cell>
          <cell r="OG49">
            <v>3.5000000000000003E-2</v>
          </cell>
          <cell r="OH49">
            <v>8.9999999999999993E-3</v>
          </cell>
          <cell r="OI49">
            <v>0</v>
          </cell>
          <cell r="OJ49">
            <v>0.16800000000000001</v>
          </cell>
          <cell r="OK49">
            <v>6.7000000000000004E-2</v>
          </cell>
          <cell r="OL49">
            <v>6.0000000000000001E-3</v>
          </cell>
          <cell r="OM49">
            <v>0</v>
          </cell>
          <cell r="ON49">
            <v>0</v>
          </cell>
          <cell r="OO49">
            <v>9.8000000000000004E-2</v>
          </cell>
          <cell r="OP49">
            <v>0.14599999999999999</v>
          </cell>
          <cell r="OQ49">
            <v>1.4E-2</v>
          </cell>
          <cell r="OR49">
            <v>2.1999999999999999E-2</v>
          </cell>
          <cell r="OS49">
            <v>6.0000000000000001E-3</v>
          </cell>
          <cell r="OT49">
            <v>3.5999999999999997E-2</v>
          </cell>
          <cell r="OU49">
            <v>1.7999999999999999E-2</v>
          </cell>
          <cell r="OV49">
            <v>5.0000000000000001E-3</v>
          </cell>
          <cell r="OW49">
            <v>2.5000000000000001E-2</v>
          </cell>
          <cell r="OX49">
            <v>0.25900000000000001</v>
          </cell>
          <cell r="OY49">
            <v>6.9000000000000006E-2</v>
          </cell>
          <cell r="OZ49">
            <v>1.2999999999999999E-2</v>
          </cell>
          <cell r="PA49">
            <v>3.3000000000000002E-2</v>
          </cell>
          <cell r="PB49">
            <v>7.0000000000000001E-3</v>
          </cell>
          <cell r="PC49">
            <v>8.9999999999999993E-3</v>
          </cell>
          <cell r="PD49">
            <v>0.16600000000000001</v>
          </cell>
        </row>
        <row r="50">
          <cell r="A50" t="str">
            <v>1FZ</v>
          </cell>
          <cell r="B50" t="str">
            <v>50</v>
          </cell>
          <cell r="C50" t="str">
            <v>NAF 17</v>
          </cell>
          <cell r="D50" t="str">
            <v>FZ</v>
          </cell>
          <cell r="E50" t="str">
            <v>1</v>
          </cell>
          <cell r="F50">
            <v>8.9999999999999993E-3</v>
          </cell>
          <cell r="G50">
            <v>1.9E-2</v>
          </cell>
          <cell r="H50">
            <v>0.14899999999999999</v>
          </cell>
          <cell r="I50">
            <v>0.79900000000000004</v>
          </cell>
          <cell r="J50">
            <v>2.4E-2</v>
          </cell>
          <cell r="K50">
            <v>0.68400000000000005</v>
          </cell>
          <cell r="L50">
            <v>0.11899999999999999</v>
          </cell>
          <cell r="M50">
            <v>0.11899999999999999</v>
          </cell>
          <cell r="N50">
            <v>7.9000000000000001E-2</v>
          </cell>
          <cell r="O50">
            <v>0.17199999999999999</v>
          </cell>
          <cell r="P50">
            <v>0.20200000000000001</v>
          </cell>
          <cell r="Q50">
            <v>0.112</v>
          </cell>
          <cell r="R50">
            <v>1.2999999999999999E-2</v>
          </cell>
          <cell r="S50">
            <v>0.19400000000000001</v>
          </cell>
          <cell r="T50">
            <v>0.154</v>
          </cell>
          <cell r="U50">
            <v>3.3000000000000002E-2</v>
          </cell>
          <cell r="V50">
            <v>8.8999999999999996E-2</v>
          </cell>
          <cell r="W50">
            <v>0.371</v>
          </cell>
          <cell r="X50">
            <v>7.1999999999999995E-2</v>
          </cell>
          <cell r="Y50">
            <v>0.88600000000000001</v>
          </cell>
          <cell r="Z50">
            <v>4.2000000000000003E-2</v>
          </cell>
          <cell r="AA50">
            <v>0.106</v>
          </cell>
          <cell r="AB50">
            <v>0.106</v>
          </cell>
          <cell r="AC50">
            <v>0.19700000000000001</v>
          </cell>
          <cell r="AD50">
            <v>0.27300000000000002</v>
          </cell>
          <cell r="AE50">
            <v>0.36399999999999999</v>
          </cell>
          <cell r="AF50">
            <v>2.8000000000000001E-2</v>
          </cell>
          <cell r="AG50">
            <v>0.97199999999999998</v>
          </cell>
          <cell r="AH50">
            <v>0.14299999999999999</v>
          </cell>
          <cell r="AI50">
            <v>0.85699999999999998</v>
          </cell>
          <cell r="AJ50">
            <v>3</v>
          </cell>
          <cell r="AK50">
            <v>0.42899999999999999</v>
          </cell>
          <cell r="AL50">
            <v>7.0999999999999994E-2</v>
          </cell>
          <cell r="AM50">
            <v>0</v>
          </cell>
          <cell r="AN50">
            <v>0.14299999999999999</v>
          </cell>
          <cell r="AO50">
            <v>0.35699999999999998</v>
          </cell>
          <cell r="AP50">
            <v>0</v>
          </cell>
          <cell r="AQ50">
            <v>0.14299999999999999</v>
          </cell>
          <cell r="AR50">
            <v>0</v>
          </cell>
          <cell r="AS50">
            <v>0.71399999999999997</v>
          </cell>
          <cell r="AT50">
            <v>0.14299999999999999</v>
          </cell>
          <cell r="AU50">
            <v>2498</v>
          </cell>
          <cell r="AV50">
            <v>0</v>
          </cell>
          <cell r="AW50">
            <v>3.1E-2</v>
          </cell>
          <cell r="AX50">
            <v>0</v>
          </cell>
          <cell r="AY50">
            <v>0.84499999999999997</v>
          </cell>
          <cell r="AZ50">
            <v>0.124</v>
          </cell>
          <cell r="BA50">
            <v>1.444</v>
          </cell>
          <cell r="BB50">
            <v>0.14699999999999999</v>
          </cell>
          <cell r="BC50">
            <v>0.20200000000000001</v>
          </cell>
          <cell r="BD50">
            <v>0.436</v>
          </cell>
          <cell r="BE50">
            <v>0.216</v>
          </cell>
          <cell r="BF50">
            <v>0.88300000000000001</v>
          </cell>
          <cell r="BG50">
            <v>6.4000000000000001E-2</v>
          </cell>
          <cell r="BH50">
            <v>1.2E-2</v>
          </cell>
          <cell r="BI50">
            <v>3.0000000000000001E-3</v>
          </cell>
          <cell r="BJ50">
            <v>1.0999999999999999E-2</v>
          </cell>
          <cell r="BK50">
            <v>2.5999999999999999E-2</v>
          </cell>
          <cell r="BL50">
            <v>5.0000000000000001E-3</v>
          </cell>
          <cell r="BM50">
            <v>0</v>
          </cell>
          <cell r="BN50">
            <v>0</v>
          </cell>
          <cell r="BO50">
            <v>2.3E-2</v>
          </cell>
          <cell r="BP50">
            <v>6.8000000000000005E-2</v>
          </cell>
          <cell r="BQ50">
            <v>0.90400000000000003</v>
          </cell>
          <cell r="BR50">
            <v>2E-3</v>
          </cell>
          <cell r="BS50">
            <v>0</v>
          </cell>
          <cell r="BT50">
            <v>0</v>
          </cell>
          <cell r="BU50">
            <v>6.0000000000000001E-3</v>
          </cell>
          <cell r="BV50">
            <v>8.9999999999999993E-3</v>
          </cell>
          <cell r="BW50">
            <v>0.98299999999999998</v>
          </cell>
          <cell r="BX50">
            <v>3.0000000000000001E-3</v>
          </cell>
          <cell r="BY50">
            <v>0</v>
          </cell>
          <cell r="BZ50">
            <v>3.0000000000000001E-3</v>
          </cell>
          <cell r="CA50">
            <v>6.7000000000000004E-2</v>
          </cell>
          <cell r="CB50">
            <v>0.495</v>
          </cell>
          <cell r="CC50">
            <v>0.432</v>
          </cell>
          <cell r="CD50">
            <v>0</v>
          </cell>
          <cell r="CE50">
            <v>0</v>
          </cell>
          <cell r="CF50">
            <v>1.0999999999999999E-2</v>
          </cell>
          <cell r="CG50">
            <v>0.03</v>
          </cell>
          <cell r="CH50">
            <v>0.311</v>
          </cell>
          <cell r="CI50">
            <v>0.64800000000000002</v>
          </cell>
          <cell r="CJ50">
            <v>0</v>
          </cell>
          <cell r="CK50">
            <v>0</v>
          </cell>
          <cell r="CL50">
            <v>0</v>
          </cell>
          <cell r="CM50">
            <v>0</v>
          </cell>
          <cell r="CN50">
            <v>5.0000000000000001E-3</v>
          </cell>
          <cell r="CO50">
            <v>0.995</v>
          </cell>
          <cell r="CP50">
            <v>0.53200000000000003</v>
          </cell>
          <cell r="CQ50">
            <v>0.29599999999999999</v>
          </cell>
          <cell r="CR50">
            <v>3.9E-2</v>
          </cell>
          <cell r="CS50">
            <v>8.0000000000000002E-3</v>
          </cell>
          <cell r="CT50">
            <v>0.125</v>
          </cell>
          <cell r="CU50">
            <v>0.52900000000000003</v>
          </cell>
          <cell r="CV50">
            <v>0.252</v>
          </cell>
          <cell r="CW50">
            <v>2.5000000000000001E-2</v>
          </cell>
          <cell r="CX50">
            <v>7.3999999999999996E-2</v>
          </cell>
          <cell r="CY50">
            <v>0.11899999999999999</v>
          </cell>
          <cell r="CZ50">
            <v>0.61099999999999999</v>
          </cell>
          <cell r="DA50">
            <v>0.30599999999999999</v>
          </cell>
          <cell r="DB50">
            <v>6.7000000000000004E-2</v>
          </cell>
          <cell r="DC50">
            <v>1.4E-2</v>
          </cell>
          <cell r="DD50">
            <v>2E-3</v>
          </cell>
          <cell r="DE50">
            <v>0.51900000000000002</v>
          </cell>
          <cell r="DF50">
            <v>0.17299999999999999</v>
          </cell>
          <cell r="DG50">
            <v>0</v>
          </cell>
          <cell r="DH50">
            <v>0.01</v>
          </cell>
          <cell r="DI50">
            <v>0.29799999999999999</v>
          </cell>
          <cell r="DJ50">
            <v>0.48599999999999999</v>
          </cell>
          <cell r="DK50">
            <v>0.3</v>
          </cell>
          <cell r="DL50">
            <v>0.1</v>
          </cell>
          <cell r="DM50">
            <v>1.7999999999999999E-2</v>
          </cell>
          <cell r="DN50">
            <v>9.6000000000000002E-2</v>
          </cell>
          <cell r="DO50">
            <v>0.57599999999999996</v>
          </cell>
          <cell r="DP50">
            <v>0.126</v>
          </cell>
          <cell r="DQ50">
            <v>0.01</v>
          </cell>
          <cell r="DR50">
            <v>0.04</v>
          </cell>
          <cell r="DS50">
            <v>0.249</v>
          </cell>
          <cell r="DT50">
            <v>0.52600000000000002</v>
          </cell>
          <cell r="DU50">
            <v>0.33500000000000002</v>
          </cell>
          <cell r="DV50">
            <v>8.3000000000000004E-2</v>
          </cell>
          <cell r="DW50">
            <v>0.01</v>
          </cell>
          <cell r="DX50">
            <v>4.7E-2</v>
          </cell>
          <cell r="DY50">
            <v>0.27600000000000002</v>
          </cell>
          <cell r="DZ50">
            <v>0.42199999999999999</v>
          </cell>
          <cell r="EA50">
            <v>0.105</v>
          </cell>
          <cell r="EB50">
            <v>0.19800000000000001</v>
          </cell>
          <cell r="EC50">
            <v>0.14799999999999999</v>
          </cell>
          <cell r="ED50">
            <v>0.26100000000000001</v>
          </cell>
          <cell r="EE50">
            <v>0.05</v>
          </cell>
          <cell r="EF50">
            <v>0.317</v>
          </cell>
          <cell r="EG50">
            <v>0.224</v>
          </cell>
          <cell r="EH50">
            <v>0.26200000000000001</v>
          </cell>
          <cell r="EI50">
            <v>0.39100000000000001</v>
          </cell>
          <cell r="EJ50">
            <v>0.108</v>
          </cell>
          <cell r="EK50">
            <v>0.23899999999999999</v>
          </cell>
          <cell r="EL50">
            <v>0.34300000000000003</v>
          </cell>
          <cell r="EM50">
            <v>6.3E-2</v>
          </cell>
          <cell r="EN50">
            <v>9.8000000000000004E-2</v>
          </cell>
          <cell r="EO50">
            <v>9.9000000000000005E-2</v>
          </cell>
          <cell r="EP50">
            <v>7.8E-2</v>
          </cell>
          <cell r="EQ50">
            <v>0.31900000000000001</v>
          </cell>
          <cell r="ER50">
            <v>0.36199999999999999</v>
          </cell>
          <cell r="ES50">
            <v>0.29099999999999998</v>
          </cell>
          <cell r="ET50">
            <v>5.7000000000000002E-2</v>
          </cell>
          <cell r="EU50">
            <v>0.216</v>
          </cell>
          <cell r="EV50">
            <v>4.7E-2</v>
          </cell>
          <cell r="EW50">
            <v>0.01</v>
          </cell>
          <cell r="EX50">
            <v>0.21</v>
          </cell>
          <cell r="EY50">
            <v>9.2999999999999999E-2</v>
          </cell>
          <cell r="EZ50">
            <v>0.12</v>
          </cell>
          <cell r="FA50">
            <v>0.21099999999999999</v>
          </cell>
          <cell r="FB50">
            <v>0.38800000000000001</v>
          </cell>
          <cell r="FC50">
            <v>0.36099999999999999</v>
          </cell>
          <cell r="FD50">
            <v>0.04</v>
          </cell>
          <cell r="FE50">
            <v>0.432</v>
          </cell>
          <cell r="FF50">
            <v>0.38600000000000001</v>
          </cell>
          <cell r="FG50">
            <v>0.17499999999999999</v>
          </cell>
          <cell r="FH50">
            <v>8.0000000000000002E-3</v>
          </cell>
          <cell r="FI50">
            <v>0.11799999999999999</v>
          </cell>
          <cell r="FJ50">
            <v>0.57099999999999995</v>
          </cell>
          <cell r="FK50">
            <v>0.27600000000000002</v>
          </cell>
          <cell r="FL50">
            <v>3.5000000000000003E-2</v>
          </cell>
          <cell r="FM50">
            <v>3.4000000000000002E-2</v>
          </cell>
          <cell r="FN50">
            <v>0.58099999999999996</v>
          </cell>
          <cell r="FO50">
            <v>0.35899999999999999</v>
          </cell>
          <cell r="FP50">
            <v>2.5999999999999999E-2</v>
          </cell>
          <cell r="FQ50">
            <v>0.90300000000000002</v>
          </cell>
          <cell r="FR50">
            <v>1.2999999999999999E-2</v>
          </cell>
          <cell r="FS50">
            <v>4.0000000000000001E-3</v>
          </cell>
          <cell r="FT50">
            <v>5.2999999999999999E-2</v>
          </cell>
          <cell r="FU50">
            <v>2.7E-2</v>
          </cell>
          <cell r="FV50">
            <v>0</v>
          </cell>
          <cell r="FW50">
            <v>0.89600000000000002</v>
          </cell>
          <cell r="FX50">
            <v>1.4E-2</v>
          </cell>
          <cell r="FY50">
            <v>4.0000000000000001E-3</v>
          </cell>
          <cell r="FZ50">
            <v>5.7000000000000002E-2</v>
          </cell>
          <cell r="GA50">
            <v>2.8000000000000001E-2</v>
          </cell>
          <cell r="GB50">
            <v>0</v>
          </cell>
          <cell r="GC50">
            <v>0</v>
          </cell>
          <cell r="GD50">
            <v>0</v>
          </cell>
          <cell r="GE50">
            <v>0</v>
          </cell>
          <cell r="GF50">
            <v>0</v>
          </cell>
          <cell r="GG50">
            <v>0</v>
          </cell>
          <cell r="GH50">
            <v>8.9999999999999993E-3</v>
          </cell>
          <cell r="GI50">
            <v>1.9E-2</v>
          </cell>
          <cell r="GJ50">
            <v>0</v>
          </cell>
          <cell r="GK50">
            <v>0</v>
          </cell>
          <cell r="GL50">
            <v>0</v>
          </cell>
          <cell r="GM50">
            <v>0</v>
          </cell>
          <cell r="GN50">
            <v>0</v>
          </cell>
          <cell r="GO50">
            <v>0.11600000000000001</v>
          </cell>
          <cell r="GP50">
            <v>0.03</v>
          </cell>
          <cell r="GQ50">
            <v>2E-3</v>
          </cell>
          <cell r="GR50">
            <v>0</v>
          </cell>
          <cell r="GS50">
            <v>0</v>
          </cell>
          <cell r="GT50">
            <v>0</v>
          </cell>
          <cell r="GU50">
            <v>0.72599999999999998</v>
          </cell>
          <cell r="GV50">
            <v>3.4000000000000002E-2</v>
          </cell>
          <cell r="GW50">
            <v>8.0000000000000002E-3</v>
          </cell>
          <cell r="GX50">
            <v>3.0000000000000001E-3</v>
          </cell>
          <cell r="GY50">
            <v>1.0999999999999999E-2</v>
          </cell>
          <cell r="GZ50">
            <v>1.6E-2</v>
          </cell>
          <cell r="HA50">
            <v>2.1999999999999999E-2</v>
          </cell>
          <cell r="HB50">
            <v>0</v>
          </cell>
          <cell r="HC50">
            <v>3.0000000000000001E-3</v>
          </cell>
          <cell r="HD50">
            <v>0</v>
          </cell>
          <cell r="HE50">
            <v>0</v>
          </cell>
          <cell r="HF50">
            <v>0</v>
          </cell>
          <cell r="HG50">
            <v>0</v>
          </cell>
          <cell r="HH50">
            <v>0</v>
          </cell>
          <cell r="HI50">
            <v>0</v>
          </cell>
          <cell r="HJ50">
            <v>0</v>
          </cell>
          <cell r="HK50">
            <v>0</v>
          </cell>
          <cell r="HL50">
            <v>8.9999999999999993E-3</v>
          </cell>
          <cell r="HM50">
            <v>0</v>
          </cell>
          <cell r="HN50">
            <v>0</v>
          </cell>
          <cell r="HO50">
            <v>0</v>
          </cell>
          <cell r="HP50">
            <v>0</v>
          </cell>
          <cell r="HQ50">
            <v>0</v>
          </cell>
          <cell r="HR50">
            <v>1.0999999999999999E-2</v>
          </cell>
          <cell r="HS50">
            <v>2E-3</v>
          </cell>
          <cell r="HT50">
            <v>0</v>
          </cell>
          <cell r="HU50">
            <v>0</v>
          </cell>
          <cell r="HV50">
            <v>3.0000000000000001E-3</v>
          </cell>
          <cell r="HW50">
            <v>1.4E-2</v>
          </cell>
          <cell r="HX50">
            <v>0.126</v>
          </cell>
          <cell r="HY50">
            <v>3.0000000000000001E-3</v>
          </cell>
          <cell r="HZ50">
            <v>0</v>
          </cell>
          <cell r="IA50">
            <v>0</v>
          </cell>
          <cell r="IB50">
            <v>1.4999999999999999E-2</v>
          </cell>
          <cell r="IC50">
            <v>5.3999999999999999E-2</v>
          </cell>
          <cell r="ID50">
            <v>0.73</v>
          </cell>
          <cell r="IE50">
            <v>0</v>
          </cell>
          <cell r="IF50">
            <v>0</v>
          </cell>
          <cell r="IG50">
            <v>0</v>
          </cell>
          <cell r="IH50">
            <v>4.0000000000000001E-3</v>
          </cell>
          <cell r="II50">
            <v>0</v>
          </cell>
          <cell r="IJ50">
            <v>2.8000000000000001E-2</v>
          </cell>
          <cell r="IK50">
            <v>2E-3</v>
          </cell>
          <cell r="IL50">
            <v>0</v>
          </cell>
          <cell r="IM50">
            <v>0</v>
          </cell>
          <cell r="IN50">
            <v>0</v>
          </cell>
          <cell r="IO50">
            <v>0</v>
          </cell>
          <cell r="IP50">
            <v>7.0000000000000001E-3</v>
          </cell>
          <cell r="IQ50">
            <v>0</v>
          </cell>
          <cell r="IR50">
            <v>0</v>
          </cell>
          <cell r="IS50">
            <v>0</v>
          </cell>
          <cell r="IT50">
            <v>2E-3</v>
          </cell>
          <cell r="IU50">
            <v>0</v>
          </cell>
          <cell r="IV50">
            <v>0.01</v>
          </cell>
          <cell r="IW50">
            <v>0</v>
          </cell>
          <cell r="IX50">
            <v>0</v>
          </cell>
          <cell r="IY50">
            <v>0</v>
          </cell>
          <cell r="IZ50">
            <v>4.0000000000000001E-3</v>
          </cell>
          <cell r="JA50">
            <v>4.0000000000000001E-3</v>
          </cell>
          <cell r="JB50">
            <v>0.13800000000000001</v>
          </cell>
          <cell r="JC50">
            <v>0</v>
          </cell>
          <cell r="JD50">
            <v>0</v>
          </cell>
          <cell r="JE50">
            <v>0</v>
          </cell>
          <cell r="JF50">
            <v>0</v>
          </cell>
          <cell r="JG50">
            <v>5.0000000000000001E-3</v>
          </cell>
          <cell r="JH50">
            <v>0.79600000000000004</v>
          </cell>
          <cell r="JI50">
            <v>0</v>
          </cell>
          <cell r="JJ50">
            <v>0</v>
          </cell>
          <cell r="JK50">
            <v>0</v>
          </cell>
          <cell r="JL50">
            <v>0</v>
          </cell>
          <cell r="JM50">
            <v>0</v>
          </cell>
          <cell r="JN50">
            <v>3.2000000000000001E-2</v>
          </cell>
          <cell r="JO50">
            <v>0</v>
          </cell>
          <cell r="JP50">
            <v>0</v>
          </cell>
          <cell r="JQ50">
            <v>0</v>
          </cell>
          <cell r="JR50">
            <v>0</v>
          </cell>
          <cell r="JS50">
            <v>0</v>
          </cell>
          <cell r="JT50">
            <v>8.0000000000000002E-3</v>
          </cell>
          <cell r="JU50">
            <v>0</v>
          </cell>
          <cell r="JV50">
            <v>0</v>
          </cell>
          <cell r="JW50">
            <v>0</v>
          </cell>
          <cell r="JX50">
            <v>6.0000000000000001E-3</v>
          </cell>
          <cell r="JY50">
            <v>1.4E-2</v>
          </cell>
          <cell r="JZ50">
            <v>0</v>
          </cell>
          <cell r="KA50">
            <v>0</v>
          </cell>
          <cell r="KB50">
            <v>0</v>
          </cell>
          <cell r="KC50">
            <v>0</v>
          </cell>
          <cell r="KD50">
            <v>1.7000000000000001E-2</v>
          </cell>
          <cell r="KE50">
            <v>8.8999999999999996E-2</v>
          </cell>
          <cell r="KF50">
            <v>5.0999999999999997E-2</v>
          </cell>
          <cell r="KG50">
            <v>3.0000000000000001E-3</v>
          </cell>
          <cell r="KH50">
            <v>0</v>
          </cell>
          <cell r="KI50">
            <v>0</v>
          </cell>
          <cell r="KJ50">
            <v>0.04</v>
          </cell>
          <cell r="KK50">
            <v>0.38600000000000001</v>
          </cell>
          <cell r="KL50">
            <v>0.36</v>
          </cell>
          <cell r="KM50">
            <v>0</v>
          </cell>
          <cell r="KN50">
            <v>0</v>
          </cell>
          <cell r="KO50">
            <v>3.0000000000000001E-3</v>
          </cell>
          <cell r="KP50">
            <v>5.0000000000000001E-3</v>
          </cell>
          <cell r="KQ50">
            <v>0.01</v>
          </cell>
          <cell r="KR50">
            <v>8.0000000000000002E-3</v>
          </cell>
          <cell r="KS50">
            <v>0</v>
          </cell>
          <cell r="KT50">
            <v>0</v>
          </cell>
          <cell r="KU50">
            <v>0</v>
          </cell>
          <cell r="KV50">
            <v>0</v>
          </cell>
          <cell r="KW50">
            <v>0</v>
          </cell>
          <cell r="KX50">
            <v>8.9999999999999993E-3</v>
          </cell>
          <cell r="KY50">
            <v>0</v>
          </cell>
          <cell r="KZ50">
            <v>0</v>
          </cell>
          <cell r="LA50">
            <v>0</v>
          </cell>
          <cell r="LB50">
            <v>0</v>
          </cell>
          <cell r="LC50">
            <v>4.0000000000000001E-3</v>
          </cell>
          <cell r="LD50">
            <v>7.0000000000000001E-3</v>
          </cell>
          <cell r="LE50">
            <v>0</v>
          </cell>
          <cell r="LF50">
            <v>0</v>
          </cell>
          <cell r="LG50">
            <v>1.0999999999999999E-2</v>
          </cell>
          <cell r="LH50">
            <v>4.0000000000000001E-3</v>
          </cell>
          <cell r="LI50">
            <v>7.5999999999999998E-2</v>
          </cell>
          <cell r="LJ50">
            <v>5.7000000000000002E-2</v>
          </cell>
          <cell r="LK50">
            <v>0</v>
          </cell>
          <cell r="LL50">
            <v>0</v>
          </cell>
          <cell r="LM50">
            <v>0</v>
          </cell>
          <cell r="LN50">
            <v>2.5999999999999999E-2</v>
          </cell>
          <cell r="LO50">
            <v>0.22600000000000001</v>
          </cell>
          <cell r="LP50">
            <v>0.54800000000000004</v>
          </cell>
          <cell r="LQ50">
            <v>0</v>
          </cell>
          <cell r="LR50">
            <v>0</v>
          </cell>
          <cell r="LS50">
            <v>0</v>
          </cell>
          <cell r="LT50">
            <v>0</v>
          </cell>
          <cell r="LU50">
            <v>7.0000000000000001E-3</v>
          </cell>
          <cell r="LV50">
            <v>2.4E-2</v>
          </cell>
          <cell r="LW50">
            <v>0</v>
          </cell>
          <cell r="LX50">
            <v>0</v>
          </cell>
          <cell r="LY50">
            <v>0</v>
          </cell>
          <cell r="LZ50">
            <v>0</v>
          </cell>
          <cell r="MA50">
            <v>0</v>
          </cell>
          <cell r="MB50">
            <v>8.9999999999999993E-3</v>
          </cell>
          <cell r="MC50">
            <v>0</v>
          </cell>
          <cell r="MD50">
            <v>0</v>
          </cell>
          <cell r="ME50">
            <v>0</v>
          </cell>
          <cell r="MF50">
            <v>0</v>
          </cell>
          <cell r="MG50">
            <v>0</v>
          </cell>
          <cell r="MH50">
            <v>1.0999999999999999E-2</v>
          </cell>
          <cell r="MI50">
            <v>0</v>
          </cell>
          <cell r="MJ50">
            <v>0</v>
          </cell>
          <cell r="MK50">
            <v>0</v>
          </cell>
          <cell r="ML50">
            <v>0</v>
          </cell>
          <cell r="MM50">
            <v>0</v>
          </cell>
          <cell r="MN50">
            <v>0.14699999999999999</v>
          </cell>
          <cell r="MO50">
            <v>0</v>
          </cell>
          <cell r="MP50">
            <v>0</v>
          </cell>
          <cell r="MQ50">
            <v>0</v>
          </cell>
          <cell r="MR50">
            <v>0</v>
          </cell>
          <cell r="MS50">
            <v>5.0000000000000001E-3</v>
          </cell>
          <cell r="MT50">
            <v>0.79500000000000004</v>
          </cell>
          <cell r="MU50">
            <v>0</v>
          </cell>
          <cell r="MV50">
            <v>0</v>
          </cell>
          <cell r="MW50">
            <v>0</v>
          </cell>
          <cell r="MX50">
            <v>0</v>
          </cell>
          <cell r="MY50">
            <v>0</v>
          </cell>
          <cell r="MZ50">
            <v>3.1E-2</v>
          </cell>
          <cell r="NA50">
            <v>0.13</v>
          </cell>
          <cell r="NB50">
            <v>0.112</v>
          </cell>
          <cell r="NC50">
            <v>3.0000000000000001E-3</v>
          </cell>
          <cell r="ND50">
            <v>7.0000000000000001E-3</v>
          </cell>
          <cell r="NE50">
            <v>2.4E-2</v>
          </cell>
          <cell r="NF50">
            <v>1.2999999999999999E-2</v>
          </cell>
          <cell r="NG50">
            <v>0.13</v>
          </cell>
          <cell r="NH50">
            <v>3.1E-2</v>
          </cell>
          <cell r="NI50">
            <v>0.216</v>
          </cell>
          <cell r="NJ50">
            <v>3.1E-2</v>
          </cell>
          <cell r="NK50">
            <v>0</v>
          </cell>
          <cell r="NL50">
            <v>4.0000000000000001E-3</v>
          </cell>
          <cell r="NM50">
            <v>1.6E-2</v>
          </cell>
          <cell r="NN50">
            <v>8.5000000000000006E-2</v>
          </cell>
          <cell r="NO50">
            <v>0</v>
          </cell>
          <cell r="NP50">
            <v>4.0000000000000001E-3</v>
          </cell>
          <cell r="NQ50">
            <v>1.6E-2</v>
          </cell>
          <cell r="NR50">
            <v>0</v>
          </cell>
          <cell r="NS50">
            <v>8.9999999999999993E-3</v>
          </cell>
          <cell r="NT50">
            <v>0.16800000000000001</v>
          </cell>
          <cell r="NU50">
            <v>0.22600000000000001</v>
          </cell>
          <cell r="NV50">
            <v>2.5999999999999999E-2</v>
          </cell>
          <cell r="NW50">
            <v>0</v>
          </cell>
          <cell r="NX50">
            <v>2.1000000000000001E-2</v>
          </cell>
          <cell r="NY50">
            <v>1.7000000000000001E-2</v>
          </cell>
          <cell r="NZ50">
            <v>0.35499999999999998</v>
          </cell>
          <cell r="OA50">
            <v>1.0999999999999999E-2</v>
          </cell>
          <cell r="OB50">
            <v>0.04</v>
          </cell>
          <cell r="OC50">
            <v>5.0000000000000001E-3</v>
          </cell>
          <cell r="OD50">
            <v>4.0000000000000001E-3</v>
          </cell>
          <cell r="OE50">
            <v>9.7000000000000003E-2</v>
          </cell>
          <cell r="OF50">
            <v>0</v>
          </cell>
          <cell r="OG50">
            <v>1.4999999999999999E-2</v>
          </cell>
          <cell r="OH50">
            <v>6.0000000000000001E-3</v>
          </cell>
          <cell r="OI50">
            <v>0</v>
          </cell>
          <cell r="OJ50">
            <v>0.17699999999999999</v>
          </cell>
          <cell r="OK50">
            <v>0.129</v>
          </cell>
          <cell r="OL50">
            <v>1.9E-2</v>
          </cell>
          <cell r="OM50">
            <v>0</v>
          </cell>
          <cell r="ON50">
            <v>0</v>
          </cell>
          <cell r="OO50">
            <v>0.10100000000000001</v>
          </cell>
          <cell r="OP50">
            <v>0.109</v>
          </cell>
          <cell r="OQ50">
            <v>8.0000000000000002E-3</v>
          </cell>
          <cell r="OR50">
            <v>4.1000000000000002E-2</v>
          </cell>
          <cell r="OS50">
            <v>0</v>
          </cell>
          <cell r="OT50">
            <v>3.5000000000000003E-2</v>
          </cell>
          <cell r="OU50">
            <v>1.6E-2</v>
          </cell>
          <cell r="OV50">
            <v>0</v>
          </cell>
          <cell r="OW50">
            <v>1.4E-2</v>
          </cell>
          <cell r="OX50">
            <v>0.21299999999999999</v>
          </cell>
          <cell r="OY50">
            <v>8.4000000000000005E-2</v>
          </cell>
          <cell r="OZ50">
            <v>8.0000000000000002E-3</v>
          </cell>
          <cell r="PA50">
            <v>1.7999999999999999E-2</v>
          </cell>
          <cell r="PB50">
            <v>1.7000000000000001E-2</v>
          </cell>
          <cell r="PC50">
            <v>0</v>
          </cell>
          <cell r="PD50">
            <v>0.19</v>
          </cell>
        </row>
        <row r="51">
          <cell r="A51" t="str">
            <v>2FZ</v>
          </cell>
          <cell r="B51" t="str">
            <v>51</v>
          </cell>
          <cell r="C51" t="str">
            <v>NAF 17</v>
          </cell>
          <cell r="D51" t="str">
            <v>FZ</v>
          </cell>
          <cell r="E51" t="str">
            <v>2</v>
          </cell>
          <cell r="F51">
            <v>0</v>
          </cell>
          <cell r="G51">
            <v>3.0000000000000001E-3</v>
          </cell>
          <cell r="H51">
            <v>0.13</v>
          </cell>
          <cell r="I51">
            <v>0.82199999999999995</v>
          </cell>
          <cell r="J51">
            <v>4.4999999999999998E-2</v>
          </cell>
          <cell r="K51">
            <v>0.67400000000000004</v>
          </cell>
          <cell r="L51">
            <v>0.24199999999999999</v>
          </cell>
          <cell r="M51">
            <v>0</v>
          </cell>
          <cell r="N51">
            <v>8.3000000000000004E-2</v>
          </cell>
          <cell r="O51">
            <v>0.15</v>
          </cell>
          <cell r="P51">
            <v>0.20200000000000001</v>
          </cell>
          <cell r="Q51">
            <v>0.09</v>
          </cell>
          <cell r="R51">
            <v>2.3E-2</v>
          </cell>
          <cell r="S51">
            <v>0.156</v>
          </cell>
          <cell r="T51">
            <v>0.13500000000000001</v>
          </cell>
          <cell r="U51">
            <v>7.8E-2</v>
          </cell>
          <cell r="V51">
            <v>7.0999999999999994E-2</v>
          </cell>
          <cell r="W51">
            <v>0.371</v>
          </cell>
          <cell r="X51">
            <v>0.106</v>
          </cell>
          <cell r="Y51">
            <v>0.83299999999999996</v>
          </cell>
          <cell r="Z51">
            <v>6.0999999999999999E-2</v>
          </cell>
          <cell r="AA51">
            <v>0</v>
          </cell>
          <cell r="AB51">
            <v>0.255</v>
          </cell>
          <cell r="AC51">
            <v>0.32100000000000001</v>
          </cell>
          <cell r="AD51">
            <v>0.17</v>
          </cell>
          <cell r="AE51">
            <v>0.755</v>
          </cell>
          <cell r="AF51">
            <v>8.1000000000000003E-2</v>
          </cell>
          <cell r="AG51">
            <v>0.91900000000000004</v>
          </cell>
          <cell r="AH51">
            <v>0.313</v>
          </cell>
          <cell r="AI51">
            <v>0.68799999999999994</v>
          </cell>
          <cell r="AJ51">
            <v>52</v>
          </cell>
          <cell r="AK51">
            <v>0.45</v>
          </cell>
          <cell r="AL51">
            <v>6.3E-2</v>
          </cell>
          <cell r="AM51">
            <v>0.05</v>
          </cell>
          <cell r="AN51">
            <v>0.313</v>
          </cell>
          <cell r="AO51">
            <v>0.125</v>
          </cell>
          <cell r="AP51">
            <v>0</v>
          </cell>
          <cell r="AQ51">
            <v>0</v>
          </cell>
          <cell r="AR51">
            <v>4.9000000000000002E-2</v>
          </cell>
          <cell r="AS51">
            <v>0.84</v>
          </cell>
          <cell r="AT51">
            <v>0.111</v>
          </cell>
          <cell r="AU51">
            <v>1818</v>
          </cell>
          <cell r="AV51">
            <v>8.9999999999999993E-3</v>
          </cell>
          <cell r="AW51">
            <v>4.0000000000000001E-3</v>
          </cell>
          <cell r="AX51">
            <v>0</v>
          </cell>
          <cell r="AY51">
            <v>0.86899999999999999</v>
          </cell>
          <cell r="AZ51">
            <v>0.11799999999999999</v>
          </cell>
          <cell r="BA51">
            <v>2.0470000000000002</v>
          </cell>
          <cell r="BB51">
            <v>0.10299999999999999</v>
          </cell>
          <cell r="BC51">
            <v>0.36299999999999999</v>
          </cell>
          <cell r="BD51">
            <v>0.40899999999999997</v>
          </cell>
          <cell r="BE51">
            <v>0.126</v>
          </cell>
          <cell r="BF51">
            <v>0.88</v>
          </cell>
          <cell r="BG51">
            <v>8.1000000000000003E-2</v>
          </cell>
          <cell r="BH51">
            <v>1.6E-2</v>
          </cell>
          <cell r="BI51">
            <v>6.0000000000000001E-3</v>
          </cell>
          <cell r="BJ51">
            <v>0</v>
          </cell>
          <cell r="BK51">
            <v>1.7000000000000001E-2</v>
          </cell>
          <cell r="BL51">
            <v>0</v>
          </cell>
          <cell r="BM51">
            <v>3.0000000000000001E-3</v>
          </cell>
          <cell r="BN51">
            <v>8.9999999999999993E-3</v>
          </cell>
          <cell r="BO51">
            <v>4.5999999999999999E-2</v>
          </cell>
          <cell r="BP51">
            <v>9.9000000000000005E-2</v>
          </cell>
          <cell r="BQ51">
            <v>0.84299999999999997</v>
          </cell>
          <cell r="BR51">
            <v>0</v>
          </cell>
          <cell r="BS51">
            <v>0</v>
          </cell>
          <cell r="BT51">
            <v>0</v>
          </cell>
          <cell r="BU51">
            <v>0.01</v>
          </cell>
          <cell r="BV51">
            <v>4.2999999999999997E-2</v>
          </cell>
          <cell r="BW51">
            <v>0.94799999999999995</v>
          </cell>
          <cell r="BX51">
            <v>0</v>
          </cell>
          <cell r="BY51">
            <v>0</v>
          </cell>
          <cell r="BZ51">
            <v>0</v>
          </cell>
          <cell r="CA51">
            <v>0.121</v>
          </cell>
          <cell r="CB51">
            <v>0.61299999999999999</v>
          </cell>
          <cell r="CC51">
            <v>0.26600000000000001</v>
          </cell>
          <cell r="CD51">
            <v>1.6E-2</v>
          </cell>
          <cell r="CE51">
            <v>0</v>
          </cell>
          <cell r="CF51">
            <v>0</v>
          </cell>
          <cell r="CG51">
            <v>1.6E-2</v>
          </cell>
          <cell r="CH51">
            <v>0.35899999999999999</v>
          </cell>
          <cell r="CI51">
            <v>0.61</v>
          </cell>
          <cell r="CJ51">
            <v>0</v>
          </cell>
          <cell r="CK51">
            <v>0</v>
          </cell>
          <cell r="CL51">
            <v>0</v>
          </cell>
          <cell r="CM51">
            <v>0</v>
          </cell>
          <cell r="CN51">
            <v>0</v>
          </cell>
          <cell r="CO51">
            <v>1</v>
          </cell>
          <cell r="CP51">
            <v>0.60199999999999998</v>
          </cell>
          <cell r="CQ51">
            <v>0.25600000000000001</v>
          </cell>
          <cell r="CR51">
            <v>2.5999999999999999E-2</v>
          </cell>
          <cell r="CS51">
            <v>1.7000000000000001E-2</v>
          </cell>
          <cell r="CT51">
            <v>9.8000000000000004E-2</v>
          </cell>
          <cell r="CU51">
            <v>0.57799999999999996</v>
          </cell>
          <cell r="CV51">
            <v>0.214</v>
          </cell>
          <cell r="CW51">
            <v>4.3999999999999997E-2</v>
          </cell>
          <cell r="CX51">
            <v>7.6999999999999999E-2</v>
          </cell>
          <cell r="CY51">
            <v>8.6999999999999994E-2</v>
          </cell>
          <cell r="CZ51">
            <v>0.67200000000000004</v>
          </cell>
          <cell r="DA51">
            <v>0.27400000000000002</v>
          </cell>
          <cell r="DB51">
            <v>4.8000000000000001E-2</v>
          </cell>
          <cell r="DC51">
            <v>2E-3</v>
          </cell>
          <cell r="DD51">
            <v>4.0000000000000001E-3</v>
          </cell>
          <cell r="DE51">
            <v>0.59599999999999997</v>
          </cell>
          <cell r="DF51">
            <v>8.7999999999999995E-2</v>
          </cell>
          <cell r="DG51">
            <v>5.0000000000000001E-3</v>
          </cell>
          <cell r="DH51">
            <v>0</v>
          </cell>
          <cell r="DI51">
            <v>0.311</v>
          </cell>
          <cell r="DJ51">
            <v>0.55500000000000005</v>
          </cell>
          <cell r="DK51">
            <v>0.29099999999999998</v>
          </cell>
          <cell r="DL51">
            <v>7.1999999999999995E-2</v>
          </cell>
          <cell r="DM51">
            <v>1.0999999999999999E-2</v>
          </cell>
          <cell r="DN51">
            <v>7.0999999999999994E-2</v>
          </cell>
          <cell r="DO51">
            <v>0.55100000000000005</v>
          </cell>
          <cell r="DP51">
            <v>9.9000000000000005E-2</v>
          </cell>
          <cell r="DQ51">
            <v>5.0000000000000001E-3</v>
          </cell>
          <cell r="DR51">
            <v>6.6000000000000003E-2</v>
          </cell>
          <cell r="DS51">
            <v>0.27900000000000003</v>
          </cell>
          <cell r="DT51">
            <v>0.55200000000000005</v>
          </cell>
          <cell r="DU51">
            <v>0.31</v>
          </cell>
          <cell r="DV51">
            <v>9.5000000000000001E-2</v>
          </cell>
          <cell r="DW51">
            <v>0</v>
          </cell>
          <cell r="DX51">
            <v>4.2999999999999997E-2</v>
          </cell>
          <cell r="DY51">
            <v>0.22800000000000001</v>
          </cell>
          <cell r="DZ51">
            <v>0.48299999999999998</v>
          </cell>
          <cell r="EA51">
            <v>8.8999999999999996E-2</v>
          </cell>
          <cell r="EB51">
            <v>0.20100000000000001</v>
          </cell>
          <cell r="EC51">
            <v>0.08</v>
          </cell>
          <cell r="ED51">
            <v>0.32900000000000001</v>
          </cell>
          <cell r="EE51">
            <v>5.8999999999999997E-2</v>
          </cell>
          <cell r="EF51">
            <v>0.36399999999999999</v>
          </cell>
          <cell r="EG51">
            <v>0.16700000000000001</v>
          </cell>
          <cell r="EH51">
            <v>0.26500000000000001</v>
          </cell>
          <cell r="EI51">
            <v>0.47699999999999998</v>
          </cell>
          <cell r="EJ51">
            <v>8.5999999999999993E-2</v>
          </cell>
          <cell r="EK51">
            <v>0.17199999999999999</v>
          </cell>
          <cell r="EL51">
            <v>0.313</v>
          </cell>
          <cell r="EM51">
            <v>4.5999999999999999E-2</v>
          </cell>
          <cell r="EN51">
            <v>0.104</v>
          </cell>
          <cell r="EO51">
            <v>0.13500000000000001</v>
          </cell>
          <cell r="EP51">
            <v>0.127</v>
          </cell>
          <cell r="EQ51">
            <v>0.27500000000000002</v>
          </cell>
          <cell r="ER51">
            <v>0.26700000000000002</v>
          </cell>
          <cell r="ES51">
            <v>0.40200000000000002</v>
          </cell>
          <cell r="ET51">
            <v>4.2999999999999997E-2</v>
          </cell>
          <cell r="EU51">
            <v>0.20200000000000001</v>
          </cell>
          <cell r="EV51">
            <v>7.0999999999999994E-2</v>
          </cell>
          <cell r="EW51">
            <v>5.0000000000000001E-3</v>
          </cell>
          <cell r="EX51">
            <v>0.161</v>
          </cell>
          <cell r="EY51">
            <v>8.5999999999999993E-2</v>
          </cell>
          <cell r="EZ51">
            <v>0.214</v>
          </cell>
          <cell r="FA51">
            <v>0.34100000000000003</v>
          </cell>
          <cell r="FB51">
            <v>0.30099999999999999</v>
          </cell>
          <cell r="FC51">
            <v>0.33500000000000002</v>
          </cell>
          <cell r="FD51">
            <v>2.4E-2</v>
          </cell>
          <cell r="FE51">
            <v>0.46700000000000003</v>
          </cell>
          <cell r="FF51">
            <v>0.36899999999999999</v>
          </cell>
          <cell r="FG51">
            <v>0.16400000000000001</v>
          </cell>
          <cell r="FH51">
            <v>0</v>
          </cell>
          <cell r="FI51">
            <v>0.12</v>
          </cell>
          <cell r="FJ51">
            <v>0.56699999999999995</v>
          </cell>
          <cell r="FK51">
            <v>0.31</v>
          </cell>
          <cell r="FL51">
            <v>3.0000000000000001E-3</v>
          </cell>
          <cell r="FM51">
            <v>8.9999999999999993E-3</v>
          </cell>
          <cell r="FN51">
            <v>0.57499999999999996</v>
          </cell>
          <cell r="FO51">
            <v>0.379</v>
          </cell>
          <cell r="FP51">
            <v>3.6999999999999998E-2</v>
          </cell>
          <cell r="FQ51">
            <v>0.88</v>
          </cell>
          <cell r="FR51">
            <v>2.1999999999999999E-2</v>
          </cell>
          <cell r="FS51">
            <v>5.0000000000000001E-3</v>
          </cell>
          <cell r="FT51">
            <v>0.06</v>
          </cell>
          <cell r="FU51">
            <v>3.3000000000000002E-2</v>
          </cell>
          <cell r="FV51">
            <v>0</v>
          </cell>
          <cell r="FW51">
            <v>0.86899999999999999</v>
          </cell>
          <cell r="FX51">
            <v>2.5000000000000001E-2</v>
          </cell>
          <cell r="FY51">
            <v>6.0000000000000001E-3</v>
          </cell>
          <cell r="FZ51">
            <v>6.7000000000000004E-2</v>
          </cell>
          <cell r="GA51">
            <v>3.3000000000000002E-2</v>
          </cell>
          <cell r="GB51">
            <v>0</v>
          </cell>
          <cell r="GC51">
            <v>0</v>
          </cell>
          <cell r="GD51">
            <v>0</v>
          </cell>
          <cell r="GE51">
            <v>0</v>
          </cell>
          <cell r="GF51">
            <v>0</v>
          </cell>
          <cell r="GG51">
            <v>0</v>
          </cell>
          <cell r="GH51">
            <v>0</v>
          </cell>
          <cell r="GI51">
            <v>0</v>
          </cell>
          <cell r="GJ51">
            <v>0</v>
          </cell>
          <cell r="GK51">
            <v>3.0000000000000001E-3</v>
          </cell>
          <cell r="GL51">
            <v>0</v>
          </cell>
          <cell r="GM51">
            <v>0</v>
          </cell>
          <cell r="GN51">
            <v>0</v>
          </cell>
          <cell r="GO51">
            <v>8.7999999999999995E-2</v>
          </cell>
          <cell r="GP51">
            <v>1.7000000000000001E-2</v>
          </cell>
          <cell r="GQ51">
            <v>8.9999999999999993E-3</v>
          </cell>
          <cell r="GR51">
            <v>4.0000000000000001E-3</v>
          </cell>
          <cell r="GS51">
            <v>0</v>
          </cell>
          <cell r="GT51">
            <v>1.4E-2</v>
          </cell>
          <cell r="GU51">
            <v>0.753</v>
          </cell>
          <cell r="GV51">
            <v>5.6000000000000001E-2</v>
          </cell>
          <cell r="GW51">
            <v>4.0000000000000001E-3</v>
          </cell>
          <cell r="GX51">
            <v>3.0000000000000001E-3</v>
          </cell>
          <cell r="GY51">
            <v>0</v>
          </cell>
          <cell r="GZ51">
            <v>3.0000000000000001E-3</v>
          </cell>
          <cell r="HA51">
            <v>3.7999999999999999E-2</v>
          </cell>
          <cell r="HB51">
            <v>8.0000000000000002E-3</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3.0000000000000001E-3</v>
          </cell>
          <cell r="HS51">
            <v>0</v>
          </cell>
          <cell r="HT51">
            <v>0</v>
          </cell>
          <cell r="HU51">
            <v>5.0000000000000001E-3</v>
          </cell>
          <cell r="HV51">
            <v>1.0999999999999999E-2</v>
          </cell>
          <cell r="HW51">
            <v>1.2E-2</v>
          </cell>
          <cell r="HX51">
            <v>0.104</v>
          </cell>
          <cell r="HY51">
            <v>0</v>
          </cell>
          <cell r="HZ51">
            <v>3.0000000000000001E-3</v>
          </cell>
          <cell r="IA51">
            <v>4.0000000000000001E-3</v>
          </cell>
          <cell r="IB51">
            <v>3.5000000000000003E-2</v>
          </cell>
          <cell r="IC51">
            <v>8.6999999999999994E-2</v>
          </cell>
          <cell r="ID51">
            <v>0.68899999999999995</v>
          </cell>
          <cell r="IE51">
            <v>0</v>
          </cell>
          <cell r="IF51">
            <v>0</v>
          </cell>
          <cell r="IG51">
            <v>0</v>
          </cell>
          <cell r="IH51">
            <v>0</v>
          </cell>
          <cell r="II51">
            <v>0</v>
          </cell>
          <cell r="IJ51">
            <v>4.5999999999999999E-2</v>
          </cell>
          <cell r="IK51">
            <v>0</v>
          </cell>
          <cell r="IL51">
            <v>0</v>
          </cell>
          <cell r="IM51">
            <v>0</v>
          </cell>
          <cell r="IN51">
            <v>0</v>
          </cell>
          <cell r="IO51">
            <v>0</v>
          </cell>
          <cell r="IP51">
            <v>0</v>
          </cell>
          <cell r="IQ51">
            <v>0</v>
          </cell>
          <cell r="IR51">
            <v>0</v>
          </cell>
          <cell r="IS51">
            <v>0</v>
          </cell>
          <cell r="IT51">
            <v>3.0000000000000001E-3</v>
          </cell>
          <cell r="IU51">
            <v>0</v>
          </cell>
          <cell r="IV51">
            <v>0</v>
          </cell>
          <cell r="IW51">
            <v>0</v>
          </cell>
          <cell r="IX51">
            <v>0</v>
          </cell>
          <cell r="IY51">
            <v>0</v>
          </cell>
          <cell r="IZ51">
            <v>6.0000000000000001E-3</v>
          </cell>
          <cell r="JA51">
            <v>2.4E-2</v>
          </cell>
          <cell r="JB51">
            <v>0.10199999999999999</v>
          </cell>
          <cell r="JC51">
            <v>0</v>
          </cell>
          <cell r="JD51">
            <v>0</v>
          </cell>
          <cell r="JE51">
            <v>0</v>
          </cell>
          <cell r="JF51">
            <v>0</v>
          </cell>
          <cell r="JG51">
            <v>1.7999999999999999E-2</v>
          </cell>
          <cell r="JH51">
            <v>0.8</v>
          </cell>
          <cell r="JI51">
            <v>0</v>
          </cell>
          <cell r="JJ51">
            <v>0</v>
          </cell>
          <cell r="JK51">
            <v>0</v>
          </cell>
          <cell r="JL51">
            <v>0</v>
          </cell>
          <cell r="JM51">
            <v>0</v>
          </cell>
          <cell r="JN51">
            <v>4.5999999999999999E-2</v>
          </cell>
          <cell r="JO51">
            <v>0</v>
          </cell>
          <cell r="JP51">
            <v>0</v>
          </cell>
          <cell r="JQ51">
            <v>0</v>
          </cell>
          <cell r="JR51">
            <v>0</v>
          </cell>
          <cell r="JS51">
            <v>0</v>
          </cell>
          <cell r="JT51">
            <v>0</v>
          </cell>
          <cell r="JU51">
            <v>0</v>
          </cell>
          <cell r="JV51">
            <v>0</v>
          </cell>
          <cell r="JW51">
            <v>0</v>
          </cell>
          <cell r="JX51">
            <v>0</v>
          </cell>
          <cell r="JY51">
            <v>0</v>
          </cell>
          <cell r="JZ51">
            <v>3.0000000000000001E-3</v>
          </cell>
          <cell r="KA51">
            <v>0</v>
          </cell>
          <cell r="KB51">
            <v>0</v>
          </cell>
          <cell r="KC51">
            <v>0</v>
          </cell>
          <cell r="KD51">
            <v>2.7E-2</v>
          </cell>
          <cell r="KE51">
            <v>6.6000000000000003E-2</v>
          </cell>
          <cell r="KF51">
            <v>3.9E-2</v>
          </cell>
          <cell r="KG51">
            <v>0</v>
          </cell>
          <cell r="KH51">
            <v>0</v>
          </cell>
          <cell r="KI51">
            <v>0</v>
          </cell>
          <cell r="KJ51">
            <v>7.0999999999999994E-2</v>
          </cell>
          <cell r="KK51">
            <v>0.52400000000000002</v>
          </cell>
          <cell r="KL51">
            <v>0.224</v>
          </cell>
          <cell r="KM51">
            <v>0</v>
          </cell>
          <cell r="KN51">
            <v>0</v>
          </cell>
          <cell r="KO51">
            <v>0</v>
          </cell>
          <cell r="KP51">
            <v>2.3E-2</v>
          </cell>
          <cell r="KQ51">
            <v>2.3E-2</v>
          </cell>
          <cell r="KR51">
            <v>0</v>
          </cell>
          <cell r="KS51">
            <v>0</v>
          </cell>
          <cell r="KT51">
            <v>0</v>
          </cell>
          <cell r="KU51">
            <v>0</v>
          </cell>
          <cell r="KV51">
            <v>0</v>
          </cell>
          <cell r="KW51">
            <v>0</v>
          </cell>
          <cell r="KX51">
            <v>0</v>
          </cell>
          <cell r="KY51">
            <v>0</v>
          </cell>
          <cell r="KZ51">
            <v>0</v>
          </cell>
          <cell r="LA51">
            <v>0</v>
          </cell>
          <cell r="LB51">
            <v>3.0000000000000001E-3</v>
          </cell>
          <cell r="LC51">
            <v>0</v>
          </cell>
          <cell r="LD51">
            <v>0</v>
          </cell>
          <cell r="LE51">
            <v>0</v>
          </cell>
          <cell r="LF51">
            <v>0</v>
          </cell>
          <cell r="LG51">
            <v>0</v>
          </cell>
          <cell r="LH51">
            <v>1.2E-2</v>
          </cell>
          <cell r="LI51">
            <v>0.04</v>
          </cell>
          <cell r="LJ51">
            <v>7.9000000000000001E-2</v>
          </cell>
          <cell r="LK51">
            <v>1.6E-2</v>
          </cell>
          <cell r="LL51">
            <v>0</v>
          </cell>
          <cell r="LM51">
            <v>0</v>
          </cell>
          <cell r="LN51">
            <v>0</v>
          </cell>
          <cell r="LO51">
            <v>0.307</v>
          </cell>
          <cell r="LP51">
            <v>0.496</v>
          </cell>
          <cell r="LQ51">
            <v>0</v>
          </cell>
          <cell r="LR51">
            <v>0</v>
          </cell>
          <cell r="LS51">
            <v>0</v>
          </cell>
          <cell r="LT51">
            <v>0</v>
          </cell>
          <cell r="LU51">
            <v>1.2E-2</v>
          </cell>
          <cell r="LV51">
            <v>3.4000000000000002E-2</v>
          </cell>
          <cell r="LW51">
            <v>0</v>
          </cell>
          <cell r="LX51">
            <v>0</v>
          </cell>
          <cell r="LY51">
            <v>0</v>
          </cell>
          <cell r="LZ51">
            <v>0</v>
          </cell>
          <cell r="MA51">
            <v>0</v>
          </cell>
          <cell r="MB51">
            <v>0</v>
          </cell>
          <cell r="MC51">
            <v>0</v>
          </cell>
          <cell r="MD51">
            <v>0</v>
          </cell>
          <cell r="ME51">
            <v>0</v>
          </cell>
          <cell r="MF51">
            <v>0</v>
          </cell>
          <cell r="MG51">
            <v>0</v>
          </cell>
          <cell r="MH51">
            <v>3.0000000000000001E-3</v>
          </cell>
          <cell r="MI51">
            <v>0</v>
          </cell>
          <cell r="MJ51">
            <v>0</v>
          </cell>
          <cell r="MK51">
            <v>0</v>
          </cell>
          <cell r="ML51">
            <v>0</v>
          </cell>
          <cell r="MM51">
            <v>0</v>
          </cell>
          <cell r="MN51">
            <v>0.13300000000000001</v>
          </cell>
          <cell r="MO51">
            <v>0</v>
          </cell>
          <cell r="MP51">
            <v>0</v>
          </cell>
          <cell r="MQ51">
            <v>0</v>
          </cell>
          <cell r="MR51">
            <v>0</v>
          </cell>
          <cell r="MS51">
            <v>0</v>
          </cell>
          <cell r="MT51">
            <v>0.81799999999999995</v>
          </cell>
          <cell r="MU51">
            <v>0</v>
          </cell>
          <cell r="MV51">
            <v>0</v>
          </cell>
          <cell r="MW51">
            <v>0</v>
          </cell>
          <cell r="MX51">
            <v>0</v>
          </cell>
          <cell r="MY51">
            <v>0</v>
          </cell>
          <cell r="MZ51">
            <v>4.5999999999999999E-2</v>
          </cell>
          <cell r="NA51">
            <v>0.08</v>
          </cell>
          <cell r="NB51">
            <v>8.2000000000000003E-2</v>
          </cell>
          <cell r="NC51">
            <v>1.7000000000000001E-2</v>
          </cell>
          <cell r="ND51">
            <v>2.7E-2</v>
          </cell>
          <cell r="NE51">
            <v>2.1999999999999999E-2</v>
          </cell>
          <cell r="NF51">
            <v>0</v>
          </cell>
          <cell r="NG51">
            <v>0.191</v>
          </cell>
          <cell r="NH51">
            <v>2.8000000000000001E-2</v>
          </cell>
          <cell r="NI51">
            <v>0.26700000000000002</v>
          </cell>
          <cell r="NJ51">
            <v>0</v>
          </cell>
          <cell r="NK51">
            <v>0</v>
          </cell>
          <cell r="NL51">
            <v>2.7E-2</v>
          </cell>
          <cell r="NM51">
            <v>1.4E-2</v>
          </cell>
          <cell r="NN51">
            <v>4.2999999999999997E-2</v>
          </cell>
          <cell r="NO51">
            <v>0</v>
          </cell>
          <cell r="NP51">
            <v>0</v>
          </cell>
          <cell r="NQ51">
            <v>2.9000000000000001E-2</v>
          </cell>
          <cell r="NR51">
            <v>0</v>
          </cell>
          <cell r="NS51">
            <v>2.7E-2</v>
          </cell>
          <cell r="NT51">
            <v>0.14499999999999999</v>
          </cell>
          <cell r="NU51">
            <v>0.18</v>
          </cell>
          <cell r="NV51">
            <v>2.5999999999999999E-2</v>
          </cell>
          <cell r="NW51">
            <v>0</v>
          </cell>
          <cell r="NX51">
            <v>2.1999999999999999E-2</v>
          </cell>
          <cell r="NY51">
            <v>5.2999999999999999E-2</v>
          </cell>
          <cell r="NZ51">
            <v>0.40899999999999997</v>
          </cell>
          <cell r="OA51">
            <v>2.1000000000000001E-2</v>
          </cell>
          <cell r="OB51">
            <v>0</v>
          </cell>
          <cell r="OC51">
            <v>0</v>
          </cell>
          <cell r="OD51">
            <v>2.4E-2</v>
          </cell>
          <cell r="OE51">
            <v>6.5000000000000002E-2</v>
          </cell>
          <cell r="OF51">
            <v>0</v>
          </cell>
          <cell r="OG51">
            <v>3.3000000000000002E-2</v>
          </cell>
          <cell r="OH51">
            <v>1.7999999999999999E-2</v>
          </cell>
          <cell r="OI51">
            <v>0</v>
          </cell>
          <cell r="OJ51">
            <v>0.15</v>
          </cell>
          <cell r="OK51">
            <v>7.6999999999999999E-2</v>
          </cell>
          <cell r="OL51">
            <v>3.0000000000000001E-3</v>
          </cell>
          <cell r="OM51">
            <v>0</v>
          </cell>
          <cell r="ON51">
            <v>0</v>
          </cell>
          <cell r="OO51">
            <v>0.11600000000000001</v>
          </cell>
          <cell r="OP51">
            <v>0.16900000000000001</v>
          </cell>
          <cell r="OQ51">
            <v>0.02</v>
          </cell>
          <cell r="OR51">
            <v>2.4E-2</v>
          </cell>
          <cell r="OS51">
            <v>1.7000000000000001E-2</v>
          </cell>
          <cell r="OT51">
            <v>2.5999999999999999E-2</v>
          </cell>
          <cell r="OU51">
            <v>1.4E-2</v>
          </cell>
          <cell r="OV51">
            <v>0</v>
          </cell>
          <cell r="OW51">
            <v>2.9000000000000001E-2</v>
          </cell>
          <cell r="OX51">
            <v>0.27300000000000002</v>
          </cell>
          <cell r="OY51">
            <v>4.8000000000000001E-2</v>
          </cell>
          <cell r="OZ51">
            <v>1.4999999999999999E-2</v>
          </cell>
          <cell r="PA51">
            <v>2.7E-2</v>
          </cell>
          <cell r="PB51">
            <v>5.0000000000000001E-3</v>
          </cell>
          <cell r="PC51">
            <v>0</v>
          </cell>
          <cell r="PD51">
            <v>0.13400000000000001</v>
          </cell>
        </row>
        <row r="52">
          <cell r="A52" t="str">
            <v>3FZ</v>
          </cell>
          <cell r="B52" t="str">
            <v>52</v>
          </cell>
          <cell r="C52" t="str">
            <v>NAF 17</v>
          </cell>
          <cell r="D52" t="str">
            <v>FZ</v>
          </cell>
          <cell r="E52" t="str">
            <v>3</v>
          </cell>
          <cell r="F52">
            <v>1.6E-2</v>
          </cell>
          <cell r="G52">
            <v>8.0000000000000002E-3</v>
          </cell>
          <cell r="H52">
            <v>0.127</v>
          </cell>
          <cell r="I52">
            <v>0.82399999999999995</v>
          </cell>
          <cell r="J52">
            <v>2.4E-2</v>
          </cell>
          <cell r="K52">
            <v>0.81599999999999995</v>
          </cell>
          <cell r="L52">
            <v>7.8E-2</v>
          </cell>
          <cell r="M52">
            <v>0</v>
          </cell>
          <cell r="N52">
            <v>0.106</v>
          </cell>
          <cell r="O52">
            <v>0.107</v>
          </cell>
          <cell r="P52">
            <v>0.223</v>
          </cell>
          <cell r="Q52">
            <v>3.5000000000000003E-2</v>
          </cell>
          <cell r="R52">
            <v>8.9999999999999993E-3</v>
          </cell>
          <cell r="S52">
            <v>0.27</v>
          </cell>
          <cell r="T52">
            <v>0.187</v>
          </cell>
          <cell r="U52">
            <v>0</v>
          </cell>
          <cell r="V52">
            <v>5.7000000000000002E-2</v>
          </cell>
          <cell r="W52">
            <v>0.38800000000000001</v>
          </cell>
          <cell r="X52">
            <v>7.1999999999999995E-2</v>
          </cell>
          <cell r="Y52">
            <v>0.876</v>
          </cell>
          <cell r="Z52">
            <v>5.2999999999999999E-2</v>
          </cell>
          <cell r="AA52">
            <v>0.28599999999999998</v>
          </cell>
          <cell r="AB52">
            <v>0.24299999999999999</v>
          </cell>
          <cell r="AC52">
            <v>0.14299999999999999</v>
          </cell>
          <cell r="AD52">
            <v>0.34300000000000003</v>
          </cell>
          <cell r="AE52">
            <v>0.17100000000000001</v>
          </cell>
          <cell r="AF52">
            <v>3.1E-2</v>
          </cell>
          <cell r="AG52">
            <v>0.96899999999999997</v>
          </cell>
          <cell r="AH52">
            <v>0</v>
          </cell>
          <cell r="AI52">
            <v>1</v>
          </cell>
          <cell r="AJ52">
            <v>0</v>
          </cell>
          <cell r="AK52">
            <v>0.90300000000000002</v>
          </cell>
          <cell r="AL52">
            <v>0</v>
          </cell>
          <cell r="AM52">
            <v>0</v>
          </cell>
          <cell r="AN52">
            <v>0</v>
          </cell>
          <cell r="AO52">
            <v>9.7000000000000003E-2</v>
          </cell>
          <cell r="AP52">
            <v>0</v>
          </cell>
          <cell r="AQ52">
            <v>0.32300000000000001</v>
          </cell>
          <cell r="AR52">
            <v>0</v>
          </cell>
          <cell r="AS52">
            <v>0.67700000000000005</v>
          </cell>
          <cell r="AT52">
            <v>0</v>
          </cell>
          <cell r="AU52">
            <v>430</v>
          </cell>
          <cell r="AV52">
            <v>1.7999999999999999E-2</v>
          </cell>
          <cell r="AW52">
            <v>1.2999999999999999E-2</v>
          </cell>
          <cell r="AX52">
            <v>0</v>
          </cell>
          <cell r="AY52">
            <v>0.83099999999999996</v>
          </cell>
          <cell r="AZ52">
            <v>0.13800000000000001</v>
          </cell>
          <cell r="BA52">
            <v>8.9469999999999992</v>
          </cell>
          <cell r="BB52">
            <v>0.17299999999999999</v>
          </cell>
          <cell r="BC52">
            <v>0.36099999999999999</v>
          </cell>
          <cell r="BD52">
            <v>0.32500000000000001</v>
          </cell>
          <cell r="BE52">
            <v>0.14099999999999999</v>
          </cell>
          <cell r="BF52">
            <v>0.88900000000000001</v>
          </cell>
          <cell r="BG52">
            <v>5.0999999999999997E-2</v>
          </cell>
          <cell r="BH52">
            <v>4.4999999999999998E-2</v>
          </cell>
          <cell r="BI52">
            <v>0</v>
          </cell>
          <cell r="BJ52">
            <v>1E-3</v>
          </cell>
          <cell r="BK52">
            <v>1.4999999999999999E-2</v>
          </cell>
          <cell r="BL52">
            <v>0</v>
          </cell>
          <cell r="BM52">
            <v>1.9E-2</v>
          </cell>
          <cell r="BN52">
            <v>6.2E-2</v>
          </cell>
          <cell r="BO52">
            <v>7.9000000000000001E-2</v>
          </cell>
          <cell r="BP52">
            <v>0.25900000000000001</v>
          </cell>
          <cell r="BQ52">
            <v>0.58199999999999996</v>
          </cell>
          <cell r="BR52">
            <v>0</v>
          </cell>
          <cell r="BS52">
            <v>0</v>
          </cell>
          <cell r="BT52">
            <v>1E-3</v>
          </cell>
          <cell r="BU52">
            <v>0</v>
          </cell>
          <cell r="BV52">
            <v>0.03</v>
          </cell>
          <cell r="BW52">
            <v>0.96899999999999997</v>
          </cell>
          <cell r="BX52">
            <v>0</v>
          </cell>
          <cell r="BY52">
            <v>0</v>
          </cell>
          <cell r="BZ52">
            <v>0</v>
          </cell>
          <cell r="CA52">
            <v>0.19600000000000001</v>
          </cell>
          <cell r="CB52">
            <v>0.66300000000000003</v>
          </cell>
          <cell r="CC52">
            <v>0.14199999999999999</v>
          </cell>
          <cell r="CD52">
            <v>0</v>
          </cell>
          <cell r="CE52">
            <v>8.9999999999999993E-3</v>
          </cell>
          <cell r="CF52">
            <v>0</v>
          </cell>
          <cell r="CG52">
            <v>8.3000000000000004E-2</v>
          </cell>
          <cell r="CH52">
            <v>0.65100000000000002</v>
          </cell>
          <cell r="CI52">
            <v>0.25700000000000001</v>
          </cell>
          <cell r="CJ52">
            <v>0</v>
          </cell>
          <cell r="CK52">
            <v>0</v>
          </cell>
          <cell r="CL52">
            <v>0</v>
          </cell>
          <cell r="CM52">
            <v>0</v>
          </cell>
          <cell r="CN52">
            <v>0</v>
          </cell>
          <cell r="CO52">
            <v>1</v>
          </cell>
          <cell r="CP52">
            <v>0.65700000000000003</v>
          </cell>
          <cell r="CQ52">
            <v>0.23599999999999999</v>
          </cell>
          <cell r="CR52">
            <v>6.3E-2</v>
          </cell>
          <cell r="CS52">
            <v>2E-3</v>
          </cell>
          <cell r="CT52">
            <v>4.2000000000000003E-2</v>
          </cell>
          <cell r="CU52">
            <v>0.67300000000000004</v>
          </cell>
          <cell r="CV52">
            <v>0.14699999999999999</v>
          </cell>
          <cell r="CW52">
            <v>1.7999999999999999E-2</v>
          </cell>
          <cell r="CX52">
            <v>4.8000000000000001E-2</v>
          </cell>
          <cell r="CY52">
            <v>0.114</v>
          </cell>
          <cell r="CZ52">
            <v>0.81499999999999995</v>
          </cell>
          <cell r="DA52">
            <v>0.108</v>
          </cell>
          <cell r="DB52">
            <v>7.5999999999999998E-2</v>
          </cell>
          <cell r="DC52">
            <v>0</v>
          </cell>
          <cell r="DD52">
            <v>0</v>
          </cell>
          <cell r="DE52">
            <v>0.65600000000000003</v>
          </cell>
          <cell r="DF52">
            <v>8.5000000000000006E-2</v>
          </cell>
          <cell r="DG52">
            <v>0</v>
          </cell>
          <cell r="DH52">
            <v>0</v>
          </cell>
          <cell r="DI52">
            <v>0.25900000000000001</v>
          </cell>
          <cell r="DJ52">
            <v>0.55600000000000005</v>
          </cell>
          <cell r="DK52">
            <v>0.23799999999999999</v>
          </cell>
          <cell r="DL52">
            <v>0.13700000000000001</v>
          </cell>
          <cell r="DM52">
            <v>3.5000000000000003E-2</v>
          </cell>
          <cell r="DN52">
            <v>3.3000000000000002E-2</v>
          </cell>
          <cell r="DO52">
            <v>0.67400000000000004</v>
          </cell>
          <cell r="DP52">
            <v>0.127</v>
          </cell>
          <cell r="DQ52">
            <v>2.4E-2</v>
          </cell>
          <cell r="DR52">
            <v>4.0000000000000001E-3</v>
          </cell>
          <cell r="DS52">
            <v>0.17199999999999999</v>
          </cell>
          <cell r="DT52">
            <v>0.55000000000000004</v>
          </cell>
          <cell r="DU52">
            <v>0.32300000000000001</v>
          </cell>
          <cell r="DV52">
            <v>0.112</v>
          </cell>
          <cell r="DW52">
            <v>0</v>
          </cell>
          <cell r="DX52">
            <v>1.6E-2</v>
          </cell>
          <cell r="DY52">
            <v>0.22700000000000001</v>
          </cell>
          <cell r="DZ52">
            <v>0.52600000000000002</v>
          </cell>
          <cell r="EA52">
            <v>0.11899999999999999</v>
          </cell>
          <cell r="EB52">
            <v>0.128</v>
          </cell>
          <cell r="EC52">
            <v>3.9E-2</v>
          </cell>
          <cell r="ED52">
            <v>0.38100000000000001</v>
          </cell>
          <cell r="EE52">
            <v>0.108</v>
          </cell>
          <cell r="EF52">
            <v>0.32800000000000001</v>
          </cell>
          <cell r="EG52">
            <v>0.14299999999999999</v>
          </cell>
          <cell r="EH52">
            <v>0.17399999999999999</v>
          </cell>
          <cell r="EI52">
            <v>0.52100000000000002</v>
          </cell>
          <cell r="EJ52">
            <v>0.106</v>
          </cell>
          <cell r="EK52">
            <v>0.19900000000000001</v>
          </cell>
          <cell r="EL52">
            <v>0.47</v>
          </cell>
          <cell r="EM52">
            <v>2.3E-2</v>
          </cell>
          <cell r="EN52">
            <v>7.4999999999999997E-2</v>
          </cell>
          <cell r="EO52">
            <v>0.108</v>
          </cell>
          <cell r="EP52">
            <v>0.108</v>
          </cell>
          <cell r="EQ52">
            <v>0.216</v>
          </cell>
          <cell r="ER52">
            <v>0.313</v>
          </cell>
          <cell r="ES52">
            <v>0.35199999999999998</v>
          </cell>
          <cell r="ET52">
            <v>4.2999999999999997E-2</v>
          </cell>
          <cell r="EU52">
            <v>0.222</v>
          </cell>
          <cell r="EV52">
            <v>0.13500000000000001</v>
          </cell>
          <cell r="EW52">
            <v>8.9999999999999993E-3</v>
          </cell>
          <cell r="EX52">
            <v>9.1999999999999998E-2</v>
          </cell>
          <cell r="EY52">
            <v>0.15</v>
          </cell>
          <cell r="EZ52">
            <v>0.104</v>
          </cell>
          <cell r="FA52">
            <v>0.51300000000000001</v>
          </cell>
          <cell r="FB52">
            <v>0.19900000000000001</v>
          </cell>
          <cell r="FC52">
            <v>0.25800000000000001</v>
          </cell>
          <cell r="FD52">
            <v>0.03</v>
          </cell>
          <cell r="FE52">
            <v>0.58399999999999996</v>
          </cell>
          <cell r="FF52">
            <v>0.19</v>
          </cell>
          <cell r="FG52">
            <v>0.214</v>
          </cell>
          <cell r="FH52">
            <v>1.2E-2</v>
          </cell>
          <cell r="FI52">
            <v>0.27400000000000002</v>
          </cell>
          <cell r="FJ52">
            <v>0.42199999999999999</v>
          </cell>
          <cell r="FK52">
            <v>0.29299999999999998</v>
          </cell>
          <cell r="FL52">
            <v>1.2E-2</v>
          </cell>
          <cell r="FM52">
            <v>2.8000000000000001E-2</v>
          </cell>
          <cell r="FN52">
            <v>0.58099999999999996</v>
          </cell>
          <cell r="FO52">
            <v>0.34</v>
          </cell>
          <cell r="FP52">
            <v>5.0999999999999997E-2</v>
          </cell>
          <cell r="FQ52">
            <v>0.81599999999999995</v>
          </cell>
          <cell r="FR52">
            <v>5.5E-2</v>
          </cell>
          <cell r="FS52">
            <v>2E-3</v>
          </cell>
          <cell r="FT52">
            <v>6.4000000000000001E-2</v>
          </cell>
          <cell r="FU52">
            <v>6.2E-2</v>
          </cell>
          <cell r="FV52">
            <v>0</v>
          </cell>
          <cell r="FW52">
            <v>0.79600000000000004</v>
          </cell>
          <cell r="FX52">
            <v>5.6000000000000001E-2</v>
          </cell>
          <cell r="FY52">
            <v>2E-3</v>
          </cell>
          <cell r="FZ52">
            <v>7.6999999999999999E-2</v>
          </cell>
          <cell r="GA52">
            <v>6.9000000000000006E-2</v>
          </cell>
          <cell r="GB52">
            <v>0</v>
          </cell>
          <cell r="GC52">
            <v>0</v>
          </cell>
          <cell r="GD52">
            <v>0</v>
          </cell>
          <cell r="GE52">
            <v>0</v>
          </cell>
          <cell r="GF52">
            <v>0</v>
          </cell>
          <cell r="GG52">
            <v>0</v>
          </cell>
          <cell r="GH52">
            <v>0</v>
          </cell>
          <cell r="GI52">
            <v>7.0000000000000001E-3</v>
          </cell>
          <cell r="GJ52">
            <v>0</v>
          </cell>
          <cell r="GK52">
            <v>0</v>
          </cell>
          <cell r="GL52">
            <v>0</v>
          </cell>
          <cell r="GM52">
            <v>1E-3</v>
          </cell>
          <cell r="GN52">
            <v>0</v>
          </cell>
          <cell r="GO52">
            <v>0.14499999999999999</v>
          </cell>
          <cell r="GP52">
            <v>0</v>
          </cell>
          <cell r="GQ52">
            <v>0</v>
          </cell>
          <cell r="GR52">
            <v>0</v>
          </cell>
          <cell r="GS52">
            <v>0</v>
          </cell>
          <cell r="GT52">
            <v>0</v>
          </cell>
          <cell r="GU52">
            <v>0.71299999999999997</v>
          </cell>
          <cell r="GV52">
            <v>5.0999999999999997E-2</v>
          </cell>
          <cell r="GW52">
            <v>4.4999999999999998E-2</v>
          </cell>
          <cell r="GX52">
            <v>0</v>
          </cell>
          <cell r="GY52">
            <v>0</v>
          </cell>
          <cell r="GZ52">
            <v>1.4999999999999999E-2</v>
          </cell>
          <cell r="HA52">
            <v>2.4E-2</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1E-3</v>
          </cell>
          <cell r="HR52">
            <v>7.0000000000000001E-3</v>
          </cell>
          <cell r="HS52">
            <v>0</v>
          </cell>
          <cell r="HT52">
            <v>0</v>
          </cell>
          <cell r="HU52">
            <v>0</v>
          </cell>
          <cell r="HV52">
            <v>7.0000000000000001E-3</v>
          </cell>
          <cell r="HW52">
            <v>6.7000000000000004E-2</v>
          </cell>
          <cell r="HX52">
            <v>7.2999999999999995E-2</v>
          </cell>
          <cell r="HY52">
            <v>0</v>
          </cell>
          <cell r="HZ52">
            <v>1.9E-2</v>
          </cell>
          <cell r="IA52">
            <v>6.2E-2</v>
          </cell>
          <cell r="IB52">
            <v>7.2999999999999995E-2</v>
          </cell>
          <cell r="IC52">
            <v>0.184</v>
          </cell>
          <cell r="ID52">
            <v>0.48499999999999999</v>
          </cell>
          <cell r="IE52">
            <v>0</v>
          </cell>
          <cell r="IF52">
            <v>0</v>
          </cell>
          <cell r="IG52">
            <v>0</v>
          </cell>
          <cell r="IH52">
            <v>0</v>
          </cell>
          <cell r="II52">
            <v>7.0000000000000001E-3</v>
          </cell>
          <cell r="IJ52">
            <v>1.7000000000000001E-2</v>
          </cell>
          <cell r="IK52">
            <v>0</v>
          </cell>
          <cell r="IL52">
            <v>0</v>
          </cell>
          <cell r="IM52">
            <v>0</v>
          </cell>
          <cell r="IN52">
            <v>0</v>
          </cell>
          <cell r="IO52">
            <v>0</v>
          </cell>
          <cell r="IP52">
            <v>0</v>
          </cell>
          <cell r="IQ52">
            <v>0</v>
          </cell>
          <cell r="IR52">
            <v>0</v>
          </cell>
          <cell r="IS52">
            <v>1E-3</v>
          </cell>
          <cell r="IT52">
            <v>0</v>
          </cell>
          <cell r="IU52">
            <v>0</v>
          </cell>
          <cell r="IV52">
            <v>7.0000000000000001E-3</v>
          </cell>
          <cell r="IW52">
            <v>0</v>
          </cell>
          <cell r="IX52">
            <v>0</v>
          </cell>
          <cell r="IY52">
            <v>0</v>
          </cell>
          <cell r="IZ52">
            <v>0</v>
          </cell>
          <cell r="JA52">
            <v>1.9E-2</v>
          </cell>
          <cell r="JB52">
            <v>0.127</v>
          </cell>
          <cell r="JC52">
            <v>0</v>
          </cell>
          <cell r="JD52">
            <v>0</v>
          </cell>
          <cell r="JE52">
            <v>0</v>
          </cell>
          <cell r="JF52">
            <v>0</v>
          </cell>
          <cell r="JG52">
            <v>1.0999999999999999E-2</v>
          </cell>
          <cell r="JH52">
            <v>0.81100000000000005</v>
          </cell>
          <cell r="JI52">
            <v>0</v>
          </cell>
          <cell r="JJ52">
            <v>0</v>
          </cell>
          <cell r="JK52">
            <v>0</v>
          </cell>
          <cell r="JL52">
            <v>0</v>
          </cell>
          <cell r="JM52">
            <v>0</v>
          </cell>
          <cell r="JN52">
            <v>2.4E-2</v>
          </cell>
          <cell r="JO52">
            <v>0</v>
          </cell>
          <cell r="JP52">
            <v>0</v>
          </cell>
          <cell r="JQ52">
            <v>0</v>
          </cell>
          <cell r="JR52">
            <v>0</v>
          </cell>
          <cell r="JS52">
            <v>0</v>
          </cell>
          <cell r="JT52">
            <v>0</v>
          </cell>
          <cell r="JU52">
            <v>0</v>
          </cell>
          <cell r="JV52">
            <v>0</v>
          </cell>
          <cell r="JW52">
            <v>0</v>
          </cell>
          <cell r="JX52">
            <v>0</v>
          </cell>
          <cell r="JY52">
            <v>8.0000000000000002E-3</v>
          </cell>
          <cell r="JZ52">
            <v>0</v>
          </cell>
          <cell r="KA52">
            <v>0</v>
          </cell>
          <cell r="KB52">
            <v>0</v>
          </cell>
          <cell r="KC52">
            <v>0</v>
          </cell>
          <cell r="KD52">
            <v>5.6000000000000001E-2</v>
          </cell>
          <cell r="KE52">
            <v>8.2000000000000003E-2</v>
          </cell>
          <cell r="KF52">
            <v>7.0000000000000001E-3</v>
          </cell>
          <cell r="KG52">
            <v>0</v>
          </cell>
          <cell r="KH52">
            <v>0</v>
          </cell>
          <cell r="KI52">
            <v>0</v>
          </cell>
          <cell r="KJ52">
            <v>0.13900000000000001</v>
          </cell>
          <cell r="KK52">
            <v>0.54800000000000004</v>
          </cell>
          <cell r="KL52">
            <v>0.13500000000000001</v>
          </cell>
          <cell r="KM52">
            <v>0</v>
          </cell>
          <cell r="KN52">
            <v>0</v>
          </cell>
          <cell r="KO52">
            <v>0</v>
          </cell>
          <cell r="KP52">
            <v>0</v>
          </cell>
          <cell r="KQ52">
            <v>2.4E-2</v>
          </cell>
          <cell r="KR52">
            <v>0</v>
          </cell>
          <cell r="KS52">
            <v>0</v>
          </cell>
          <cell r="KT52">
            <v>0</v>
          </cell>
          <cell r="KU52">
            <v>0</v>
          </cell>
          <cell r="KV52">
            <v>0</v>
          </cell>
          <cell r="KW52">
            <v>0</v>
          </cell>
          <cell r="KX52">
            <v>0</v>
          </cell>
          <cell r="KY52">
            <v>0</v>
          </cell>
          <cell r="KZ52">
            <v>0</v>
          </cell>
          <cell r="LA52">
            <v>0</v>
          </cell>
          <cell r="LB52">
            <v>1E-3</v>
          </cell>
          <cell r="LC52">
            <v>7.0000000000000001E-3</v>
          </cell>
          <cell r="LD52">
            <v>0</v>
          </cell>
          <cell r="LE52">
            <v>0</v>
          </cell>
          <cell r="LF52">
            <v>0</v>
          </cell>
          <cell r="LG52">
            <v>0</v>
          </cell>
          <cell r="LH52">
            <v>0</v>
          </cell>
          <cell r="LI52">
            <v>0.13300000000000001</v>
          </cell>
          <cell r="LJ52">
            <v>1.4999999999999999E-2</v>
          </cell>
          <cell r="LK52">
            <v>0</v>
          </cell>
          <cell r="LL52">
            <v>8.9999999999999993E-3</v>
          </cell>
          <cell r="LM52">
            <v>0</v>
          </cell>
          <cell r="LN52">
            <v>8.2000000000000003E-2</v>
          </cell>
          <cell r="LO52">
            <v>0.48699999999999999</v>
          </cell>
          <cell r="LP52">
            <v>0.24199999999999999</v>
          </cell>
          <cell r="LQ52">
            <v>0</v>
          </cell>
          <cell r="LR52">
            <v>0</v>
          </cell>
          <cell r="LS52">
            <v>0</v>
          </cell>
          <cell r="LT52">
            <v>0</v>
          </cell>
          <cell r="LU52">
            <v>2.4E-2</v>
          </cell>
          <cell r="LV52">
            <v>0</v>
          </cell>
          <cell r="LW52">
            <v>0</v>
          </cell>
          <cell r="LX52">
            <v>0</v>
          </cell>
          <cell r="LY52">
            <v>0</v>
          </cell>
          <cell r="LZ52">
            <v>0</v>
          </cell>
          <cell r="MA52">
            <v>0</v>
          </cell>
          <cell r="MB52">
            <v>0</v>
          </cell>
          <cell r="MC52">
            <v>0</v>
          </cell>
          <cell r="MD52">
            <v>0</v>
          </cell>
          <cell r="ME52">
            <v>0</v>
          </cell>
          <cell r="MF52">
            <v>0</v>
          </cell>
          <cell r="MG52">
            <v>0</v>
          </cell>
          <cell r="MH52">
            <v>8.0000000000000002E-3</v>
          </cell>
          <cell r="MI52">
            <v>0</v>
          </cell>
          <cell r="MJ52">
            <v>0</v>
          </cell>
          <cell r="MK52">
            <v>0</v>
          </cell>
          <cell r="ML52">
            <v>0</v>
          </cell>
          <cell r="MM52">
            <v>0</v>
          </cell>
          <cell r="MN52">
            <v>0.14699999999999999</v>
          </cell>
          <cell r="MO52">
            <v>0</v>
          </cell>
          <cell r="MP52">
            <v>0</v>
          </cell>
          <cell r="MQ52">
            <v>0</v>
          </cell>
          <cell r="MR52">
            <v>0</v>
          </cell>
          <cell r="MS52">
            <v>0</v>
          </cell>
          <cell r="MT52">
            <v>0.82099999999999995</v>
          </cell>
          <cell r="MU52">
            <v>0</v>
          </cell>
          <cell r="MV52">
            <v>0</v>
          </cell>
          <cell r="MW52">
            <v>0</v>
          </cell>
          <cell r="MX52">
            <v>0</v>
          </cell>
          <cell r="MY52">
            <v>0</v>
          </cell>
          <cell r="MZ52">
            <v>2.4E-2</v>
          </cell>
          <cell r="NA52">
            <v>3.3000000000000002E-2</v>
          </cell>
          <cell r="NB52">
            <v>0.17499999999999999</v>
          </cell>
          <cell r="NC52">
            <v>0</v>
          </cell>
          <cell r="ND52">
            <v>8.9999999999999993E-3</v>
          </cell>
          <cell r="NE52">
            <v>1.0999999999999999E-2</v>
          </cell>
          <cell r="NF52">
            <v>6.0000000000000001E-3</v>
          </cell>
          <cell r="NG52">
            <v>0.19900000000000001</v>
          </cell>
          <cell r="NH52">
            <v>8.5000000000000006E-2</v>
          </cell>
          <cell r="NI52">
            <v>0.23100000000000001</v>
          </cell>
          <cell r="NJ52">
            <v>4.0000000000000001E-3</v>
          </cell>
          <cell r="NK52">
            <v>0</v>
          </cell>
          <cell r="NL52">
            <v>7.0000000000000001E-3</v>
          </cell>
          <cell r="NM52">
            <v>2.4E-2</v>
          </cell>
          <cell r="NN52">
            <v>8.8999999999999996E-2</v>
          </cell>
          <cell r="NO52">
            <v>0</v>
          </cell>
          <cell r="NP52">
            <v>0</v>
          </cell>
          <cell r="NQ52">
            <v>0</v>
          </cell>
          <cell r="NR52">
            <v>0</v>
          </cell>
          <cell r="NS52">
            <v>0</v>
          </cell>
          <cell r="NT52">
            <v>0.127</v>
          </cell>
          <cell r="NU52">
            <v>0.17399999999999999</v>
          </cell>
          <cell r="NV52">
            <v>5.2999999999999999E-2</v>
          </cell>
          <cell r="NW52">
            <v>0</v>
          </cell>
          <cell r="NX52">
            <v>0</v>
          </cell>
          <cell r="NY52">
            <v>0</v>
          </cell>
          <cell r="NZ52">
            <v>0.45200000000000001</v>
          </cell>
          <cell r="OA52">
            <v>2.5000000000000001E-2</v>
          </cell>
          <cell r="OB52">
            <v>4.8000000000000001E-2</v>
          </cell>
          <cell r="OC52">
            <v>0</v>
          </cell>
          <cell r="OD52">
            <v>1.6E-2</v>
          </cell>
          <cell r="OE52">
            <v>8.1000000000000003E-2</v>
          </cell>
          <cell r="OF52">
            <v>2.3E-2</v>
          </cell>
          <cell r="OG52">
            <v>0</v>
          </cell>
          <cell r="OH52">
            <v>0</v>
          </cell>
          <cell r="OI52">
            <v>0</v>
          </cell>
          <cell r="OJ52">
            <v>0.128</v>
          </cell>
          <cell r="OK52">
            <v>3.3000000000000002E-2</v>
          </cell>
          <cell r="OL52">
            <v>6.0000000000000001E-3</v>
          </cell>
          <cell r="OM52">
            <v>0</v>
          </cell>
          <cell r="ON52">
            <v>0</v>
          </cell>
          <cell r="OO52">
            <v>0.126</v>
          </cell>
          <cell r="OP52">
            <v>0.251</v>
          </cell>
          <cell r="OQ52">
            <v>0</v>
          </cell>
          <cell r="OR52">
            <v>3.0000000000000001E-3</v>
          </cell>
          <cell r="OS52">
            <v>0</v>
          </cell>
          <cell r="OT52">
            <v>3.7999999999999999E-2</v>
          </cell>
          <cell r="OU52">
            <v>3.5000000000000003E-2</v>
          </cell>
          <cell r="OV52">
            <v>3.5000000000000003E-2</v>
          </cell>
          <cell r="OW52">
            <v>8.9999999999999993E-3</v>
          </cell>
          <cell r="OX52">
            <v>0.217</v>
          </cell>
          <cell r="OY52">
            <v>7.0999999999999994E-2</v>
          </cell>
          <cell r="OZ52">
            <v>3.3000000000000002E-2</v>
          </cell>
          <cell r="PA52">
            <v>7.0000000000000001E-3</v>
          </cell>
          <cell r="PB52">
            <v>8.0000000000000002E-3</v>
          </cell>
          <cell r="PC52">
            <v>0</v>
          </cell>
          <cell r="PD52">
            <v>0.128</v>
          </cell>
        </row>
        <row r="53">
          <cell r="A53" t="str">
            <v>4FZ</v>
          </cell>
          <cell r="B53" t="str">
            <v>53</v>
          </cell>
          <cell r="C53" t="str">
            <v>NAF 17</v>
          </cell>
          <cell r="D53" t="str">
            <v>FZ</v>
          </cell>
          <cell r="E53" t="str">
            <v>4</v>
          </cell>
          <cell r="F53">
            <v>0</v>
          </cell>
          <cell r="G53">
            <v>1.4E-2</v>
          </cell>
          <cell r="H53">
            <v>0.114</v>
          </cell>
          <cell r="I53">
            <v>0.83199999999999996</v>
          </cell>
          <cell r="J53">
            <v>3.9E-2</v>
          </cell>
          <cell r="K53">
            <v>0.80600000000000005</v>
          </cell>
          <cell r="L53">
            <v>7.0000000000000007E-2</v>
          </cell>
          <cell r="M53">
            <v>0</v>
          </cell>
          <cell r="N53">
            <v>0.124</v>
          </cell>
          <cell r="O53">
            <v>0.109</v>
          </cell>
          <cell r="P53">
            <v>0.248</v>
          </cell>
          <cell r="Q53">
            <v>4.5999999999999999E-2</v>
          </cell>
          <cell r="R53">
            <v>2.1999999999999999E-2</v>
          </cell>
          <cell r="S53">
            <v>0.121</v>
          </cell>
          <cell r="T53">
            <v>0.27100000000000002</v>
          </cell>
          <cell r="U53">
            <v>0.04</v>
          </cell>
          <cell r="V53">
            <v>0.188</v>
          </cell>
          <cell r="W53">
            <v>0.30399999999999999</v>
          </cell>
          <cell r="X53">
            <v>0.10100000000000001</v>
          </cell>
          <cell r="Y53">
            <v>0.78600000000000003</v>
          </cell>
          <cell r="Z53">
            <v>0.113</v>
          </cell>
          <cell r="AA53">
            <v>0</v>
          </cell>
          <cell r="AB53">
            <v>0.56000000000000005</v>
          </cell>
          <cell r="AC53">
            <v>0.35699999999999998</v>
          </cell>
          <cell r="AD53">
            <v>0.69</v>
          </cell>
          <cell r="AE53">
            <v>8.3000000000000004E-2</v>
          </cell>
          <cell r="AF53">
            <v>0.153</v>
          </cell>
          <cell r="AG53">
            <v>0.84699999999999998</v>
          </cell>
          <cell r="AH53">
            <v>0.113</v>
          </cell>
          <cell r="AI53">
            <v>0.88700000000000001</v>
          </cell>
          <cell r="AJ53">
            <v>7</v>
          </cell>
          <cell r="AK53">
            <v>0.66900000000000004</v>
          </cell>
          <cell r="AL53">
            <v>9.9000000000000005E-2</v>
          </cell>
          <cell r="AM53">
            <v>0</v>
          </cell>
          <cell r="AN53">
            <v>0.113</v>
          </cell>
          <cell r="AO53">
            <v>0.11899999999999999</v>
          </cell>
          <cell r="AP53">
            <v>0</v>
          </cell>
          <cell r="AQ53">
            <v>9.8000000000000004E-2</v>
          </cell>
          <cell r="AR53">
            <v>0</v>
          </cell>
          <cell r="AS53">
            <v>0.85</v>
          </cell>
          <cell r="AT53">
            <v>5.1999999999999998E-2</v>
          </cell>
          <cell r="AU53">
            <v>1480</v>
          </cell>
          <cell r="AV53">
            <v>5.8000000000000003E-2</v>
          </cell>
          <cell r="AW53">
            <v>7.0000000000000001E-3</v>
          </cell>
          <cell r="AX53">
            <v>0</v>
          </cell>
          <cell r="AY53">
            <v>0.83199999999999996</v>
          </cell>
          <cell r="AZ53">
            <v>0.10299999999999999</v>
          </cell>
          <cell r="BA53">
            <v>3.7709999999999999</v>
          </cell>
          <cell r="BB53">
            <v>0.156</v>
          </cell>
          <cell r="BC53">
            <v>0.20399999999999999</v>
          </cell>
          <cell r="BD53">
            <v>0.311</v>
          </cell>
          <cell r="BE53">
            <v>0.32800000000000001</v>
          </cell>
          <cell r="BF53">
            <v>0.82599999999999996</v>
          </cell>
          <cell r="BG53">
            <v>0.152</v>
          </cell>
          <cell r="BH53">
            <v>0</v>
          </cell>
          <cell r="BI53">
            <v>0</v>
          </cell>
          <cell r="BJ53">
            <v>0</v>
          </cell>
          <cell r="BK53">
            <v>2.1999999999999999E-2</v>
          </cell>
          <cell r="BL53">
            <v>0</v>
          </cell>
          <cell r="BM53">
            <v>7.0000000000000001E-3</v>
          </cell>
          <cell r="BN53">
            <v>1.9E-2</v>
          </cell>
          <cell r="BO53">
            <v>9.7000000000000003E-2</v>
          </cell>
          <cell r="BP53">
            <v>0.28299999999999997</v>
          </cell>
          <cell r="BQ53">
            <v>0.59499999999999997</v>
          </cell>
          <cell r="BR53">
            <v>0</v>
          </cell>
          <cell r="BS53">
            <v>0</v>
          </cell>
          <cell r="BT53">
            <v>0</v>
          </cell>
          <cell r="BU53">
            <v>1.7000000000000001E-2</v>
          </cell>
          <cell r="BV53">
            <v>9.9000000000000005E-2</v>
          </cell>
          <cell r="BW53">
            <v>0.88400000000000001</v>
          </cell>
          <cell r="BX53">
            <v>0</v>
          </cell>
          <cell r="BY53">
            <v>0</v>
          </cell>
          <cell r="BZ53">
            <v>0</v>
          </cell>
          <cell r="CA53">
            <v>0.13900000000000001</v>
          </cell>
          <cell r="CB53">
            <v>0.79500000000000004</v>
          </cell>
          <cell r="CC53">
            <v>6.5000000000000002E-2</v>
          </cell>
          <cell r="CD53">
            <v>0</v>
          </cell>
          <cell r="CE53">
            <v>0</v>
          </cell>
          <cell r="CF53">
            <v>1.0999999999999999E-2</v>
          </cell>
          <cell r="CG53">
            <v>9.8000000000000004E-2</v>
          </cell>
          <cell r="CH53">
            <v>0.66500000000000004</v>
          </cell>
          <cell r="CI53">
            <v>0.22600000000000001</v>
          </cell>
          <cell r="CJ53">
            <v>0</v>
          </cell>
          <cell r="CK53">
            <v>0</v>
          </cell>
          <cell r="CL53">
            <v>0</v>
          </cell>
          <cell r="CM53">
            <v>0</v>
          </cell>
          <cell r="CN53">
            <v>0</v>
          </cell>
          <cell r="CO53">
            <v>1</v>
          </cell>
          <cell r="CP53">
            <v>0.55700000000000005</v>
          </cell>
          <cell r="CQ53">
            <v>0.29199999999999998</v>
          </cell>
          <cell r="CR53">
            <v>3.5999999999999997E-2</v>
          </cell>
          <cell r="CS53">
            <v>6.8000000000000005E-2</v>
          </cell>
          <cell r="CT53">
            <v>4.7E-2</v>
          </cell>
          <cell r="CU53">
            <v>0.54100000000000004</v>
          </cell>
          <cell r="CV53">
            <v>0.21199999999999999</v>
          </cell>
          <cell r="CW53">
            <v>0.10199999999999999</v>
          </cell>
          <cell r="CX53">
            <v>7.6999999999999999E-2</v>
          </cell>
          <cell r="CY53">
            <v>6.7000000000000004E-2</v>
          </cell>
          <cell r="CZ53">
            <v>0.67100000000000004</v>
          </cell>
          <cell r="DA53">
            <v>0.219</v>
          </cell>
          <cell r="DB53">
            <v>0.11</v>
          </cell>
          <cell r="DC53">
            <v>0</v>
          </cell>
          <cell r="DD53">
            <v>0</v>
          </cell>
          <cell r="DE53">
            <v>0.58299999999999996</v>
          </cell>
          <cell r="DF53">
            <v>0.13500000000000001</v>
          </cell>
          <cell r="DG53">
            <v>2.4E-2</v>
          </cell>
          <cell r="DH53">
            <v>0</v>
          </cell>
          <cell r="DI53">
            <v>0.25800000000000001</v>
          </cell>
          <cell r="DJ53">
            <v>0.46400000000000002</v>
          </cell>
          <cell r="DK53">
            <v>0.185</v>
          </cell>
          <cell r="DL53">
            <v>6.9000000000000006E-2</v>
          </cell>
          <cell r="DM53">
            <v>6.3E-2</v>
          </cell>
          <cell r="DN53">
            <v>0.219</v>
          </cell>
          <cell r="DO53">
            <v>0.57599999999999996</v>
          </cell>
          <cell r="DP53">
            <v>0.13100000000000001</v>
          </cell>
          <cell r="DQ53">
            <v>3.6999999999999998E-2</v>
          </cell>
          <cell r="DR53">
            <v>8.1000000000000003E-2</v>
          </cell>
          <cell r="DS53">
            <v>0.17499999999999999</v>
          </cell>
          <cell r="DT53">
            <v>0.54800000000000004</v>
          </cell>
          <cell r="DU53">
            <v>0.33300000000000002</v>
          </cell>
          <cell r="DV53">
            <v>9.0999999999999998E-2</v>
          </cell>
          <cell r="DW53">
            <v>0</v>
          </cell>
          <cell r="DX53">
            <v>2.8000000000000001E-2</v>
          </cell>
          <cell r="DY53">
            <v>0.219</v>
          </cell>
          <cell r="DZ53">
            <v>0.495</v>
          </cell>
          <cell r="EA53">
            <v>0.16300000000000001</v>
          </cell>
          <cell r="EB53">
            <v>0.123</v>
          </cell>
          <cell r="EC53">
            <v>4.5999999999999999E-2</v>
          </cell>
          <cell r="ED53">
            <v>0.35199999999999998</v>
          </cell>
          <cell r="EE53">
            <v>0.13600000000000001</v>
          </cell>
          <cell r="EF53">
            <v>0.32800000000000001</v>
          </cell>
          <cell r="EG53">
            <v>0.13700000000000001</v>
          </cell>
          <cell r="EH53">
            <v>0.252</v>
          </cell>
          <cell r="EI53">
            <v>0.433</v>
          </cell>
          <cell r="EJ53">
            <v>0.153</v>
          </cell>
          <cell r="EK53">
            <v>0.161</v>
          </cell>
          <cell r="EL53">
            <v>0.23400000000000001</v>
          </cell>
          <cell r="EM53">
            <v>7.2999999999999995E-2</v>
          </cell>
          <cell r="EN53">
            <v>0.14099999999999999</v>
          </cell>
          <cell r="EO53">
            <v>0.17100000000000001</v>
          </cell>
          <cell r="EP53">
            <v>8.8999999999999996E-2</v>
          </cell>
          <cell r="EQ53">
            <v>0.29199999999999998</v>
          </cell>
          <cell r="ER53">
            <v>0.23300000000000001</v>
          </cell>
          <cell r="ES53">
            <v>0.39600000000000002</v>
          </cell>
          <cell r="ET53">
            <v>2.1000000000000001E-2</v>
          </cell>
          <cell r="EU53">
            <v>0.17499999999999999</v>
          </cell>
          <cell r="EV53">
            <v>0.14699999999999999</v>
          </cell>
          <cell r="EW53">
            <v>3.5999999999999997E-2</v>
          </cell>
          <cell r="EX53">
            <v>0.13900000000000001</v>
          </cell>
          <cell r="EY53">
            <v>5.1999999999999998E-2</v>
          </cell>
          <cell r="EZ53">
            <v>0.156</v>
          </cell>
          <cell r="FA53">
            <v>0.63400000000000001</v>
          </cell>
          <cell r="FB53">
            <v>0.122</v>
          </cell>
          <cell r="FC53">
            <v>0.22800000000000001</v>
          </cell>
          <cell r="FD53">
            <v>1.6E-2</v>
          </cell>
          <cell r="FE53">
            <v>0.748</v>
          </cell>
          <cell r="FF53">
            <v>0.14699999999999999</v>
          </cell>
          <cell r="FG53">
            <v>0.105</v>
          </cell>
          <cell r="FH53">
            <v>0</v>
          </cell>
          <cell r="FI53">
            <v>0.48199999999999998</v>
          </cell>
          <cell r="FJ53">
            <v>0.33800000000000002</v>
          </cell>
          <cell r="FK53">
            <v>0.18099999999999999</v>
          </cell>
          <cell r="FL53">
            <v>0</v>
          </cell>
          <cell r="FM53">
            <v>8.3000000000000004E-2</v>
          </cell>
          <cell r="FN53">
            <v>0.629</v>
          </cell>
          <cell r="FO53">
            <v>0.27200000000000002</v>
          </cell>
          <cell r="FP53">
            <v>1.6E-2</v>
          </cell>
          <cell r="FQ53">
            <v>0.82499999999999996</v>
          </cell>
          <cell r="FR53">
            <v>4.4999999999999998E-2</v>
          </cell>
          <cell r="FS53">
            <v>1.4E-2</v>
          </cell>
          <cell r="FT53">
            <v>6.7000000000000004E-2</v>
          </cell>
          <cell r="FU53">
            <v>4.9000000000000002E-2</v>
          </cell>
          <cell r="FV53">
            <v>0</v>
          </cell>
          <cell r="FW53">
            <v>0.80700000000000005</v>
          </cell>
          <cell r="FX53">
            <v>4.9000000000000002E-2</v>
          </cell>
          <cell r="FY53">
            <v>1.4999999999999999E-2</v>
          </cell>
          <cell r="FZ53">
            <v>7.4999999999999997E-2</v>
          </cell>
          <cell r="GA53">
            <v>5.3999999999999999E-2</v>
          </cell>
          <cell r="GB53">
            <v>0</v>
          </cell>
          <cell r="GC53">
            <v>0</v>
          </cell>
          <cell r="GD53">
            <v>0</v>
          </cell>
          <cell r="GE53">
            <v>0</v>
          </cell>
          <cell r="GF53">
            <v>0</v>
          </cell>
          <cell r="GG53">
            <v>0</v>
          </cell>
          <cell r="GH53">
            <v>0</v>
          </cell>
          <cell r="GI53">
            <v>0</v>
          </cell>
          <cell r="GJ53">
            <v>1.4E-2</v>
          </cell>
          <cell r="GK53">
            <v>0</v>
          </cell>
          <cell r="GL53">
            <v>0</v>
          </cell>
          <cell r="GM53">
            <v>0</v>
          </cell>
          <cell r="GN53">
            <v>0</v>
          </cell>
          <cell r="GO53">
            <v>0.1</v>
          </cell>
          <cell r="GP53">
            <v>1.4999999999999999E-2</v>
          </cell>
          <cell r="GQ53">
            <v>0</v>
          </cell>
          <cell r="GR53">
            <v>0</v>
          </cell>
          <cell r="GS53">
            <v>0</v>
          </cell>
          <cell r="GT53">
            <v>0</v>
          </cell>
          <cell r="GU53">
            <v>0.68700000000000006</v>
          </cell>
          <cell r="GV53">
            <v>0.123</v>
          </cell>
          <cell r="GW53">
            <v>0</v>
          </cell>
          <cell r="GX53">
            <v>0</v>
          </cell>
          <cell r="GY53">
            <v>0</v>
          </cell>
          <cell r="GZ53">
            <v>2.1999999999999999E-2</v>
          </cell>
          <cell r="HA53">
            <v>3.9E-2</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1.6E-2</v>
          </cell>
          <cell r="HS53">
            <v>0</v>
          </cell>
          <cell r="HT53">
            <v>7.0000000000000001E-3</v>
          </cell>
          <cell r="HU53">
            <v>0</v>
          </cell>
          <cell r="HV53">
            <v>0</v>
          </cell>
          <cell r="HW53">
            <v>4.2999999999999997E-2</v>
          </cell>
          <cell r="HX53">
            <v>3.9E-2</v>
          </cell>
          <cell r="HY53">
            <v>0</v>
          </cell>
          <cell r="HZ53">
            <v>0</v>
          </cell>
          <cell r="IA53">
            <v>1.9E-2</v>
          </cell>
          <cell r="IB53">
            <v>9.7000000000000003E-2</v>
          </cell>
          <cell r="IC53">
            <v>0.22600000000000001</v>
          </cell>
          <cell r="ID53">
            <v>0.51</v>
          </cell>
          <cell r="IE53">
            <v>0</v>
          </cell>
          <cell r="IF53">
            <v>0</v>
          </cell>
          <cell r="IG53">
            <v>0</v>
          </cell>
          <cell r="IH53">
            <v>0</v>
          </cell>
          <cell r="II53">
            <v>1.2999999999999999E-2</v>
          </cell>
          <cell r="IJ53">
            <v>0.03</v>
          </cell>
          <cell r="IK53">
            <v>0</v>
          </cell>
          <cell r="IL53">
            <v>0</v>
          </cell>
          <cell r="IM53">
            <v>0</v>
          </cell>
          <cell r="IN53">
            <v>0</v>
          </cell>
          <cell r="IO53">
            <v>0</v>
          </cell>
          <cell r="IP53">
            <v>0</v>
          </cell>
          <cell r="IQ53">
            <v>0</v>
          </cell>
          <cell r="IR53">
            <v>0</v>
          </cell>
          <cell r="IS53">
            <v>0</v>
          </cell>
          <cell r="IT53">
            <v>1.7000000000000001E-2</v>
          </cell>
          <cell r="IU53">
            <v>0</v>
          </cell>
          <cell r="IV53">
            <v>0</v>
          </cell>
          <cell r="IW53">
            <v>0</v>
          </cell>
          <cell r="IX53">
            <v>0</v>
          </cell>
          <cell r="IY53">
            <v>0</v>
          </cell>
          <cell r="IZ53">
            <v>0</v>
          </cell>
          <cell r="JA53">
            <v>0.05</v>
          </cell>
          <cell r="JB53">
            <v>7.3999999999999996E-2</v>
          </cell>
          <cell r="JC53">
            <v>0</v>
          </cell>
          <cell r="JD53">
            <v>0</v>
          </cell>
          <cell r="JE53">
            <v>0</v>
          </cell>
          <cell r="JF53">
            <v>0</v>
          </cell>
          <cell r="JG53">
            <v>0.05</v>
          </cell>
          <cell r="JH53">
            <v>0.76700000000000002</v>
          </cell>
          <cell r="JI53">
            <v>0</v>
          </cell>
          <cell r="JJ53">
            <v>0</v>
          </cell>
          <cell r="JK53">
            <v>0</v>
          </cell>
          <cell r="JL53">
            <v>0</v>
          </cell>
          <cell r="JM53">
            <v>0</v>
          </cell>
          <cell r="JN53">
            <v>4.2999999999999997E-2</v>
          </cell>
          <cell r="JO53">
            <v>0</v>
          </cell>
          <cell r="JP53">
            <v>0</v>
          </cell>
          <cell r="JQ53">
            <v>0</v>
          </cell>
          <cell r="JR53">
            <v>0</v>
          </cell>
          <cell r="JS53">
            <v>0</v>
          </cell>
          <cell r="JT53">
            <v>0</v>
          </cell>
          <cell r="JU53">
            <v>0</v>
          </cell>
          <cell r="JV53">
            <v>0</v>
          </cell>
          <cell r="JW53">
            <v>0</v>
          </cell>
          <cell r="JX53">
            <v>0</v>
          </cell>
          <cell r="JY53">
            <v>0</v>
          </cell>
          <cell r="JZ53">
            <v>1.6E-2</v>
          </cell>
          <cell r="KA53">
            <v>0</v>
          </cell>
          <cell r="KB53">
            <v>0</v>
          </cell>
          <cell r="KC53">
            <v>0</v>
          </cell>
          <cell r="KD53">
            <v>1.6E-2</v>
          </cell>
          <cell r="KE53">
            <v>0.106</v>
          </cell>
          <cell r="KF53">
            <v>0</v>
          </cell>
          <cell r="KG53">
            <v>0</v>
          </cell>
          <cell r="KH53">
            <v>0</v>
          </cell>
          <cell r="KI53">
            <v>0</v>
          </cell>
          <cell r="KJ53">
            <v>0.124</v>
          </cell>
          <cell r="KK53">
            <v>0.64800000000000002</v>
          </cell>
          <cell r="KL53">
            <v>4.9000000000000002E-2</v>
          </cell>
          <cell r="KM53">
            <v>0</v>
          </cell>
          <cell r="KN53">
            <v>0</v>
          </cell>
          <cell r="KO53">
            <v>0</v>
          </cell>
          <cell r="KP53">
            <v>0</v>
          </cell>
          <cell r="KQ53">
            <v>4.2000000000000003E-2</v>
          </cell>
          <cell r="KR53">
            <v>0</v>
          </cell>
          <cell r="KS53">
            <v>0</v>
          </cell>
          <cell r="KT53">
            <v>0</v>
          </cell>
          <cell r="KU53">
            <v>0</v>
          </cell>
          <cell r="KV53">
            <v>0</v>
          </cell>
          <cell r="KW53">
            <v>0</v>
          </cell>
          <cell r="KX53">
            <v>0</v>
          </cell>
          <cell r="KY53">
            <v>0</v>
          </cell>
          <cell r="KZ53">
            <v>0</v>
          </cell>
          <cell r="LA53">
            <v>0</v>
          </cell>
          <cell r="LB53">
            <v>0</v>
          </cell>
          <cell r="LC53">
            <v>0</v>
          </cell>
          <cell r="LD53">
            <v>1.6E-2</v>
          </cell>
          <cell r="LE53">
            <v>0</v>
          </cell>
          <cell r="LF53">
            <v>0</v>
          </cell>
          <cell r="LG53">
            <v>7.0000000000000001E-3</v>
          </cell>
          <cell r="LH53">
            <v>2.8000000000000001E-2</v>
          </cell>
          <cell r="LI53">
            <v>6.5000000000000002E-2</v>
          </cell>
          <cell r="LJ53">
            <v>0</v>
          </cell>
          <cell r="LK53">
            <v>0</v>
          </cell>
          <cell r="LL53">
            <v>0</v>
          </cell>
          <cell r="LM53">
            <v>4.0000000000000001E-3</v>
          </cell>
          <cell r="LN53">
            <v>7.0000000000000007E-2</v>
          </cell>
          <cell r="LO53">
            <v>0.57899999999999996</v>
          </cell>
          <cell r="LP53">
            <v>0.20100000000000001</v>
          </cell>
          <cell r="LQ53">
            <v>0</v>
          </cell>
          <cell r="LR53">
            <v>0</v>
          </cell>
          <cell r="LS53">
            <v>0</v>
          </cell>
          <cell r="LT53">
            <v>0</v>
          </cell>
          <cell r="LU53">
            <v>2.1000000000000001E-2</v>
          </cell>
          <cell r="LV53">
            <v>8.9999999999999993E-3</v>
          </cell>
          <cell r="LW53">
            <v>0</v>
          </cell>
          <cell r="LX53">
            <v>0</v>
          </cell>
          <cell r="LY53">
            <v>0</v>
          </cell>
          <cell r="LZ53">
            <v>0</v>
          </cell>
          <cell r="MA53">
            <v>0</v>
          </cell>
          <cell r="MB53">
            <v>0</v>
          </cell>
          <cell r="MC53">
            <v>0</v>
          </cell>
          <cell r="MD53">
            <v>0</v>
          </cell>
          <cell r="ME53">
            <v>0</v>
          </cell>
          <cell r="MF53">
            <v>0</v>
          </cell>
          <cell r="MG53">
            <v>0</v>
          </cell>
          <cell r="MH53">
            <v>1.7000000000000001E-2</v>
          </cell>
          <cell r="MI53">
            <v>0</v>
          </cell>
          <cell r="MJ53">
            <v>0</v>
          </cell>
          <cell r="MK53">
            <v>0</v>
          </cell>
          <cell r="ML53">
            <v>0</v>
          </cell>
          <cell r="MM53">
            <v>0</v>
          </cell>
          <cell r="MN53">
            <v>9.0999999999999998E-2</v>
          </cell>
          <cell r="MO53">
            <v>0</v>
          </cell>
          <cell r="MP53">
            <v>0</v>
          </cell>
          <cell r="MQ53">
            <v>0</v>
          </cell>
          <cell r="MR53">
            <v>0</v>
          </cell>
          <cell r="MS53">
            <v>0</v>
          </cell>
          <cell r="MT53">
            <v>0.85199999999999998</v>
          </cell>
          <cell r="MU53">
            <v>0</v>
          </cell>
          <cell r="MV53">
            <v>0</v>
          </cell>
          <cell r="MW53">
            <v>0</v>
          </cell>
          <cell r="MX53">
            <v>0</v>
          </cell>
          <cell r="MY53">
            <v>0</v>
          </cell>
          <cell r="MZ53">
            <v>0.04</v>
          </cell>
          <cell r="NA53">
            <v>4.5999999999999999E-2</v>
          </cell>
          <cell r="NB53">
            <v>0.158</v>
          </cell>
          <cell r="NC53">
            <v>0</v>
          </cell>
          <cell r="ND53">
            <v>0</v>
          </cell>
          <cell r="NE53">
            <v>1.4999999999999999E-2</v>
          </cell>
          <cell r="NF53">
            <v>0</v>
          </cell>
          <cell r="NG53">
            <v>0.155</v>
          </cell>
          <cell r="NH53">
            <v>0.106</v>
          </cell>
          <cell r="NI53">
            <v>0.218</v>
          </cell>
          <cell r="NJ53">
            <v>1.7000000000000001E-2</v>
          </cell>
          <cell r="NK53">
            <v>0</v>
          </cell>
          <cell r="NL53">
            <v>2.5999999999999999E-2</v>
          </cell>
          <cell r="NM53">
            <v>0.03</v>
          </cell>
          <cell r="NN53">
            <v>0.107</v>
          </cell>
          <cell r="NO53">
            <v>0</v>
          </cell>
          <cell r="NP53">
            <v>0</v>
          </cell>
          <cell r="NQ53">
            <v>1.4E-2</v>
          </cell>
          <cell r="NR53">
            <v>0</v>
          </cell>
          <cell r="NS53">
            <v>4.0000000000000001E-3</v>
          </cell>
          <cell r="NT53">
            <v>0.105</v>
          </cell>
          <cell r="NU53">
            <v>0.20899999999999999</v>
          </cell>
          <cell r="NV53">
            <v>1.2E-2</v>
          </cell>
          <cell r="NW53">
            <v>0</v>
          </cell>
          <cell r="NX53">
            <v>8.0000000000000002E-3</v>
          </cell>
          <cell r="NY53">
            <v>8.9999999999999993E-3</v>
          </cell>
          <cell r="NZ53">
            <v>0.38200000000000001</v>
          </cell>
          <cell r="OA53">
            <v>3.3000000000000002E-2</v>
          </cell>
          <cell r="OB53">
            <v>6.0999999999999999E-2</v>
          </cell>
          <cell r="OC53">
            <v>1.2E-2</v>
          </cell>
          <cell r="OD53">
            <v>3.4000000000000002E-2</v>
          </cell>
          <cell r="OE53">
            <v>0.11600000000000001</v>
          </cell>
          <cell r="OF53">
            <v>0</v>
          </cell>
          <cell r="OG53">
            <v>2.1999999999999999E-2</v>
          </cell>
          <cell r="OH53">
            <v>5.0000000000000001E-3</v>
          </cell>
          <cell r="OI53">
            <v>4.0000000000000001E-3</v>
          </cell>
          <cell r="OJ53">
            <v>9.2999999999999999E-2</v>
          </cell>
          <cell r="OK53">
            <v>5.3999999999999999E-2</v>
          </cell>
          <cell r="OL53">
            <v>0</v>
          </cell>
          <cell r="OM53">
            <v>0</v>
          </cell>
          <cell r="ON53">
            <v>0</v>
          </cell>
          <cell r="OO53">
            <v>0.16900000000000001</v>
          </cell>
          <cell r="OP53">
            <v>0.14000000000000001</v>
          </cell>
          <cell r="OQ53">
            <v>8.0000000000000002E-3</v>
          </cell>
          <cell r="OR53">
            <v>2.1999999999999999E-2</v>
          </cell>
          <cell r="OS53">
            <v>0</v>
          </cell>
          <cell r="OT53">
            <v>9.9000000000000005E-2</v>
          </cell>
          <cell r="OU53">
            <v>0.03</v>
          </cell>
          <cell r="OV53">
            <v>0</v>
          </cell>
          <cell r="OW53">
            <v>0</v>
          </cell>
          <cell r="OX53">
            <v>0.189</v>
          </cell>
          <cell r="OY53">
            <v>0.114</v>
          </cell>
          <cell r="OZ53">
            <v>3.5999999999999997E-2</v>
          </cell>
          <cell r="PA53">
            <v>2.9000000000000001E-2</v>
          </cell>
          <cell r="PB53">
            <v>5.0000000000000001E-3</v>
          </cell>
          <cell r="PC53">
            <v>0</v>
          </cell>
          <cell r="PD53">
            <v>0.104</v>
          </cell>
        </row>
        <row r="54">
          <cell r="A54" t="str">
            <v>5FZ</v>
          </cell>
          <cell r="B54" t="str">
            <v>54</v>
          </cell>
          <cell r="C54" t="str">
            <v>NAF 17</v>
          </cell>
          <cell r="D54" t="str">
            <v>FZ</v>
          </cell>
          <cell r="E54" t="str">
            <v>5</v>
          </cell>
          <cell r="F54">
            <v>0</v>
          </cell>
          <cell r="G54">
            <v>1.7000000000000001E-2</v>
          </cell>
          <cell r="H54">
            <v>7.0999999999999994E-2</v>
          </cell>
          <cell r="I54">
            <v>0.88</v>
          </cell>
          <cell r="J54">
            <v>3.2000000000000001E-2</v>
          </cell>
          <cell r="K54">
            <v>0.74399999999999999</v>
          </cell>
          <cell r="L54">
            <v>0.25600000000000001</v>
          </cell>
          <cell r="M54">
            <v>0</v>
          </cell>
          <cell r="N54">
            <v>0</v>
          </cell>
          <cell r="O54">
            <v>0.14299999999999999</v>
          </cell>
          <cell r="P54">
            <v>0.38</v>
          </cell>
          <cell r="Q54">
            <v>5.5E-2</v>
          </cell>
          <cell r="R54">
            <v>1.7000000000000001E-2</v>
          </cell>
          <cell r="S54">
            <v>0.153</v>
          </cell>
          <cell r="T54">
            <v>0.112</v>
          </cell>
          <cell r="U54">
            <v>4.9000000000000002E-2</v>
          </cell>
          <cell r="V54">
            <v>0.218</v>
          </cell>
          <cell r="W54">
            <v>0.188</v>
          </cell>
          <cell r="X54">
            <v>0.11899999999999999</v>
          </cell>
          <cell r="Y54">
            <v>0.83899999999999997</v>
          </cell>
          <cell r="Z54">
            <v>4.2000000000000003E-2</v>
          </cell>
          <cell r="AA54">
            <v>0.218</v>
          </cell>
          <cell r="AB54">
            <v>0.21</v>
          </cell>
          <cell r="AC54">
            <v>0.13400000000000001</v>
          </cell>
          <cell r="AD54">
            <v>0.874</v>
          </cell>
          <cell r="AE54">
            <v>0.17599999999999999</v>
          </cell>
          <cell r="AF54">
            <v>0.21</v>
          </cell>
          <cell r="AG54">
            <v>0.79</v>
          </cell>
          <cell r="AH54">
            <v>0.39500000000000002</v>
          </cell>
          <cell r="AI54">
            <v>0.60499999999999998</v>
          </cell>
          <cell r="AJ54">
            <v>10</v>
          </cell>
          <cell r="AK54">
            <v>0.505</v>
          </cell>
          <cell r="AL54">
            <v>0.104</v>
          </cell>
          <cell r="AM54">
            <v>0</v>
          </cell>
          <cell r="AN54">
            <v>0.29199999999999998</v>
          </cell>
          <cell r="AO54">
            <v>9.9000000000000005E-2</v>
          </cell>
          <cell r="AP54">
            <v>0</v>
          </cell>
          <cell r="AQ54">
            <v>0.246</v>
          </cell>
          <cell r="AR54">
            <v>0.114</v>
          </cell>
          <cell r="AS54">
            <v>0.56399999999999995</v>
          </cell>
          <cell r="AT54">
            <v>7.5999999999999998E-2</v>
          </cell>
          <cell r="AU54">
            <v>682</v>
          </cell>
          <cell r="AV54">
            <v>2.1999999999999999E-2</v>
          </cell>
          <cell r="AW54">
            <v>8.8999999999999996E-2</v>
          </cell>
          <cell r="AX54">
            <v>0.04</v>
          </cell>
          <cell r="AY54">
            <v>0.58499999999999996</v>
          </cell>
          <cell r="AZ54">
            <v>0.26500000000000001</v>
          </cell>
          <cell r="BA54">
            <v>5.43</v>
          </cell>
          <cell r="BB54">
            <v>0.12</v>
          </cell>
          <cell r="BC54">
            <v>0.34</v>
          </cell>
          <cell r="BD54">
            <v>0.36799999999999999</v>
          </cell>
          <cell r="BE54">
            <v>0.17199999999999999</v>
          </cell>
          <cell r="BF54">
            <v>0.88100000000000001</v>
          </cell>
          <cell r="BG54">
            <v>4.3999999999999997E-2</v>
          </cell>
          <cell r="BH54">
            <v>6.5000000000000002E-2</v>
          </cell>
          <cell r="BI54">
            <v>0.01</v>
          </cell>
          <cell r="BJ54">
            <v>0</v>
          </cell>
          <cell r="BK54">
            <v>0</v>
          </cell>
          <cell r="BL54">
            <v>0.02</v>
          </cell>
          <cell r="BM54">
            <v>0.01</v>
          </cell>
          <cell r="BN54">
            <v>0.05</v>
          </cell>
          <cell r="BO54">
            <v>0.13</v>
          </cell>
          <cell r="BP54">
            <v>0.33700000000000002</v>
          </cell>
          <cell r="BQ54">
            <v>0.45300000000000001</v>
          </cell>
          <cell r="BR54">
            <v>0</v>
          </cell>
          <cell r="BS54">
            <v>0</v>
          </cell>
          <cell r="BT54">
            <v>0</v>
          </cell>
          <cell r="BU54">
            <v>5.8999999999999997E-2</v>
          </cell>
          <cell r="BV54">
            <v>0.18099999999999999</v>
          </cell>
          <cell r="BW54">
            <v>0.75900000000000001</v>
          </cell>
          <cell r="BX54">
            <v>0</v>
          </cell>
          <cell r="BY54">
            <v>0</v>
          </cell>
          <cell r="BZ54">
            <v>2E-3</v>
          </cell>
          <cell r="CA54">
            <v>0.23599999999999999</v>
          </cell>
          <cell r="CB54">
            <v>0.747</v>
          </cell>
          <cell r="CC54">
            <v>1.6E-2</v>
          </cell>
          <cell r="CD54">
            <v>0</v>
          </cell>
          <cell r="CE54">
            <v>0</v>
          </cell>
          <cell r="CF54">
            <v>0</v>
          </cell>
          <cell r="CG54">
            <v>0.105</v>
          </cell>
          <cell r="CH54">
            <v>0.75800000000000001</v>
          </cell>
          <cell r="CI54">
            <v>0.13700000000000001</v>
          </cell>
          <cell r="CJ54">
            <v>0</v>
          </cell>
          <cell r="CK54">
            <v>0</v>
          </cell>
          <cell r="CL54">
            <v>0</v>
          </cell>
          <cell r="CM54">
            <v>0</v>
          </cell>
          <cell r="CN54">
            <v>1.2E-2</v>
          </cell>
          <cell r="CO54">
            <v>0.98799999999999999</v>
          </cell>
          <cell r="CP54">
            <v>0.53300000000000003</v>
          </cell>
          <cell r="CQ54">
            <v>0.41499999999999998</v>
          </cell>
          <cell r="CR54">
            <v>5.1999999999999998E-2</v>
          </cell>
          <cell r="CS54">
            <v>0</v>
          </cell>
          <cell r="CT54">
            <v>0</v>
          </cell>
          <cell r="CU54">
            <v>0.5</v>
          </cell>
          <cell r="CV54">
            <v>0.34899999999999998</v>
          </cell>
          <cell r="CW54">
            <v>2.4E-2</v>
          </cell>
          <cell r="CX54">
            <v>9.4E-2</v>
          </cell>
          <cell r="CY54">
            <v>3.4000000000000002E-2</v>
          </cell>
          <cell r="CZ54">
            <v>0.68500000000000005</v>
          </cell>
          <cell r="DA54">
            <v>0.23</v>
          </cell>
          <cell r="DB54">
            <v>8.5999999999999993E-2</v>
          </cell>
          <cell r="DC54">
            <v>0</v>
          </cell>
          <cell r="DD54">
            <v>0</v>
          </cell>
          <cell r="DE54">
            <v>0.63200000000000001</v>
          </cell>
          <cell r="DF54">
            <v>0.13800000000000001</v>
          </cell>
          <cell r="DG54">
            <v>0.02</v>
          </cell>
          <cell r="DH54">
            <v>0</v>
          </cell>
          <cell r="DI54">
            <v>0.21</v>
          </cell>
          <cell r="DJ54">
            <v>0.49199999999999999</v>
          </cell>
          <cell r="DK54">
            <v>0.224</v>
          </cell>
          <cell r="DL54">
            <v>8.3000000000000004E-2</v>
          </cell>
          <cell r="DM54">
            <v>6.0999999999999999E-2</v>
          </cell>
          <cell r="DN54">
            <v>0.13900000000000001</v>
          </cell>
          <cell r="DO54">
            <v>0.56799999999999995</v>
          </cell>
          <cell r="DP54">
            <v>0.2</v>
          </cell>
          <cell r="DQ54">
            <v>2.5999999999999999E-2</v>
          </cell>
          <cell r="DR54">
            <v>3.1E-2</v>
          </cell>
          <cell r="DS54">
            <v>0.17399999999999999</v>
          </cell>
          <cell r="DT54">
            <v>0.51700000000000002</v>
          </cell>
          <cell r="DU54">
            <v>0.36899999999999999</v>
          </cell>
          <cell r="DV54">
            <v>0.105</v>
          </cell>
          <cell r="DW54">
            <v>0</v>
          </cell>
          <cell r="DX54">
            <v>0.01</v>
          </cell>
          <cell r="DY54">
            <v>0.17100000000000001</v>
          </cell>
          <cell r="DZ54">
            <v>0.44900000000000001</v>
          </cell>
          <cell r="EA54">
            <v>8.2000000000000003E-2</v>
          </cell>
          <cell r="EB54">
            <v>0.29799999999999999</v>
          </cell>
          <cell r="EC54">
            <v>1.6E-2</v>
          </cell>
          <cell r="ED54">
            <v>0.20499999999999999</v>
          </cell>
          <cell r="EE54">
            <v>4.7E-2</v>
          </cell>
          <cell r="EF54">
            <v>0.45100000000000001</v>
          </cell>
          <cell r="EG54">
            <v>0.28100000000000003</v>
          </cell>
          <cell r="EH54">
            <v>0.182</v>
          </cell>
          <cell r="EI54">
            <v>0.45</v>
          </cell>
          <cell r="EJ54">
            <v>8.2000000000000003E-2</v>
          </cell>
          <cell r="EK54">
            <v>0.28699999999999998</v>
          </cell>
          <cell r="EL54">
            <v>0.29199999999999998</v>
          </cell>
          <cell r="EM54">
            <v>0.13700000000000001</v>
          </cell>
          <cell r="EN54">
            <v>0.108</v>
          </cell>
          <cell r="EO54">
            <v>0.09</v>
          </cell>
          <cell r="EP54">
            <v>4.8000000000000001E-2</v>
          </cell>
          <cell r="EQ54">
            <v>0.32500000000000001</v>
          </cell>
          <cell r="ER54">
            <v>0.25900000000000001</v>
          </cell>
          <cell r="ES54">
            <v>0.35399999999999998</v>
          </cell>
          <cell r="ET54">
            <v>2.3E-2</v>
          </cell>
          <cell r="EU54">
            <v>0.21199999999999999</v>
          </cell>
          <cell r="EV54">
            <v>2.5999999999999999E-2</v>
          </cell>
          <cell r="EW54">
            <v>0</v>
          </cell>
          <cell r="EX54">
            <v>4.7E-2</v>
          </cell>
          <cell r="EY54">
            <v>0.125</v>
          </cell>
          <cell r="EZ54">
            <v>0.25600000000000001</v>
          </cell>
          <cell r="FA54">
            <v>0.65800000000000003</v>
          </cell>
          <cell r="FB54">
            <v>8.1000000000000003E-2</v>
          </cell>
          <cell r="FC54">
            <v>0.26100000000000001</v>
          </cell>
          <cell r="FD54">
            <v>0</v>
          </cell>
          <cell r="FE54">
            <v>0.73299999999999998</v>
          </cell>
          <cell r="FF54">
            <v>0.14000000000000001</v>
          </cell>
          <cell r="FG54">
            <v>0.127</v>
          </cell>
          <cell r="FH54">
            <v>0</v>
          </cell>
          <cell r="FI54">
            <v>0.623</v>
          </cell>
          <cell r="FJ54">
            <v>0.22</v>
          </cell>
          <cell r="FK54">
            <v>0.156</v>
          </cell>
          <cell r="FL54">
            <v>0</v>
          </cell>
          <cell r="FM54">
            <v>0.157</v>
          </cell>
          <cell r="FN54">
            <v>0.40600000000000003</v>
          </cell>
          <cell r="FO54">
            <v>0.42</v>
          </cell>
          <cell r="FP54">
            <v>1.7000000000000001E-2</v>
          </cell>
          <cell r="FQ54">
            <v>0.78600000000000003</v>
          </cell>
          <cell r="FR54">
            <v>7.3999999999999996E-2</v>
          </cell>
          <cell r="FS54">
            <v>1.7000000000000001E-2</v>
          </cell>
          <cell r="FT54">
            <v>7.2999999999999995E-2</v>
          </cell>
          <cell r="FU54">
            <v>5.0999999999999997E-2</v>
          </cell>
          <cell r="FV54">
            <v>0</v>
          </cell>
          <cell r="FW54">
            <v>0.75800000000000001</v>
          </cell>
          <cell r="FX54">
            <v>7.9000000000000001E-2</v>
          </cell>
          <cell r="FY54">
            <v>0.02</v>
          </cell>
          <cell r="FZ54">
            <v>8.6999999999999994E-2</v>
          </cell>
          <cell r="GA54">
            <v>5.6000000000000001E-2</v>
          </cell>
          <cell r="GB54">
            <v>0</v>
          </cell>
          <cell r="GC54">
            <v>0</v>
          </cell>
          <cell r="GD54">
            <v>0</v>
          </cell>
          <cell r="GE54">
            <v>0</v>
          </cell>
          <cell r="GF54">
            <v>0</v>
          </cell>
          <cell r="GG54">
            <v>0</v>
          </cell>
          <cell r="GH54">
            <v>0</v>
          </cell>
          <cell r="GI54">
            <v>1.7000000000000001E-2</v>
          </cell>
          <cell r="GJ54">
            <v>0</v>
          </cell>
          <cell r="GK54">
            <v>0</v>
          </cell>
          <cell r="GL54">
            <v>0</v>
          </cell>
          <cell r="GM54">
            <v>0</v>
          </cell>
          <cell r="GN54">
            <v>0</v>
          </cell>
          <cell r="GO54">
            <v>3.3000000000000002E-2</v>
          </cell>
          <cell r="GP54">
            <v>2.7E-2</v>
          </cell>
          <cell r="GQ54">
            <v>0</v>
          </cell>
          <cell r="GR54">
            <v>0.01</v>
          </cell>
          <cell r="GS54">
            <v>0</v>
          </cell>
          <cell r="GT54">
            <v>0</v>
          </cell>
          <cell r="GU54">
            <v>0.79900000000000004</v>
          </cell>
          <cell r="GV54">
            <v>1.7000000000000001E-2</v>
          </cell>
          <cell r="GW54">
            <v>6.5000000000000002E-2</v>
          </cell>
          <cell r="GX54">
            <v>0</v>
          </cell>
          <cell r="GY54">
            <v>0</v>
          </cell>
          <cell r="GZ54">
            <v>0</v>
          </cell>
          <cell r="HA54">
            <v>3.2000000000000001E-2</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1.6E-2</v>
          </cell>
          <cell r="HS54">
            <v>0</v>
          </cell>
          <cell r="HT54">
            <v>0.01</v>
          </cell>
          <cell r="HU54">
            <v>0</v>
          </cell>
          <cell r="HV54">
            <v>0</v>
          </cell>
          <cell r="HW54">
            <v>8.9999999999999993E-3</v>
          </cell>
          <cell r="HX54">
            <v>0.05</v>
          </cell>
          <cell r="HY54">
            <v>0.02</v>
          </cell>
          <cell r="HZ54">
            <v>0</v>
          </cell>
          <cell r="IA54">
            <v>0.05</v>
          </cell>
          <cell r="IB54">
            <v>0.13</v>
          </cell>
          <cell r="IC54">
            <v>0.29499999999999998</v>
          </cell>
          <cell r="ID54">
            <v>0.38600000000000001</v>
          </cell>
          <cell r="IE54">
            <v>0</v>
          </cell>
          <cell r="IF54">
            <v>0</v>
          </cell>
          <cell r="IG54">
            <v>0</v>
          </cell>
          <cell r="IH54">
            <v>0</v>
          </cell>
          <cell r="II54">
            <v>3.2000000000000001E-2</v>
          </cell>
          <cell r="IJ54">
            <v>0</v>
          </cell>
          <cell r="IK54">
            <v>0</v>
          </cell>
          <cell r="IL54">
            <v>0</v>
          </cell>
          <cell r="IM54">
            <v>0</v>
          </cell>
          <cell r="IN54">
            <v>0</v>
          </cell>
          <cell r="IO54">
            <v>0</v>
          </cell>
          <cell r="IP54">
            <v>0</v>
          </cell>
          <cell r="IQ54">
            <v>0</v>
          </cell>
          <cell r="IR54">
            <v>0</v>
          </cell>
          <cell r="IS54">
            <v>0</v>
          </cell>
          <cell r="IT54">
            <v>0</v>
          </cell>
          <cell r="IU54">
            <v>1.6E-2</v>
          </cell>
          <cell r="IV54">
            <v>0</v>
          </cell>
          <cell r="IW54">
            <v>0</v>
          </cell>
          <cell r="IX54">
            <v>0</v>
          </cell>
          <cell r="IY54">
            <v>0</v>
          </cell>
          <cell r="IZ54">
            <v>2.1999999999999999E-2</v>
          </cell>
          <cell r="JA54">
            <v>0.01</v>
          </cell>
          <cell r="JB54">
            <v>3.6999999999999998E-2</v>
          </cell>
          <cell r="JC54">
            <v>0</v>
          </cell>
          <cell r="JD54">
            <v>0</v>
          </cell>
          <cell r="JE54">
            <v>0</v>
          </cell>
          <cell r="JF54">
            <v>3.7999999999999999E-2</v>
          </cell>
          <cell r="JG54">
            <v>0.122</v>
          </cell>
          <cell r="JH54">
            <v>0.72199999999999998</v>
          </cell>
          <cell r="JI54">
            <v>0</v>
          </cell>
          <cell r="JJ54">
            <v>0</v>
          </cell>
          <cell r="JK54">
            <v>0</v>
          </cell>
          <cell r="JL54">
            <v>0</v>
          </cell>
          <cell r="JM54">
            <v>3.3000000000000002E-2</v>
          </cell>
          <cell r="JN54">
            <v>0</v>
          </cell>
          <cell r="JO54">
            <v>0</v>
          </cell>
          <cell r="JP54">
            <v>0</v>
          </cell>
          <cell r="JQ54">
            <v>0</v>
          </cell>
          <cell r="JR54">
            <v>0</v>
          </cell>
          <cell r="JS54">
            <v>0</v>
          </cell>
          <cell r="JT54">
            <v>0</v>
          </cell>
          <cell r="JU54">
            <v>0</v>
          </cell>
          <cell r="JV54">
            <v>0</v>
          </cell>
          <cell r="JW54">
            <v>0</v>
          </cell>
          <cell r="JX54">
            <v>1.7999999999999999E-2</v>
          </cell>
          <cell r="JY54">
            <v>0</v>
          </cell>
          <cell r="JZ54">
            <v>0</v>
          </cell>
          <cell r="KA54">
            <v>0</v>
          </cell>
          <cell r="KB54">
            <v>0</v>
          </cell>
          <cell r="KC54">
            <v>0</v>
          </cell>
          <cell r="KD54">
            <v>2.1999999999999999E-2</v>
          </cell>
          <cell r="KE54">
            <v>3.9E-2</v>
          </cell>
          <cell r="KF54">
            <v>0</v>
          </cell>
          <cell r="KG54">
            <v>0</v>
          </cell>
          <cell r="KH54">
            <v>0</v>
          </cell>
          <cell r="KI54">
            <v>2E-3</v>
          </cell>
          <cell r="KJ54">
            <v>0.16300000000000001</v>
          </cell>
          <cell r="KK54">
            <v>0.70799999999999996</v>
          </cell>
          <cell r="KL54">
            <v>1.6E-2</v>
          </cell>
          <cell r="KM54">
            <v>0</v>
          </cell>
          <cell r="KN54">
            <v>0</v>
          </cell>
          <cell r="KO54">
            <v>0</v>
          </cell>
          <cell r="KP54">
            <v>3.2000000000000001E-2</v>
          </cell>
          <cell r="KQ54">
            <v>0</v>
          </cell>
          <cell r="KR54">
            <v>0</v>
          </cell>
          <cell r="KS54">
            <v>0</v>
          </cell>
          <cell r="KT54">
            <v>0</v>
          </cell>
          <cell r="KU54">
            <v>0</v>
          </cell>
          <cell r="KV54">
            <v>0</v>
          </cell>
          <cell r="KW54">
            <v>0</v>
          </cell>
          <cell r="KX54">
            <v>0</v>
          </cell>
          <cell r="KY54">
            <v>0</v>
          </cell>
          <cell r="KZ54">
            <v>0</v>
          </cell>
          <cell r="LA54">
            <v>0</v>
          </cell>
          <cell r="LB54">
            <v>0</v>
          </cell>
          <cell r="LC54">
            <v>1.7999999999999999E-2</v>
          </cell>
          <cell r="LD54">
            <v>0</v>
          </cell>
          <cell r="LE54">
            <v>0</v>
          </cell>
          <cell r="LF54">
            <v>0</v>
          </cell>
          <cell r="LG54">
            <v>0</v>
          </cell>
          <cell r="LH54">
            <v>0.01</v>
          </cell>
          <cell r="LI54">
            <v>5.1999999999999998E-2</v>
          </cell>
          <cell r="LJ54">
            <v>0</v>
          </cell>
          <cell r="LK54">
            <v>0</v>
          </cell>
          <cell r="LL54">
            <v>0</v>
          </cell>
          <cell r="LM54">
            <v>0</v>
          </cell>
          <cell r="LN54">
            <v>7.1999999999999995E-2</v>
          </cell>
          <cell r="LO54">
            <v>0.68899999999999995</v>
          </cell>
          <cell r="LP54">
            <v>0.13700000000000001</v>
          </cell>
          <cell r="LQ54">
            <v>0</v>
          </cell>
          <cell r="LR54">
            <v>0</v>
          </cell>
          <cell r="LS54">
            <v>0</v>
          </cell>
          <cell r="LT54">
            <v>2.4E-2</v>
          </cell>
          <cell r="LU54">
            <v>0</v>
          </cell>
          <cell r="LV54">
            <v>0</v>
          </cell>
          <cell r="LW54">
            <v>0</v>
          </cell>
          <cell r="LX54">
            <v>0</v>
          </cell>
          <cell r="LY54">
            <v>0</v>
          </cell>
          <cell r="LZ54">
            <v>0</v>
          </cell>
          <cell r="MA54">
            <v>0</v>
          </cell>
          <cell r="MB54">
            <v>0</v>
          </cell>
          <cell r="MC54">
            <v>0</v>
          </cell>
          <cell r="MD54">
            <v>0</v>
          </cell>
          <cell r="ME54">
            <v>0</v>
          </cell>
          <cell r="MF54">
            <v>0</v>
          </cell>
          <cell r="MG54">
            <v>0</v>
          </cell>
          <cell r="MH54">
            <v>1.6E-2</v>
          </cell>
          <cell r="MI54">
            <v>0</v>
          </cell>
          <cell r="MJ54">
            <v>0</v>
          </cell>
          <cell r="MK54">
            <v>0</v>
          </cell>
          <cell r="ML54">
            <v>0</v>
          </cell>
          <cell r="MM54">
            <v>0</v>
          </cell>
          <cell r="MN54">
            <v>6.9000000000000006E-2</v>
          </cell>
          <cell r="MO54">
            <v>0</v>
          </cell>
          <cell r="MP54">
            <v>0</v>
          </cell>
          <cell r="MQ54">
            <v>0</v>
          </cell>
          <cell r="MR54">
            <v>0</v>
          </cell>
          <cell r="MS54">
            <v>0</v>
          </cell>
          <cell r="MT54">
            <v>0.88200000000000001</v>
          </cell>
          <cell r="MU54">
            <v>0</v>
          </cell>
          <cell r="MV54">
            <v>0</v>
          </cell>
          <cell r="MW54">
            <v>0</v>
          </cell>
          <cell r="MX54">
            <v>0</v>
          </cell>
          <cell r="MY54">
            <v>1.2E-2</v>
          </cell>
          <cell r="MZ54">
            <v>2.1000000000000001E-2</v>
          </cell>
          <cell r="NA54">
            <v>1.6E-2</v>
          </cell>
          <cell r="NB54">
            <v>1.7000000000000001E-2</v>
          </cell>
          <cell r="NC54">
            <v>0</v>
          </cell>
          <cell r="ND54">
            <v>0.10100000000000001</v>
          </cell>
          <cell r="NE54">
            <v>3.7999999999999999E-2</v>
          </cell>
          <cell r="NF54">
            <v>0</v>
          </cell>
          <cell r="NG54">
            <v>0.16300000000000001</v>
          </cell>
          <cell r="NH54">
            <v>3.6999999999999998E-2</v>
          </cell>
          <cell r="NI54">
            <v>0.23499999999999999</v>
          </cell>
          <cell r="NJ54">
            <v>1.4E-2</v>
          </cell>
          <cell r="NK54">
            <v>0</v>
          </cell>
          <cell r="NL54">
            <v>0</v>
          </cell>
          <cell r="NM54">
            <v>0</v>
          </cell>
          <cell r="NN54">
            <v>8.2000000000000003E-2</v>
          </cell>
          <cell r="NO54">
            <v>0</v>
          </cell>
          <cell r="NP54">
            <v>0</v>
          </cell>
          <cell r="NQ54">
            <v>2.5000000000000001E-2</v>
          </cell>
          <cell r="NR54">
            <v>0.01</v>
          </cell>
          <cell r="NS54">
            <v>3.4000000000000002E-2</v>
          </cell>
          <cell r="NT54">
            <v>0.22900000000000001</v>
          </cell>
          <cell r="NU54">
            <v>8.8999999999999996E-2</v>
          </cell>
          <cell r="NV54">
            <v>5.2999999999999999E-2</v>
          </cell>
          <cell r="NW54">
            <v>0</v>
          </cell>
          <cell r="NX54">
            <v>3.7999999999999999E-2</v>
          </cell>
          <cell r="NY54">
            <v>6.8000000000000005E-2</v>
          </cell>
          <cell r="NZ54">
            <v>0.36499999999999999</v>
          </cell>
          <cell r="OA54">
            <v>0</v>
          </cell>
          <cell r="OB54">
            <v>0</v>
          </cell>
          <cell r="OC54">
            <v>0</v>
          </cell>
          <cell r="OD54">
            <v>0</v>
          </cell>
          <cell r="OE54">
            <v>8.2000000000000003E-2</v>
          </cell>
          <cell r="OF54">
            <v>0</v>
          </cell>
          <cell r="OG54">
            <v>2.5000000000000001E-2</v>
          </cell>
          <cell r="OH54">
            <v>3.2000000000000001E-2</v>
          </cell>
          <cell r="OI54">
            <v>0</v>
          </cell>
          <cell r="OJ54">
            <v>0.249</v>
          </cell>
          <cell r="OK54">
            <v>1.6E-2</v>
          </cell>
          <cell r="OL54">
            <v>0</v>
          </cell>
          <cell r="OM54">
            <v>0</v>
          </cell>
          <cell r="ON54">
            <v>0</v>
          </cell>
          <cell r="OO54">
            <v>9.6000000000000002E-2</v>
          </cell>
          <cell r="OP54">
            <v>0.108</v>
          </cell>
          <cell r="OQ54">
            <v>0</v>
          </cell>
          <cell r="OR54">
            <v>0</v>
          </cell>
          <cell r="OS54">
            <v>0</v>
          </cell>
          <cell r="OT54">
            <v>2.1999999999999999E-2</v>
          </cell>
          <cell r="OU54">
            <v>0</v>
          </cell>
          <cell r="OV54">
            <v>0.01</v>
          </cell>
          <cell r="OW54">
            <v>5.6000000000000001E-2</v>
          </cell>
          <cell r="OX54">
            <v>0.31900000000000001</v>
          </cell>
          <cell r="OY54">
            <v>8.2000000000000003E-2</v>
          </cell>
          <cell r="OZ54">
            <v>0.01</v>
          </cell>
          <cell r="PA54">
            <v>1.4E-2</v>
          </cell>
          <cell r="PB54">
            <v>0</v>
          </cell>
          <cell r="PC54">
            <v>0</v>
          </cell>
          <cell r="PD54">
            <v>0.26700000000000002</v>
          </cell>
        </row>
        <row r="55">
          <cell r="A55" t="str">
            <v>6FZ</v>
          </cell>
          <cell r="B55" t="str">
            <v>55</v>
          </cell>
          <cell r="C55" t="str">
            <v>NAF 17</v>
          </cell>
          <cell r="D55" t="str">
            <v>FZ</v>
          </cell>
          <cell r="E55" t="str">
            <v>6</v>
          </cell>
          <cell r="F55">
            <v>0</v>
          </cell>
          <cell r="G55">
            <v>3.5000000000000003E-2</v>
          </cell>
          <cell r="H55">
            <v>0.11799999999999999</v>
          </cell>
          <cell r="I55">
            <v>0.78900000000000003</v>
          </cell>
          <cell r="J55">
            <v>5.8000000000000003E-2</v>
          </cell>
          <cell r="K55">
            <v>1</v>
          </cell>
          <cell r="L55">
            <v>0</v>
          </cell>
          <cell r="M55">
            <v>0</v>
          </cell>
          <cell r="N55">
            <v>0</v>
          </cell>
          <cell r="O55">
            <v>0.156</v>
          </cell>
          <cell r="P55">
            <v>0.254</v>
          </cell>
          <cell r="Q55">
            <v>2.1000000000000001E-2</v>
          </cell>
          <cell r="R55">
            <v>2.9000000000000001E-2</v>
          </cell>
          <cell r="S55">
            <v>5.0999999999999997E-2</v>
          </cell>
          <cell r="T55">
            <v>0.33900000000000002</v>
          </cell>
          <cell r="U55">
            <v>0.03</v>
          </cell>
          <cell r="V55">
            <v>8.8999999999999996E-2</v>
          </cell>
          <cell r="W55">
            <v>0.316</v>
          </cell>
          <cell r="X55">
            <v>0.11899999999999999</v>
          </cell>
          <cell r="Y55">
            <v>0.79700000000000004</v>
          </cell>
          <cell r="Z55">
            <v>8.4000000000000005E-2</v>
          </cell>
          <cell r="AA55">
            <v>0.89100000000000001</v>
          </cell>
          <cell r="AB55">
            <v>0.63900000000000001</v>
          </cell>
          <cell r="AC55">
            <v>0.89100000000000001</v>
          </cell>
          <cell r="AD55">
            <v>0.252</v>
          </cell>
          <cell r="AE55">
            <v>0.51300000000000001</v>
          </cell>
          <cell r="AF55">
            <v>0.251</v>
          </cell>
          <cell r="AG55">
            <v>0.749</v>
          </cell>
          <cell r="AH55">
            <v>0.47599999999999998</v>
          </cell>
          <cell r="AI55">
            <v>0.52400000000000002</v>
          </cell>
          <cell r="AJ55">
            <v>33</v>
          </cell>
          <cell r="AK55">
            <v>0.88600000000000001</v>
          </cell>
          <cell r="AL55">
            <v>0</v>
          </cell>
          <cell r="AM55">
            <v>3.1E-2</v>
          </cell>
          <cell r="AN55">
            <v>3.9E-2</v>
          </cell>
          <cell r="AO55">
            <v>4.3999999999999997E-2</v>
          </cell>
          <cell r="AP55">
            <v>0</v>
          </cell>
          <cell r="AQ55">
            <v>0</v>
          </cell>
          <cell r="AR55">
            <v>7.8E-2</v>
          </cell>
          <cell r="AS55">
            <v>0.73499999999999999</v>
          </cell>
          <cell r="AT55">
            <v>0.188</v>
          </cell>
          <cell r="AU55">
            <v>1152</v>
          </cell>
          <cell r="AV55">
            <v>1.2E-2</v>
          </cell>
          <cell r="AW55">
            <v>5.8999999999999997E-2</v>
          </cell>
          <cell r="AX55">
            <v>2.1000000000000001E-2</v>
          </cell>
          <cell r="AY55">
            <v>0.58399999999999996</v>
          </cell>
          <cell r="AZ55">
            <v>0.32300000000000001</v>
          </cell>
          <cell r="BA55">
            <v>12.093999999999999</v>
          </cell>
          <cell r="BB55">
            <v>0.23899999999999999</v>
          </cell>
          <cell r="BC55">
            <v>0.19400000000000001</v>
          </cell>
          <cell r="BD55">
            <v>0.307</v>
          </cell>
          <cell r="BE55">
            <v>0.25900000000000001</v>
          </cell>
          <cell r="BF55">
            <v>0.63700000000000001</v>
          </cell>
          <cell r="BG55">
            <v>0.27500000000000002</v>
          </cell>
          <cell r="BH55">
            <v>1.4999999999999999E-2</v>
          </cell>
          <cell r="BI55">
            <v>6.3E-2</v>
          </cell>
          <cell r="BJ55">
            <v>0.01</v>
          </cell>
          <cell r="BK55">
            <v>0</v>
          </cell>
          <cell r="BL55">
            <v>0.01</v>
          </cell>
          <cell r="BM55">
            <v>2.7E-2</v>
          </cell>
          <cell r="BN55">
            <v>0.128</v>
          </cell>
          <cell r="BO55">
            <v>0.372</v>
          </cell>
          <cell r="BP55">
            <v>0.29399999999999998</v>
          </cell>
          <cell r="BQ55">
            <v>0.16900000000000001</v>
          </cell>
          <cell r="BR55">
            <v>0</v>
          </cell>
          <cell r="BS55">
            <v>0</v>
          </cell>
          <cell r="BT55">
            <v>5.0000000000000001E-3</v>
          </cell>
          <cell r="BU55">
            <v>7.0000000000000001E-3</v>
          </cell>
          <cell r="BV55">
            <v>0.28999999999999998</v>
          </cell>
          <cell r="BW55">
            <v>0.69799999999999995</v>
          </cell>
          <cell r="BX55">
            <v>0</v>
          </cell>
          <cell r="BY55">
            <v>0</v>
          </cell>
          <cell r="BZ55">
            <v>1.4999999999999999E-2</v>
          </cell>
          <cell r="CA55">
            <v>0.12</v>
          </cell>
          <cell r="CB55">
            <v>0.82099999999999995</v>
          </cell>
          <cell r="CC55">
            <v>4.3999999999999997E-2</v>
          </cell>
          <cell r="CD55">
            <v>0</v>
          </cell>
          <cell r="CE55">
            <v>0</v>
          </cell>
          <cell r="CF55">
            <v>5.0000000000000001E-3</v>
          </cell>
          <cell r="CG55">
            <v>0.124</v>
          </cell>
          <cell r="CH55">
            <v>0.83299999999999996</v>
          </cell>
          <cell r="CI55">
            <v>3.7999999999999999E-2</v>
          </cell>
          <cell r="CJ55">
            <v>0</v>
          </cell>
          <cell r="CK55">
            <v>0</v>
          </cell>
          <cell r="CL55">
            <v>0</v>
          </cell>
          <cell r="CM55">
            <v>0</v>
          </cell>
          <cell r="CN55">
            <v>0</v>
          </cell>
          <cell r="CO55">
            <v>1</v>
          </cell>
          <cell r="CP55">
            <v>0.66400000000000003</v>
          </cell>
          <cell r="CQ55">
            <v>0.28499999999999998</v>
          </cell>
          <cell r="CR55">
            <v>4.3999999999999997E-2</v>
          </cell>
          <cell r="CS55">
            <v>6.0000000000000001E-3</v>
          </cell>
          <cell r="CT55">
            <v>0</v>
          </cell>
          <cell r="CU55">
            <v>0.53300000000000003</v>
          </cell>
          <cell r="CV55">
            <v>0.30499999999999999</v>
          </cell>
          <cell r="CW55">
            <v>3.5999999999999997E-2</v>
          </cell>
          <cell r="CX55">
            <v>6.6000000000000003E-2</v>
          </cell>
          <cell r="CY55">
            <v>0.06</v>
          </cell>
          <cell r="CZ55">
            <v>0.67400000000000004</v>
          </cell>
          <cell r="DA55">
            <v>0.216</v>
          </cell>
          <cell r="DB55">
            <v>0.11</v>
          </cell>
          <cell r="DC55">
            <v>0</v>
          </cell>
          <cell r="DD55">
            <v>0</v>
          </cell>
          <cell r="DE55">
            <v>0.68700000000000006</v>
          </cell>
          <cell r="DF55">
            <v>0.1</v>
          </cell>
          <cell r="DG55">
            <v>2.1999999999999999E-2</v>
          </cell>
          <cell r="DH55">
            <v>0</v>
          </cell>
          <cell r="DI55">
            <v>0.191</v>
          </cell>
          <cell r="DJ55">
            <v>0.48</v>
          </cell>
          <cell r="DK55">
            <v>0.25</v>
          </cell>
          <cell r="DL55">
            <v>9.4E-2</v>
          </cell>
          <cell r="DM55">
            <v>0</v>
          </cell>
          <cell r="DN55">
            <v>0.17599999999999999</v>
          </cell>
          <cell r="DO55">
            <v>0.60199999999999998</v>
          </cell>
          <cell r="DP55">
            <v>0.183</v>
          </cell>
          <cell r="DQ55">
            <v>2.1000000000000001E-2</v>
          </cell>
          <cell r="DR55">
            <v>2.5000000000000001E-2</v>
          </cell>
          <cell r="DS55">
            <v>0.16900000000000001</v>
          </cell>
          <cell r="DT55">
            <v>0.41899999999999998</v>
          </cell>
          <cell r="DU55">
            <v>0.45600000000000002</v>
          </cell>
          <cell r="DV55">
            <v>0.10100000000000001</v>
          </cell>
          <cell r="DW55">
            <v>2.4E-2</v>
          </cell>
          <cell r="DX55">
            <v>0</v>
          </cell>
          <cell r="DY55">
            <v>4.2999999999999997E-2</v>
          </cell>
          <cell r="DZ55">
            <v>0.48599999999999999</v>
          </cell>
          <cell r="EA55">
            <v>0.17199999999999999</v>
          </cell>
          <cell r="EB55">
            <v>0.3</v>
          </cell>
          <cell r="EC55">
            <v>1.2999999999999999E-2</v>
          </cell>
          <cell r="ED55">
            <v>0.24099999999999999</v>
          </cell>
          <cell r="EE55">
            <v>5.0999999999999997E-2</v>
          </cell>
          <cell r="EF55">
            <v>0.39800000000000002</v>
          </cell>
          <cell r="EG55">
            <v>0.29699999999999999</v>
          </cell>
          <cell r="EH55">
            <v>0.214</v>
          </cell>
          <cell r="EI55">
            <v>0.45200000000000001</v>
          </cell>
          <cell r="EJ55">
            <v>0.129</v>
          </cell>
          <cell r="EK55">
            <v>0.20499999999999999</v>
          </cell>
          <cell r="EL55">
            <v>0.318</v>
          </cell>
          <cell r="EM55">
            <v>6.4000000000000001E-2</v>
          </cell>
          <cell r="EN55">
            <v>0.06</v>
          </cell>
          <cell r="EO55">
            <v>7.0999999999999994E-2</v>
          </cell>
          <cell r="EP55">
            <v>6.5000000000000002E-2</v>
          </cell>
          <cell r="EQ55">
            <v>0.42099999999999999</v>
          </cell>
          <cell r="ER55">
            <v>0.19800000000000001</v>
          </cell>
          <cell r="ES55">
            <v>0.48099999999999998</v>
          </cell>
          <cell r="ET55">
            <v>5.3999999999999999E-2</v>
          </cell>
          <cell r="EU55">
            <v>0.16700000000000001</v>
          </cell>
          <cell r="EV55">
            <v>2.1999999999999999E-2</v>
          </cell>
          <cell r="EW55">
            <v>0.01</v>
          </cell>
          <cell r="EX55">
            <v>0.14699999999999999</v>
          </cell>
          <cell r="EY55">
            <v>0.153</v>
          </cell>
          <cell r="EZ55">
            <v>0.191</v>
          </cell>
          <cell r="FA55">
            <v>0.67300000000000004</v>
          </cell>
          <cell r="FB55">
            <v>0.10100000000000001</v>
          </cell>
          <cell r="FC55">
            <v>0.19400000000000001</v>
          </cell>
          <cell r="FD55">
            <v>3.1E-2</v>
          </cell>
          <cell r="FE55">
            <v>0.80400000000000005</v>
          </cell>
          <cell r="FF55">
            <v>4.7E-2</v>
          </cell>
          <cell r="FG55">
            <v>0.13</v>
          </cell>
          <cell r="FH55">
            <v>1.9E-2</v>
          </cell>
          <cell r="FI55">
            <v>0.73099999999999998</v>
          </cell>
          <cell r="FJ55">
            <v>5.8000000000000003E-2</v>
          </cell>
          <cell r="FK55">
            <v>0.193</v>
          </cell>
          <cell r="FL55">
            <v>1.9E-2</v>
          </cell>
          <cell r="FM55">
            <v>8.4000000000000005E-2</v>
          </cell>
          <cell r="FN55">
            <v>0.48399999999999999</v>
          </cell>
          <cell r="FO55">
            <v>0.40699999999999997</v>
          </cell>
          <cell r="FP55">
            <v>2.5000000000000001E-2</v>
          </cell>
          <cell r="FQ55">
            <v>0.70399999999999996</v>
          </cell>
          <cell r="FR55">
            <v>0.14899999999999999</v>
          </cell>
          <cell r="FS55">
            <v>1.4E-2</v>
          </cell>
          <cell r="FT55">
            <v>6.8000000000000005E-2</v>
          </cell>
          <cell r="FU55">
            <v>6.5000000000000002E-2</v>
          </cell>
          <cell r="FV55">
            <v>0</v>
          </cell>
          <cell r="FW55">
            <v>0.68600000000000005</v>
          </cell>
          <cell r="FX55">
            <v>0.16200000000000001</v>
          </cell>
          <cell r="FY55">
            <v>1.4999999999999999E-2</v>
          </cell>
          <cell r="FZ55">
            <v>6.9000000000000006E-2</v>
          </cell>
          <cell r="GA55">
            <v>6.7000000000000004E-2</v>
          </cell>
          <cell r="GB55">
            <v>0</v>
          </cell>
          <cell r="GC55">
            <v>0</v>
          </cell>
          <cell r="GD55">
            <v>0</v>
          </cell>
          <cell r="GE55">
            <v>0</v>
          </cell>
          <cell r="GF55">
            <v>0</v>
          </cell>
          <cell r="GG55">
            <v>0</v>
          </cell>
          <cell r="GH55">
            <v>0</v>
          </cell>
          <cell r="GI55">
            <v>2.8000000000000001E-2</v>
          </cell>
          <cell r="GJ55">
            <v>0</v>
          </cell>
          <cell r="GK55">
            <v>7.0000000000000001E-3</v>
          </cell>
          <cell r="GL55">
            <v>0</v>
          </cell>
          <cell r="GM55">
            <v>0</v>
          </cell>
          <cell r="GN55">
            <v>0</v>
          </cell>
          <cell r="GO55">
            <v>8.5999999999999993E-2</v>
          </cell>
          <cell r="GP55">
            <v>1.4999999999999999E-2</v>
          </cell>
          <cell r="GQ55">
            <v>8.0000000000000002E-3</v>
          </cell>
          <cell r="GR55">
            <v>0</v>
          </cell>
          <cell r="GS55">
            <v>0.01</v>
          </cell>
          <cell r="GT55">
            <v>0</v>
          </cell>
          <cell r="GU55">
            <v>0.46500000000000002</v>
          </cell>
          <cell r="GV55">
            <v>0.26100000000000001</v>
          </cell>
          <cell r="GW55">
            <v>0</v>
          </cell>
          <cell r="GX55">
            <v>6.3E-2</v>
          </cell>
          <cell r="GY55">
            <v>0</v>
          </cell>
          <cell r="GZ55">
            <v>0</v>
          </cell>
          <cell r="HA55">
            <v>5.8000000000000003E-2</v>
          </cell>
          <cell r="HB55">
            <v>0</v>
          </cell>
          <cell r="HC55">
            <v>0</v>
          </cell>
          <cell r="HD55">
            <v>0</v>
          </cell>
          <cell r="HE55">
            <v>0</v>
          </cell>
          <cell r="HF55">
            <v>0</v>
          </cell>
          <cell r="HG55">
            <v>0</v>
          </cell>
          <cell r="HH55">
            <v>0</v>
          </cell>
          <cell r="HI55">
            <v>0</v>
          </cell>
          <cell r="HJ55">
            <v>0</v>
          </cell>
          <cell r="HK55">
            <v>0</v>
          </cell>
          <cell r="HL55">
            <v>0</v>
          </cell>
          <cell r="HM55">
            <v>0</v>
          </cell>
          <cell r="HN55">
            <v>0</v>
          </cell>
          <cell r="HO55">
            <v>6.0000000000000001E-3</v>
          </cell>
          <cell r="HP55">
            <v>0</v>
          </cell>
          <cell r="HQ55">
            <v>1.4E-2</v>
          </cell>
          <cell r="HR55">
            <v>1.7999999999999999E-2</v>
          </cell>
          <cell r="HS55">
            <v>0.01</v>
          </cell>
          <cell r="HT55">
            <v>0</v>
          </cell>
          <cell r="HU55">
            <v>7.0000000000000001E-3</v>
          </cell>
          <cell r="HV55">
            <v>0</v>
          </cell>
          <cell r="HW55">
            <v>7.3999999999999996E-2</v>
          </cell>
          <cell r="HX55">
            <v>2.8000000000000001E-2</v>
          </cell>
          <cell r="HY55">
            <v>0</v>
          </cell>
          <cell r="HZ55">
            <v>2.7E-2</v>
          </cell>
          <cell r="IA55">
            <v>0.114</v>
          </cell>
          <cell r="IB55">
            <v>0.318</v>
          </cell>
          <cell r="IC55">
            <v>0.20300000000000001</v>
          </cell>
          <cell r="ID55">
            <v>0.122</v>
          </cell>
          <cell r="IE55">
            <v>0</v>
          </cell>
          <cell r="IF55">
            <v>0</v>
          </cell>
          <cell r="IG55">
            <v>0</v>
          </cell>
          <cell r="IH55">
            <v>5.3999999999999999E-2</v>
          </cell>
          <cell r="II55">
            <v>4.0000000000000001E-3</v>
          </cell>
          <cell r="IJ55">
            <v>0</v>
          </cell>
          <cell r="IK55">
            <v>0</v>
          </cell>
          <cell r="IL55">
            <v>0</v>
          </cell>
          <cell r="IM55">
            <v>0</v>
          </cell>
          <cell r="IN55">
            <v>0</v>
          </cell>
          <cell r="IO55">
            <v>0</v>
          </cell>
          <cell r="IP55">
            <v>0</v>
          </cell>
          <cell r="IQ55">
            <v>0</v>
          </cell>
          <cell r="IR55">
            <v>0</v>
          </cell>
          <cell r="IS55">
            <v>0</v>
          </cell>
          <cell r="IT55">
            <v>0</v>
          </cell>
          <cell r="IU55">
            <v>1.4E-2</v>
          </cell>
          <cell r="IV55">
            <v>2.5000000000000001E-2</v>
          </cell>
          <cell r="IW55">
            <v>0</v>
          </cell>
          <cell r="IX55">
            <v>0</v>
          </cell>
          <cell r="IY55">
            <v>5.0000000000000001E-3</v>
          </cell>
          <cell r="IZ55">
            <v>0</v>
          </cell>
          <cell r="JA55">
            <v>3.4000000000000002E-2</v>
          </cell>
          <cell r="JB55">
            <v>8.2000000000000003E-2</v>
          </cell>
          <cell r="JC55">
            <v>0</v>
          </cell>
          <cell r="JD55">
            <v>0</v>
          </cell>
          <cell r="JE55">
            <v>0</v>
          </cell>
          <cell r="JF55">
            <v>7.0000000000000001E-3</v>
          </cell>
          <cell r="JG55">
            <v>0.185</v>
          </cell>
          <cell r="JH55">
            <v>0.59099999999999997</v>
          </cell>
          <cell r="JI55">
            <v>0</v>
          </cell>
          <cell r="JJ55">
            <v>0</v>
          </cell>
          <cell r="JK55">
            <v>0</v>
          </cell>
          <cell r="JL55">
            <v>0</v>
          </cell>
          <cell r="JM55">
            <v>5.8000000000000003E-2</v>
          </cell>
          <cell r="JN55">
            <v>0</v>
          </cell>
          <cell r="JO55">
            <v>0</v>
          </cell>
          <cell r="JP55">
            <v>0</v>
          </cell>
          <cell r="JQ55">
            <v>0</v>
          </cell>
          <cell r="JR55">
            <v>0</v>
          </cell>
          <cell r="JS55">
            <v>0</v>
          </cell>
          <cell r="JT55">
            <v>0</v>
          </cell>
          <cell r="JU55">
            <v>0</v>
          </cell>
          <cell r="JV55">
            <v>0</v>
          </cell>
          <cell r="JW55">
            <v>0</v>
          </cell>
          <cell r="JX55">
            <v>1.7000000000000001E-2</v>
          </cell>
          <cell r="JY55">
            <v>1.9E-2</v>
          </cell>
          <cell r="JZ55">
            <v>0</v>
          </cell>
          <cell r="KA55">
            <v>0</v>
          </cell>
          <cell r="KB55">
            <v>0</v>
          </cell>
          <cell r="KC55">
            <v>5.0000000000000001E-3</v>
          </cell>
          <cell r="KD55">
            <v>0</v>
          </cell>
          <cell r="KE55">
            <v>0.112</v>
          </cell>
          <cell r="KF55">
            <v>0</v>
          </cell>
          <cell r="KG55">
            <v>0</v>
          </cell>
          <cell r="KH55">
            <v>0</v>
          </cell>
          <cell r="KI55">
            <v>8.9999999999999993E-3</v>
          </cell>
          <cell r="KJ55">
            <v>0.10299999999999999</v>
          </cell>
          <cell r="KK55">
            <v>0.63200000000000001</v>
          </cell>
          <cell r="KL55">
            <v>4.3999999999999997E-2</v>
          </cell>
          <cell r="KM55">
            <v>0</v>
          </cell>
          <cell r="KN55">
            <v>0</v>
          </cell>
          <cell r="KO55">
            <v>0</v>
          </cell>
          <cell r="KP55">
            <v>0</v>
          </cell>
          <cell r="KQ55">
            <v>5.8000000000000003E-2</v>
          </cell>
          <cell r="KR55">
            <v>0</v>
          </cell>
          <cell r="KS55">
            <v>0</v>
          </cell>
          <cell r="KT55">
            <v>0</v>
          </cell>
          <cell r="KU55">
            <v>0</v>
          </cell>
          <cell r="KV55">
            <v>0</v>
          </cell>
          <cell r="KW55">
            <v>0</v>
          </cell>
          <cell r="KX55">
            <v>0</v>
          </cell>
          <cell r="KY55">
            <v>0</v>
          </cell>
          <cell r="KZ55">
            <v>0</v>
          </cell>
          <cell r="LA55">
            <v>0</v>
          </cell>
          <cell r="LB55">
            <v>0</v>
          </cell>
          <cell r="LC55">
            <v>3.6999999999999998E-2</v>
          </cell>
          <cell r="LD55">
            <v>0</v>
          </cell>
          <cell r="LE55">
            <v>0</v>
          </cell>
          <cell r="LF55">
            <v>0</v>
          </cell>
          <cell r="LG55">
            <v>5.0000000000000001E-3</v>
          </cell>
          <cell r="LH55">
            <v>2.3E-2</v>
          </cell>
          <cell r="LI55">
            <v>9.1999999999999998E-2</v>
          </cell>
          <cell r="LJ55">
            <v>0</v>
          </cell>
          <cell r="LK55">
            <v>0</v>
          </cell>
          <cell r="LL55">
            <v>0</v>
          </cell>
          <cell r="LM55">
            <v>0</v>
          </cell>
          <cell r="LN55">
            <v>0.10100000000000001</v>
          </cell>
          <cell r="LO55">
            <v>0.64600000000000002</v>
          </cell>
          <cell r="LP55">
            <v>3.7999999999999999E-2</v>
          </cell>
          <cell r="LQ55">
            <v>0</v>
          </cell>
          <cell r="LR55">
            <v>0</v>
          </cell>
          <cell r="LS55">
            <v>0</v>
          </cell>
          <cell r="LT55">
            <v>0</v>
          </cell>
          <cell r="LU55">
            <v>5.8000000000000003E-2</v>
          </cell>
          <cell r="LV55">
            <v>0</v>
          </cell>
          <cell r="LW55">
            <v>0</v>
          </cell>
          <cell r="LX55">
            <v>0</v>
          </cell>
          <cell r="LY55">
            <v>0</v>
          </cell>
          <cell r="LZ55">
            <v>0</v>
          </cell>
          <cell r="MA55">
            <v>0</v>
          </cell>
          <cell r="MB55">
            <v>0</v>
          </cell>
          <cell r="MC55">
            <v>0</v>
          </cell>
          <cell r="MD55">
            <v>0</v>
          </cell>
          <cell r="ME55">
            <v>0</v>
          </cell>
          <cell r="MF55">
            <v>0</v>
          </cell>
          <cell r="MG55">
            <v>0</v>
          </cell>
          <cell r="MH55">
            <v>3.6999999999999998E-2</v>
          </cell>
          <cell r="MI55">
            <v>0</v>
          </cell>
          <cell r="MJ55">
            <v>0</v>
          </cell>
          <cell r="MK55">
            <v>0</v>
          </cell>
          <cell r="ML55">
            <v>0</v>
          </cell>
          <cell r="MM55">
            <v>0</v>
          </cell>
          <cell r="MN55">
            <v>0.12</v>
          </cell>
          <cell r="MO55">
            <v>0</v>
          </cell>
          <cell r="MP55">
            <v>0</v>
          </cell>
          <cell r="MQ55">
            <v>0</v>
          </cell>
          <cell r="MR55">
            <v>0</v>
          </cell>
          <cell r="MS55">
            <v>0</v>
          </cell>
          <cell r="MT55">
            <v>0.78500000000000003</v>
          </cell>
          <cell r="MU55">
            <v>0</v>
          </cell>
          <cell r="MV55">
            <v>0</v>
          </cell>
          <cell r="MW55">
            <v>0</v>
          </cell>
          <cell r="MX55">
            <v>0</v>
          </cell>
          <cell r="MY55">
            <v>0</v>
          </cell>
          <cell r="MZ55">
            <v>5.8999999999999997E-2</v>
          </cell>
          <cell r="NA55">
            <v>0.01</v>
          </cell>
          <cell r="NB55">
            <v>3.3000000000000002E-2</v>
          </cell>
          <cell r="NC55">
            <v>0</v>
          </cell>
          <cell r="ND55">
            <v>0</v>
          </cell>
          <cell r="NE55">
            <v>0</v>
          </cell>
          <cell r="NF55">
            <v>4.0000000000000001E-3</v>
          </cell>
          <cell r="NG55">
            <v>8.6999999999999994E-2</v>
          </cell>
          <cell r="NH55">
            <v>2.9000000000000001E-2</v>
          </cell>
          <cell r="NI55">
            <v>0.36099999999999999</v>
          </cell>
          <cell r="NJ55">
            <v>5.0000000000000001E-3</v>
          </cell>
          <cell r="NK55">
            <v>0</v>
          </cell>
          <cell r="NL55">
            <v>5.8999999999999997E-2</v>
          </cell>
          <cell r="NM55">
            <v>1.7999999999999999E-2</v>
          </cell>
          <cell r="NN55">
            <v>5.3999999999999999E-2</v>
          </cell>
          <cell r="NO55">
            <v>4.2000000000000003E-2</v>
          </cell>
          <cell r="NP55">
            <v>0</v>
          </cell>
          <cell r="NQ55">
            <v>1.2E-2</v>
          </cell>
          <cell r="NR55">
            <v>7.0000000000000001E-3</v>
          </cell>
          <cell r="NS55">
            <v>0.01</v>
          </cell>
          <cell r="NT55">
            <v>0.27100000000000002</v>
          </cell>
          <cell r="NU55">
            <v>0.02</v>
          </cell>
          <cell r="NV55">
            <v>2.1999999999999999E-2</v>
          </cell>
          <cell r="NW55">
            <v>0</v>
          </cell>
          <cell r="NX55">
            <v>0</v>
          </cell>
          <cell r="NY55">
            <v>5.0999999999999997E-2</v>
          </cell>
          <cell r="NZ55">
            <v>0.41</v>
          </cell>
          <cell r="OA55">
            <v>1.7000000000000001E-2</v>
          </cell>
          <cell r="OB55">
            <v>8.0000000000000002E-3</v>
          </cell>
          <cell r="OC55">
            <v>0</v>
          </cell>
          <cell r="OD55">
            <v>5.0999999999999997E-2</v>
          </cell>
          <cell r="OE55">
            <v>0.121</v>
          </cell>
          <cell r="OF55">
            <v>0</v>
          </cell>
          <cell r="OG55">
            <v>0.09</v>
          </cell>
          <cell r="OH55">
            <v>0</v>
          </cell>
          <cell r="OI55">
            <v>0</v>
          </cell>
          <cell r="OJ55">
            <v>0.21</v>
          </cell>
          <cell r="OK55">
            <v>1.2999999999999999E-2</v>
          </cell>
          <cell r="OL55">
            <v>0</v>
          </cell>
          <cell r="OM55">
            <v>0</v>
          </cell>
          <cell r="ON55">
            <v>0</v>
          </cell>
          <cell r="OO55">
            <v>2.1999999999999999E-2</v>
          </cell>
          <cell r="OP55">
            <v>0.128</v>
          </cell>
          <cell r="OQ55">
            <v>2.5000000000000001E-2</v>
          </cell>
          <cell r="OR55">
            <v>1.2999999999999999E-2</v>
          </cell>
          <cell r="OS55">
            <v>6.0000000000000001E-3</v>
          </cell>
          <cell r="OT55">
            <v>2.4E-2</v>
          </cell>
          <cell r="OU55">
            <v>1.7000000000000001E-2</v>
          </cell>
          <cell r="OV55">
            <v>7.0000000000000001E-3</v>
          </cell>
          <cell r="OW55">
            <v>4.2000000000000003E-2</v>
          </cell>
          <cell r="OX55">
            <v>0.33100000000000002</v>
          </cell>
          <cell r="OY55">
            <v>5.2999999999999999E-2</v>
          </cell>
          <cell r="OZ55">
            <v>0</v>
          </cell>
          <cell r="PA55">
            <v>7.8E-2</v>
          </cell>
          <cell r="PB55">
            <v>0</v>
          </cell>
          <cell r="PC55">
            <v>4.2000000000000003E-2</v>
          </cell>
          <cell r="PD55">
            <v>0.19700000000000001</v>
          </cell>
        </row>
        <row r="56">
          <cell r="A56" t="str">
            <v>EnsGZ</v>
          </cell>
          <cell r="B56" t="str">
            <v>56</v>
          </cell>
          <cell r="C56" t="str">
            <v>NAF 17</v>
          </cell>
          <cell r="D56" t="str">
            <v>GZ</v>
          </cell>
          <cell r="E56" t="str">
            <v/>
          </cell>
          <cell r="F56">
            <v>4.0000000000000001E-3</v>
          </cell>
          <cell r="G56">
            <v>4.1000000000000002E-2</v>
          </cell>
          <cell r="H56">
            <v>0.26700000000000002</v>
          </cell>
          <cell r="I56">
            <v>0.56799999999999995</v>
          </cell>
          <cell r="J56">
            <v>0.12</v>
          </cell>
          <cell r="K56">
            <v>0.48099999999999998</v>
          </cell>
          <cell r="L56">
            <v>0.31900000000000001</v>
          </cell>
          <cell r="M56">
            <v>3.2000000000000001E-2</v>
          </cell>
          <cell r="N56">
            <v>0.16800000000000001</v>
          </cell>
          <cell r="O56">
            <v>0.17799999999999999</v>
          </cell>
          <cell r="P56">
            <v>0.23899999999999999</v>
          </cell>
          <cell r="Q56">
            <v>0.11</v>
          </cell>
          <cell r="R56">
            <v>0.05</v>
          </cell>
          <cell r="S56">
            <v>0.13600000000000001</v>
          </cell>
          <cell r="T56">
            <v>0.185</v>
          </cell>
          <cell r="U56">
            <v>0.21199999999999999</v>
          </cell>
          <cell r="V56">
            <v>0.14599999999999999</v>
          </cell>
          <cell r="W56">
            <v>0.254</v>
          </cell>
          <cell r="X56">
            <v>0.123</v>
          </cell>
          <cell r="Y56">
            <v>0.81</v>
          </cell>
          <cell r="Z56">
            <v>6.7000000000000004E-2</v>
          </cell>
          <cell r="AA56">
            <v>0.16800000000000001</v>
          </cell>
          <cell r="AB56">
            <v>0.61299999999999999</v>
          </cell>
          <cell r="AC56">
            <v>0.252</v>
          </cell>
          <cell r="AD56">
            <v>0.59699999999999998</v>
          </cell>
          <cell r="AE56">
            <v>0.13400000000000001</v>
          </cell>
          <cell r="AF56">
            <v>0.26700000000000002</v>
          </cell>
          <cell r="AG56">
            <v>0.73299999999999998</v>
          </cell>
          <cell r="AH56">
            <v>0.60099999999999998</v>
          </cell>
          <cell r="AI56">
            <v>0.39900000000000002</v>
          </cell>
          <cell r="AJ56">
            <v>1733</v>
          </cell>
          <cell r="AK56">
            <v>0.26200000000000001</v>
          </cell>
          <cell r="AL56">
            <v>0.251</v>
          </cell>
          <cell r="AM56">
            <v>8.0000000000000002E-3</v>
          </cell>
          <cell r="AN56">
            <v>0.441</v>
          </cell>
          <cell r="AO56">
            <v>3.7999999999999999E-2</v>
          </cell>
          <cell r="AP56">
            <v>2.7E-2</v>
          </cell>
          <cell r="AQ56">
            <v>2.3E-2</v>
          </cell>
          <cell r="AR56">
            <v>8.0000000000000002E-3</v>
          </cell>
          <cell r="AS56">
            <v>0.64400000000000002</v>
          </cell>
          <cell r="AT56">
            <v>0.29899999999999999</v>
          </cell>
          <cell r="AU56">
            <v>140871</v>
          </cell>
          <cell r="AV56">
            <v>0.03</v>
          </cell>
          <cell r="AW56">
            <v>0.06</v>
          </cell>
          <cell r="AX56">
            <v>0.01</v>
          </cell>
          <cell r="AY56">
            <v>0.72299999999999998</v>
          </cell>
          <cell r="AZ56">
            <v>0.17599999999999999</v>
          </cell>
          <cell r="BA56">
            <v>11.837</v>
          </cell>
          <cell r="BB56">
            <v>7.9000000000000001E-2</v>
          </cell>
          <cell r="BC56">
            <v>0.157</v>
          </cell>
          <cell r="BD56">
            <v>0.35799999999999998</v>
          </cell>
          <cell r="BE56">
            <v>0.40600000000000003</v>
          </cell>
          <cell r="BF56">
            <v>0.71699999999999997</v>
          </cell>
          <cell r="BG56">
            <v>0.109</v>
          </cell>
          <cell r="BH56">
            <v>6.3E-2</v>
          </cell>
          <cell r="BI56">
            <v>3.1E-2</v>
          </cell>
          <cell r="BJ56">
            <v>2.5999999999999999E-2</v>
          </cell>
          <cell r="BK56">
            <v>5.5E-2</v>
          </cell>
          <cell r="BL56">
            <v>2.9000000000000001E-2</v>
          </cell>
          <cell r="BM56">
            <v>5.1999999999999998E-2</v>
          </cell>
          <cell r="BN56">
            <v>4.2999999999999997E-2</v>
          </cell>
          <cell r="BO56">
            <v>0.1</v>
          </cell>
          <cell r="BP56">
            <v>0.28699999999999998</v>
          </cell>
          <cell r="BQ56">
            <v>0.48899999999999999</v>
          </cell>
          <cell r="BR56">
            <v>1.4E-2</v>
          </cell>
          <cell r="BS56">
            <v>7.0000000000000001E-3</v>
          </cell>
          <cell r="BT56">
            <v>2.4E-2</v>
          </cell>
          <cell r="BU56">
            <v>1.7000000000000001E-2</v>
          </cell>
          <cell r="BV56">
            <v>0.17199999999999999</v>
          </cell>
          <cell r="BW56">
            <v>0.76500000000000001</v>
          </cell>
          <cell r="BX56">
            <v>0</v>
          </cell>
          <cell r="BY56">
            <v>0</v>
          </cell>
          <cell r="BZ56">
            <v>7.0000000000000001E-3</v>
          </cell>
          <cell r="CA56">
            <v>0.17699999999999999</v>
          </cell>
          <cell r="CB56">
            <v>0.69399999999999995</v>
          </cell>
          <cell r="CC56">
            <v>0.122</v>
          </cell>
          <cell r="CD56">
            <v>0</v>
          </cell>
          <cell r="CE56">
            <v>3.0000000000000001E-3</v>
          </cell>
          <cell r="CF56">
            <v>0.01</v>
          </cell>
          <cell r="CG56">
            <v>0.2</v>
          </cell>
          <cell r="CH56">
            <v>0.65</v>
          </cell>
          <cell r="CI56">
            <v>0.13800000000000001</v>
          </cell>
          <cell r="CJ56">
            <v>0</v>
          </cell>
          <cell r="CK56">
            <v>0</v>
          </cell>
          <cell r="CL56">
            <v>0</v>
          </cell>
          <cell r="CM56">
            <v>1E-3</v>
          </cell>
          <cell r="CN56">
            <v>5.0000000000000001E-3</v>
          </cell>
          <cell r="CO56">
            <v>0.99399999999999999</v>
          </cell>
          <cell r="CP56">
            <v>0.53100000000000003</v>
          </cell>
          <cell r="CQ56">
            <v>0.29599999999999999</v>
          </cell>
          <cell r="CR56">
            <v>0.14399999999999999</v>
          </cell>
          <cell r="CS56">
            <v>6.0000000000000001E-3</v>
          </cell>
          <cell r="CT56">
            <v>2.3E-2</v>
          </cell>
          <cell r="CU56">
            <v>0.501</v>
          </cell>
          <cell r="CV56">
            <v>0.215</v>
          </cell>
          <cell r="CW56">
            <v>9.6000000000000002E-2</v>
          </cell>
          <cell r="CX56">
            <v>0.129</v>
          </cell>
          <cell r="CY56">
            <v>5.8999999999999997E-2</v>
          </cell>
          <cell r="CZ56">
            <v>0.65700000000000003</v>
          </cell>
          <cell r="DA56">
            <v>0.183</v>
          </cell>
          <cell r="DB56">
            <v>0.155</v>
          </cell>
          <cell r="DC56">
            <v>1E-3</v>
          </cell>
          <cell r="DD56">
            <v>3.0000000000000001E-3</v>
          </cell>
          <cell r="DE56">
            <v>0.51300000000000001</v>
          </cell>
          <cell r="DF56">
            <v>0.23899999999999999</v>
          </cell>
          <cell r="DG56">
            <v>0.13600000000000001</v>
          </cell>
          <cell r="DH56">
            <v>1.0999999999999999E-2</v>
          </cell>
          <cell r="DI56">
            <v>0.10100000000000001</v>
          </cell>
          <cell r="DJ56">
            <v>0.42499999999999999</v>
          </cell>
          <cell r="DK56">
            <v>5.8000000000000003E-2</v>
          </cell>
          <cell r="DL56">
            <v>1.6E-2</v>
          </cell>
          <cell r="DM56">
            <v>5.0000000000000001E-3</v>
          </cell>
          <cell r="DN56">
            <v>0.497</v>
          </cell>
          <cell r="DO56">
            <v>0.52100000000000002</v>
          </cell>
          <cell r="DP56">
            <v>0.186</v>
          </cell>
          <cell r="DQ56">
            <v>7.8E-2</v>
          </cell>
          <cell r="DR56">
            <v>5.1999999999999998E-2</v>
          </cell>
          <cell r="DS56">
            <v>0.16400000000000001</v>
          </cell>
          <cell r="DT56">
            <v>0.48399999999999999</v>
          </cell>
          <cell r="DU56">
            <v>0.29199999999999998</v>
          </cell>
          <cell r="DV56">
            <v>0.2</v>
          </cell>
          <cell r="DW56">
            <v>2E-3</v>
          </cell>
          <cell r="DX56">
            <v>2.1999999999999999E-2</v>
          </cell>
          <cell r="DY56">
            <v>0.27300000000000002</v>
          </cell>
          <cell r="DZ56">
            <v>0.309</v>
          </cell>
          <cell r="EA56">
            <v>0.159</v>
          </cell>
          <cell r="EB56">
            <v>0.25900000000000001</v>
          </cell>
          <cell r="EC56">
            <v>0.10199999999999999</v>
          </cell>
          <cell r="ED56">
            <v>0.28799999999999998</v>
          </cell>
          <cell r="EE56">
            <v>4.8000000000000001E-2</v>
          </cell>
          <cell r="EF56">
            <v>0.34499999999999997</v>
          </cell>
          <cell r="EG56">
            <v>0.217</v>
          </cell>
          <cell r="EH56">
            <v>0.28499999999999998</v>
          </cell>
          <cell r="EI56">
            <v>0.309</v>
          </cell>
          <cell r="EJ56">
            <v>0.159</v>
          </cell>
          <cell r="EK56">
            <v>0.247</v>
          </cell>
          <cell r="EL56">
            <v>0.26500000000000001</v>
          </cell>
          <cell r="EM56">
            <v>4.5999999999999999E-2</v>
          </cell>
          <cell r="EN56">
            <v>6.4000000000000001E-2</v>
          </cell>
          <cell r="EO56">
            <v>0.14499999999999999</v>
          </cell>
          <cell r="EP56">
            <v>8.7999999999999995E-2</v>
          </cell>
          <cell r="EQ56">
            <v>0.39300000000000002</v>
          </cell>
          <cell r="ER56">
            <v>0.26</v>
          </cell>
          <cell r="ES56">
            <v>0.311</v>
          </cell>
          <cell r="ET56">
            <v>0.12</v>
          </cell>
          <cell r="EU56">
            <v>0.153</v>
          </cell>
          <cell r="EV56">
            <v>8.6999999999999994E-2</v>
          </cell>
          <cell r="EW56">
            <v>4.2000000000000003E-2</v>
          </cell>
          <cell r="EX56">
            <v>0.216</v>
          </cell>
          <cell r="EY56">
            <v>0.19800000000000001</v>
          </cell>
          <cell r="EZ56">
            <v>0.19</v>
          </cell>
          <cell r="FA56">
            <v>0.52</v>
          </cell>
          <cell r="FB56">
            <v>0.17899999999999999</v>
          </cell>
          <cell r="FC56">
            <v>0.27100000000000002</v>
          </cell>
          <cell r="FD56">
            <v>0.03</v>
          </cell>
          <cell r="FE56">
            <v>0.55900000000000005</v>
          </cell>
          <cell r="FF56">
            <v>0.253</v>
          </cell>
          <cell r="FG56">
            <v>0.17499999999999999</v>
          </cell>
          <cell r="FH56">
            <v>1.2E-2</v>
          </cell>
          <cell r="FI56">
            <v>0.39300000000000002</v>
          </cell>
          <cell r="FJ56">
            <v>0.34599999999999997</v>
          </cell>
          <cell r="FK56">
            <v>0.23300000000000001</v>
          </cell>
          <cell r="FL56">
            <v>2.7E-2</v>
          </cell>
          <cell r="FM56">
            <v>8.7999999999999995E-2</v>
          </cell>
          <cell r="FN56">
            <v>0.55700000000000005</v>
          </cell>
          <cell r="FO56">
            <v>0.315</v>
          </cell>
          <cell r="FP56">
            <v>3.9E-2</v>
          </cell>
          <cell r="FQ56">
            <v>0.70099999999999996</v>
          </cell>
          <cell r="FR56">
            <v>0.10199999999999999</v>
          </cell>
          <cell r="FS56">
            <v>3.5999999999999997E-2</v>
          </cell>
          <cell r="FT56">
            <v>7.8E-2</v>
          </cell>
          <cell r="FU56">
            <v>8.3000000000000004E-2</v>
          </cell>
          <cell r="FV56">
            <v>1E-3</v>
          </cell>
          <cell r="FW56">
            <v>0.68</v>
          </cell>
          <cell r="FX56">
            <v>0.104</v>
          </cell>
          <cell r="FY56">
            <v>3.5000000000000003E-2</v>
          </cell>
          <cell r="FZ56">
            <v>8.6999999999999994E-2</v>
          </cell>
          <cell r="GA56">
            <v>9.2999999999999999E-2</v>
          </cell>
          <cell r="GB56">
            <v>1E-3</v>
          </cell>
          <cell r="GC56">
            <v>1E-3</v>
          </cell>
          <cell r="GD56">
            <v>0</v>
          </cell>
          <cell r="GE56">
            <v>0</v>
          </cell>
          <cell r="GF56">
            <v>0</v>
          </cell>
          <cell r="GG56">
            <v>2E-3</v>
          </cell>
          <cell r="GH56">
            <v>1E-3</v>
          </cell>
          <cell r="GI56">
            <v>2.1999999999999999E-2</v>
          </cell>
          <cell r="GJ56">
            <v>8.0000000000000002E-3</v>
          </cell>
          <cell r="GK56">
            <v>3.0000000000000001E-3</v>
          </cell>
          <cell r="GL56">
            <v>3.0000000000000001E-3</v>
          </cell>
          <cell r="GM56">
            <v>5.0000000000000001E-3</v>
          </cell>
          <cell r="GN56">
            <v>2E-3</v>
          </cell>
          <cell r="GO56">
            <v>0.189</v>
          </cell>
          <cell r="GP56">
            <v>2.9000000000000001E-2</v>
          </cell>
          <cell r="GQ56">
            <v>2.5000000000000001E-2</v>
          </cell>
          <cell r="GR56">
            <v>8.9999999999999993E-3</v>
          </cell>
          <cell r="GS56">
            <v>5.0000000000000001E-3</v>
          </cell>
          <cell r="GT56">
            <v>8.0000000000000002E-3</v>
          </cell>
          <cell r="GU56">
            <v>0.40799999999999997</v>
          </cell>
          <cell r="GV56">
            <v>6.6000000000000003E-2</v>
          </cell>
          <cell r="GW56">
            <v>3.3000000000000002E-2</v>
          </cell>
          <cell r="GX56">
            <v>1.7999999999999999E-2</v>
          </cell>
          <cell r="GY56">
            <v>1.2999999999999999E-2</v>
          </cell>
          <cell r="GZ56">
            <v>3.1E-2</v>
          </cell>
          <cell r="HA56">
            <v>9.8000000000000004E-2</v>
          </cell>
          <cell r="HB56">
            <v>5.0000000000000001E-3</v>
          </cell>
          <cell r="HC56">
            <v>1E-3</v>
          </cell>
          <cell r="HD56">
            <v>1E-3</v>
          </cell>
          <cell r="HE56">
            <v>1E-3</v>
          </cell>
          <cell r="HF56">
            <v>1.2999999999999999E-2</v>
          </cell>
          <cell r="HG56">
            <v>1E-3</v>
          </cell>
          <cell r="HH56">
            <v>0</v>
          </cell>
          <cell r="HI56">
            <v>0</v>
          </cell>
          <cell r="HJ56">
            <v>0</v>
          </cell>
          <cell r="HK56">
            <v>0</v>
          </cell>
          <cell r="HL56">
            <v>3.0000000000000001E-3</v>
          </cell>
          <cell r="HM56">
            <v>0</v>
          </cell>
          <cell r="HN56">
            <v>3.0000000000000001E-3</v>
          </cell>
          <cell r="HO56">
            <v>3.0000000000000001E-3</v>
          </cell>
          <cell r="HP56">
            <v>4.0000000000000001E-3</v>
          </cell>
          <cell r="HQ56">
            <v>1.6E-2</v>
          </cell>
          <cell r="HR56">
            <v>1.4E-2</v>
          </cell>
          <cell r="HS56">
            <v>6.0000000000000001E-3</v>
          </cell>
          <cell r="HT56">
            <v>1.2999999999999999E-2</v>
          </cell>
          <cell r="HU56">
            <v>1.2E-2</v>
          </cell>
          <cell r="HV56">
            <v>0.02</v>
          </cell>
          <cell r="HW56">
            <v>0.13200000000000001</v>
          </cell>
          <cell r="HX56">
            <v>8.1000000000000003E-2</v>
          </cell>
          <cell r="HY56">
            <v>2.1000000000000001E-2</v>
          </cell>
          <cell r="HZ56">
            <v>3.5999999999999997E-2</v>
          </cell>
          <cell r="IA56">
            <v>2.5999999999999999E-2</v>
          </cell>
          <cell r="IB56">
            <v>6.2E-2</v>
          </cell>
          <cell r="IC56">
            <v>0.10199999999999999</v>
          </cell>
          <cell r="ID56">
            <v>0.32600000000000001</v>
          </cell>
          <cell r="IE56">
            <v>1E-3</v>
          </cell>
          <cell r="IF56">
            <v>2E-3</v>
          </cell>
          <cell r="IG56">
            <v>2E-3</v>
          </cell>
          <cell r="IH56">
            <v>1.4E-2</v>
          </cell>
          <cell r="II56">
            <v>3.5999999999999997E-2</v>
          </cell>
          <cell r="IJ56">
            <v>6.5000000000000002E-2</v>
          </cell>
          <cell r="IK56">
            <v>1E-3</v>
          </cell>
          <cell r="IL56">
            <v>0</v>
          </cell>
          <cell r="IM56">
            <v>0</v>
          </cell>
          <cell r="IN56">
            <v>0</v>
          </cell>
          <cell r="IO56">
            <v>0</v>
          </cell>
          <cell r="IP56">
            <v>3.0000000000000001E-3</v>
          </cell>
          <cell r="IQ56">
            <v>6.0000000000000001E-3</v>
          </cell>
          <cell r="IR56">
            <v>1E-3</v>
          </cell>
          <cell r="IS56">
            <v>1E-3</v>
          </cell>
          <cell r="IT56">
            <v>4.0000000000000001E-3</v>
          </cell>
          <cell r="IU56">
            <v>1.4999999999999999E-2</v>
          </cell>
          <cell r="IV56">
            <v>1.4E-2</v>
          </cell>
          <cell r="IW56">
            <v>4.0000000000000001E-3</v>
          </cell>
          <cell r="IX56">
            <v>4.0000000000000001E-3</v>
          </cell>
          <cell r="IY56">
            <v>1.2999999999999999E-2</v>
          </cell>
          <cell r="IZ56">
            <v>8.0000000000000002E-3</v>
          </cell>
          <cell r="JA56">
            <v>6.7000000000000004E-2</v>
          </cell>
          <cell r="JB56">
            <v>0.17</v>
          </cell>
          <cell r="JC56">
            <v>3.0000000000000001E-3</v>
          </cell>
          <cell r="JD56">
            <v>2E-3</v>
          </cell>
          <cell r="JE56">
            <v>8.9999999999999993E-3</v>
          </cell>
          <cell r="JF56">
            <v>6.0000000000000001E-3</v>
          </cell>
          <cell r="JG56">
            <v>5.8999999999999997E-2</v>
          </cell>
          <cell r="JH56">
            <v>0.49099999999999999</v>
          </cell>
          <cell r="JI56">
            <v>0</v>
          </cell>
          <cell r="JJ56">
            <v>0</v>
          </cell>
          <cell r="JK56">
            <v>1E-3</v>
          </cell>
          <cell r="JL56">
            <v>0</v>
          </cell>
          <cell r="JM56">
            <v>3.1E-2</v>
          </cell>
          <cell r="JN56">
            <v>8.6999999999999994E-2</v>
          </cell>
          <cell r="JO56">
            <v>0</v>
          </cell>
          <cell r="JP56">
            <v>0</v>
          </cell>
          <cell r="JQ56">
            <v>0</v>
          </cell>
          <cell r="JR56">
            <v>0</v>
          </cell>
          <cell r="JS56">
            <v>2E-3</v>
          </cell>
          <cell r="JT56">
            <v>2E-3</v>
          </cell>
          <cell r="JU56">
            <v>0</v>
          </cell>
          <cell r="JV56">
            <v>0</v>
          </cell>
          <cell r="JW56">
            <v>1E-3</v>
          </cell>
          <cell r="JX56">
            <v>7.0000000000000001E-3</v>
          </cell>
          <cell r="JY56">
            <v>2.9000000000000001E-2</v>
          </cell>
          <cell r="JZ56">
            <v>5.0000000000000001E-3</v>
          </cell>
          <cell r="KA56">
            <v>0</v>
          </cell>
          <cell r="KB56">
            <v>0</v>
          </cell>
          <cell r="KC56">
            <v>1E-3</v>
          </cell>
          <cell r="KD56">
            <v>7.0000000000000007E-2</v>
          </cell>
          <cell r="KE56">
            <v>0.17199999999999999</v>
          </cell>
          <cell r="KF56">
            <v>0.02</v>
          </cell>
          <cell r="KG56">
            <v>0</v>
          </cell>
          <cell r="KH56">
            <v>0</v>
          </cell>
          <cell r="KI56">
            <v>5.0000000000000001E-3</v>
          </cell>
          <cell r="KJ56">
            <v>8.7999999999999995E-2</v>
          </cell>
          <cell r="KK56">
            <v>0.39100000000000001</v>
          </cell>
          <cell r="KL56">
            <v>8.7999999999999995E-2</v>
          </cell>
          <cell r="KM56">
            <v>0</v>
          </cell>
          <cell r="KN56">
            <v>0</v>
          </cell>
          <cell r="KO56">
            <v>0</v>
          </cell>
          <cell r="KP56">
            <v>1.0999999999999999E-2</v>
          </cell>
          <cell r="KQ56">
            <v>0.10100000000000001</v>
          </cell>
          <cell r="KR56">
            <v>7.0000000000000001E-3</v>
          </cell>
          <cell r="KS56">
            <v>0</v>
          </cell>
          <cell r="KT56">
            <v>0</v>
          </cell>
          <cell r="KU56">
            <v>0</v>
          </cell>
          <cell r="KV56">
            <v>0</v>
          </cell>
          <cell r="KW56">
            <v>3.0000000000000001E-3</v>
          </cell>
          <cell r="KX56">
            <v>1E-3</v>
          </cell>
          <cell r="KY56">
            <v>0</v>
          </cell>
          <cell r="KZ56">
            <v>0</v>
          </cell>
          <cell r="LA56">
            <v>0</v>
          </cell>
          <cell r="LB56">
            <v>1.2E-2</v>
          </cell>
          <cell r="LC56">
            <v>2.4E-2</v>
          </cell>
          <cell r="LD56">
            <v>5.0000000000000001E-3</v>
          </cell>
          <cell r="LE56">
            <v>0</v>
          </cell>
          <cell r="LF56">
            <v>1E-3</v>
          </cell>
          <cell r="LG56">
            <v>1E-3</v>
          </cell>
          <cell r="LH56">
            <v>0.09</v>
          </cell>
          <cell r="LI56">
            <v>0.14899999999999999</v>
          </cell>
          <cell r="LJ56">
            <v>2.5999999999999999E-2</v>
          </cell>
          <cell r="LK56">
            <v>0</v>
          </cell>
          <cell r="LL56">
            <v>3.0000000000000001E-3</v>
          </cell>
          <cell r="LM56">
            <v>8.0000000000000002E-3</v>
          </cell>
          <cell r="LN56">
            <v>8.1000000000000003E-2</v>
          </cell>
          <cell r="LO56">
            <v>0.38200000000000001</v>
          </cell>
          <cell r="LP56">
            <v>9.6000000000000002E-2</v>
          </cell>
          <cell r="LQ56">
            <v>0</v>
          </cell>
          <cell r="LR56">
            <v>0</v>
          </cell>
          <cell r="LS56">
            <v>1E-3</v>
          </cell>
          <cell r="LT56">
            <v>1.7000000000000001E-2</v>
          </cell>
          <cell r="LU56">
            <v>9.1999999999999998E-2</v>
          </cell>
          <cell r="LV56">
            <v>0.01</v>
          </cell>
          <cell r="LW56">
            <v>0</v>
          </cell>
          <cell r="LX56">
            <v>0</v>
          </cell>
          <cell r="LY56">
            <v>0</v>
          </cell>
          <cell r="LZ56">
            <v>0</v>
          </cell>
          <cell r="MA56">
            <v>0</v>
          </cell>
          <cell r="MB56">
            <v>4.0000000000000001E-3</v>
          </cell>
          <cell r="MC56">
            <v>0</v>
          </cell>
          <cell r="MD56">
            <v>0</v>
          </cell>
          <cell r="ME56">
            <v>0</v>
          </cell>
          <cell r="MF56">
            <v>0</v>
          </cell>
          <cell r="MG56">
            <v>3.0000000000000001E-3</v>
          </cell>
          <cell r="MH56">
            <v>0.04</v>
          </cell>
          <cell r="MI56">
            <v>0</v>
          </cell>
          <cell r="MJ56">
            <v>0</v>
          </cell>
          <cell r="MK56">
            <v>0</v>
          </cell>
          <cell r="ML56">
            <v>0</v>
          </cell>
          <cell r="MM56">
            <v>0</v>
          </cell>
          <cell r="MN56">
            <v>0.26500000000000001</v>
          </cell>
          <cell r="MO56">
            <v>0</v>
          </cell>
          <cell r="MP56">
            <v>0</v>
          </cell>
          <cell r="MQ56">
            <v>0</v>
          </cell>
          <cell r="MR56">
            <v>1E-3</v>
          </cell>
          <cell r="MS56">
            <v>2E-3</v>
          </cell>
          <cell r="MT56">
            <v>0.56699999999999995</v>
          </cell>
          <cell r="MU56">
            <v>0</v>
          </cell>
          <cell r="MV56">
            <v>0</v>
          </cell>
          <cell r="MW56">
            <v>0</v>
          </cell>
          <cell r="MX56">
            <v>1E-3</v>
          </cell>
          <cell r="MY56">
            <v>1E-3</v>
          </cell>
          <cell r="MZ56">
            <v>0.11700000000000001</v>
          </cell>
          <cell r="NA56">
            <v>9.1999999999999998E-2</v>
          </cell>
          <cell r="NB56">
            <v>0.107</v>
          </cell>
          <cell r="NC56">
            <v>0.01</v>
          </cell>
          <cell r="ND56">
            <v>3.7999999999999999E-2</v>
          </cell>
          <cell r="NE56">
            <v>2.8000000000000001E-2</v>
          </cell>
          <cell r="NF56">
            <v>6.0000000000000001E-3</v>
          </cell>
          <cell r="NG56">
            <v>0.125</v>
          </cell>
          <cell r="NH56">
            <v>2.5999999999999999E-2</v>
          </cell>
          <cell r="NI56">
            <v>0.13200000000000001</v>
          </cell>
          <cell r="NJ56">
            <v>0.02</v>
          </cell>
          <cell r="NK56">
            <v>1E-3</v>
          </cell>
          <cell r="NL56">
            <v>1.7999999999999999E-2</v>
          </cell>
          <cell r="NM56">
            <v>5.0000000000000001E-3</v>
          </cell>
          <cell r="NN56">
            <v>0.129</v>
          </cell>
          <cell r="NO56">
            <v>5.0000000000000001E-3</v>
          </cell>
          <cell r="NP56">
            <v>3.0000000000000001E-3</v>
          </cell>
          <cell r="NQ56">
            <v>3.7999999999999999E-2</v>
          </cell>
          <cell r="NR56">
            <v>6.0000000000000001E-3</v>
          </cell>
          <cell r="NS56">
            <v>4.5999999999999999E-2</v>
          </cell>
          <cell r="NT56">
            <v>0.16400000000000001</v>
          </cell>
          <cell r="NU56">
            <v>0.23599999999999999</v>
          </cell>
          <cell r="NV56">
            <v>1.4999999999999999E-2</v>
          </cell>
          <cell r="NW56">
            <v>1E-3</v>
          </cell>
          <cell r="NX56">
            <v>2.1999999999999999E-2</v>
          </cell>
          <cell r="NY56">
            <v>2.5000000000000001E-2</v>
          </cell>
          <cell r="NZ56">
            <v>0.24399999999999999</v>
          </cell>
          <cell r="OA56">
            <v>1.6E-2</v>
          </cell>
          <cell r="OB56">
            <v>2.4E-2</v>
          </cell>
          <cell r="OC56">
            <v>1E-3</v>
          </cell>
          <cell r="OD56">
            <v>1.9E-2</v>
          </cell>
          <cell r="OE56">
            <v>0.13600000000000001</v>
          </cell>
          <cell r="OF56">
            <v>2E-3</v>
          </cell>
          <cell r="OG56">
            <v>2.1000000000000001E-2</v>
          </cell>
          <cell r="OH56">
            <v>3.1E-2</v>
          </cell>
          <cell r="OI56">
            <v>7.0000000000000001E-3</v>
          </cell>
          <cell r="OJ56">
            <v>0.2</v>
          </cell>
          <cell r="OK56">
            <v>8.7999999999999995E-2</v>
          </cell>
          <cell r="OL56">
            <v>6.0000000000000001E-3</v>
          </cell>
          <cell r="OM56">
            <v>1E-3</v>
          </cell>
          <cell r="ON56">
            <v>5.0000000000000001E-3</v>
          </cell>
          <cell r="OO56">
            <v>0.11600000000000001</v>
          </cell>
          <cell r="OP56">
            <v>0.122</v>
          </cell>
          <cell r="OQ56">
            <v>1.2999999999999999E-2</v>
          </cell>
          <cell r="OR56">
            <v>3.7999999999999999E-2</v>
          </cell>
          <cell r="OS56">
            <v>1.4E-2</v>
          </cell>
          <cell r="OT56">
            <v>2.3E-2</v>
          </cell>
          <cell r="OU56">
            <v>7.0000000000000001E-3</v>
          </cell>
          <cell r="OV56">
            <v>5.0000000000000001E-3</v>
          </cell>
          <cell r="OW56">
            <v>3.6999999999999998E-2</v>
          </cell>
          <cell r="OX56">
            <v>0.14399999999999999</v>
          </cell>
          <cell r="OY56">
            <v>0.13200000000000001</v>
          </cell>
          <cell r="OZ56">
            <v>0.03</v>
          </cell>
          <cell r="PA56">
            <v>2.7E-2</v>
          </cell>
          <cell r="PB56">
            <v>1.4E-2</v>
          </cell>
          <cell r="PC56">
            <v>6.0000000000000001E-3</v>
          </cell>
          <cell r="PD56">
            <v>0.16700000000000001</v>
          </cell>
        </row>
        <row r="57">
          <cell r="A57" t="str">
            <v>1GZ</v>
          </cell>
          <cell r="B57" t="str">
            <v>57</v>
          </cell>
          <cell r="C57" t="str">
            <v>NAF 17</v>
          </cell>
          <cell r="D57" t="str">
            <v>GZ</v>
          </cell>
          <cell r="E57" t="str">
            <v>1</v>
          </cell>
          <cell r="F57">
            <v>2E-3</v>
          </cell>
          <cell r="G57">
            <v>3.7999999999999999E-2</v>
          </cell>
          <cell r="H57">
            <v>0.24399999999999999</v>
          </cell>
          <cell r="I57">
            <v>0.63600000000000001</v>
          </cell>
          <cell r="J57">
            <v>0.08</v>
          </cell>
          <cell r="K57">
            <v>0.53200000000000003</v>
          </cell>
          <cell r="L57">
            <v>0.40400000000000003</v>
          </cell>
          <cell r="M57">
            <v>0.05</v>
          </cell>
          <cell r="N57">
            <v>1.4E-2</v>
          </cell>
          <cell r="O57">
            <v>0.128</v>
          </cell>
          <cell r="P57">
            <v>0.13500000000000001</v>
          </cell>
          <cell r="Q57">
            <v>0.156</v>
          </cell>
          <cell r="R57">
            <v>6.7000000000000004E-2</v>
          </cell>
          <cell r="S57">
            <v>9.0999999999999998E-2</v>
          </cell>
          <cell r="T57">
            <v>0.24</v>
          </cell>
          <cell r="U57">
            <v>0.17599999999999999</v>
          </cell>
          <cell r="V57">
            <v>0.109</v>
          </cell>
          <cell r="W57">
            <v>0.30199999999999999</v>
          </cell>
          <cell r="X57">
            <v>0.13500000000000001</v>
          </cell>
          <cell r="Y57">
            <v>0.82699999999999996</v>
          </cell>
          <cell r="Z57">
            <v>3.9E-2</v>
          </cell>
          <cell r="AA57">
            <v>3.6999999999999998E-2</v>
          </cell>
          <cell r="AB57">
            <v>0.4</v>
          </cell>
          <cell r="AC57">
            <v>0.185</v>
          </cell>
          <cell r="AD57">
            <v>0.53300000000000003</v>
          </cell>
          <cell r="AE57">
            <v>0.25900000000000001</v>
          </cell>
          <cell r="AF57">
            <v>0.17100000000000001</v>
          </cell>
          <cell r="AG57">
            <v>0.82899999999999996</v>
          </cell>
          <cell r="AH57">
            <v>4.1000000000000002E-2</v>
          </cell>
          <cell r="AI57">
            <v>0.95899999999999996</v>
          </cell>
          <cell r="AJ57">
            <v>19</v>
          </cell>
          <cell r="AK57">
            <v>0.45900000000000002</v>
          </cell>
          <cell r="AL57">
            <v>0.41799999999999998</v>
          </cell>
          <cell r="AM57">
            <v>1.2E-2</v>
          </cell>
          <cell r="AN57">
            <v>6.0000000000000001E-3</v>
          </cell>
          <cell r="AO57">
            <v>0.106</v>
          </cell>
          <cell r="AP57">
            <v>2.4E-2</v>
          </cell>
          <cell r="AQ57">
            <v>0</v>
          </cell>
          <cell r="AR57">
            <v>0</v>
          </cell>
          <cell r="AS57">
            <v>0.94699999999999995</v>
          </cell>
          <cell r="AT57">
            <v>2.9000000000000001E-2</v>
          </cell>
          <cell r="AU57">
            <v>16595</v>
          </cell>
          <cell r="AV57">
            <v>2.3E-2</v>
          </cell>
          <cell r="AW57">
            <v>6.6000000000000003E-2</v>
          </cell>
          <cell r="AX57">
            <v>1.2E-2</v>
          </cell>
          <cell r="AY57">
            <v>0.71399999999999997</v>
          </cell>
          <cell r="AZ57">
            <v>0.186</v>
          </cell>
          <cell r="BA57">
            <v>5.7850000000000001</v>
          </cell>
          <cell r="BB57">
            <v>7.6999999999999999E-2</v>
          </cell>
          <cell r="BC57">
            <v>0.10100000000000001</v>
          </cell>
          <cell r="BD57">
            <v>0.28299999999999997</v>
          </cell>
          <cell r="BE57">
            <v>0.53900000000000003</v>
          </cell>
          <cell r="BF57">
            <v>0.77</v>
          </cell>
          <cell r="BG57">
            <v>7.8E-2</v>
          </cell>
          <cell r="BH57">
            <v>3.5000000000000003E-2</v>
          </cell>
          <cell r="BI57">
            <v>2.5999999999999999E-2</v>
          </cell>
          <cell r="BJ57">
            <v>1.4E-2</v>
          </cell>
          <cell r="BK57">
            <v>7.6999999999999999E-2</v>
          </cell>
          <cell r="BL57">
            <v>2.1000000000000001E-2</v>
          </cell>
          <cell r="BM57">
            <v>1.9E-2</v>
          </cell>
          <cell r="BN57">
            <v>1.4999999999999999E-2</v>
          </cell>
          <cell r="BO57">
            <v>4.7E-2</v>
          </cell>
          <cell r="BP57">
            <v>7.1999999999999995E-2</v>
          </cell>
          <cell r="BQ57">
            <v>0.82599999999999996</v>
          </cell>
          <cell r="BR57">
            <v>7.0000000000000001E-3</v>
          </cell>
          <cell r="BS57">
            <v>2.8000000000000001E-2</v>
          </cell>
          <cell r="BT57">
            <v>6.0000000000000001E-3</v>
          </cell>
          <cell r="BU57">
            <v>4.2999999999999997E-2</v>
          </cell>
          <cell r="BV57">
            <v>2.7E-2</v>
          </cell>
          <cell r="BW57">
            <v>0.88800000000000001</v>
          </cell>
          <cell r="BX57">
            <v>0</v>
          </cell>
          <cell r="BY57">
            <v>0</v>
          </cell>
          <cell r="BZ57">
            <v>7.0000000000000001E-3</v>
          </cell>
          <cell r="CA57">
            <v>9.8000000000000004E-2</v>
          </cell>
          <cell r="CB57">
            <v>0.46</v>
          </cell>
          <cell r="CC57">
            <v>0.435</v>
          </cell>
          <cell r="CD57">
            <v>1E-3</v>
          </cell>
          <cell r="CE57">
            <v>8.0000000000000002E-3</v>
          </cell>
          <cell r="CF57">
            <v>6.0000000000000001E-3</v>
          </cell>
          <cell r="CG57">
            <v>0.17199999999999999</v>
          </cell>
          <cell r="CH57">
            <v>0.40899999999999997</v>
          </cell>
          <cell r="CI57">
            <v>0.40400000000000003</v>
          </cell>
          <cell r="CJ57">
            <v>0</v>
          </cell>
          <cell r="CK57">
            <v>0</v>
          </cell>
          <cell r="CL57">
            <v>0</v>
          </cell>
          <cell r="CM57">
            <v>0</v>
          </cell>
          <cell r="CN57">
            <v>2E-3</v>
          </cell>
          <cell r="CO57">
            <v>0.998</v>
          </cell>
          <cell r="CP57">
            <v>0.56999999999999995</v>
          </cell>
          <cell r="CQ57">
            <v>0.316</v>
          </cell>
          <cell r="CR57">
            <v>5.0999999999999997E-2</v>
          </cell>
          <cell r="CS57">
            <v>1.2999999999999999E-2</v>
          </cell>
          <cell r="CT57">
            <v>0.05</v>
          </cell>
          <cell r="CU57">
            <v>0.57599999999999996</v>
          </cell>
          <cell r="CV57">
            <v>0.20899999999999999</v>
          </cell>
          <cell r="CW57">
            <v>3.3000000000000002E-2</v>
          </cell>
          <cell r="CX57">
            <v>6.5000000000000002E-2</v>
          </cell>
          <cell r="CY57">
            <v>0.11700000000000001</v>
          </cell>
          <cell r="CZ57">
            <v>0.74099999999999999</v>
          </cell>
          <cell r="DA57">
            <v>0.19</v>
          </cell>
          <cell r="DB57">
            <v>5.0999999999999997E-2</v>
          </cell>
          <cell r="DC57">
            <v>6.0000000000000001E-3</v>
          </cell>
          <cell r="DD57">
            <v>1.2E-2</v>
          </cell>
          <cell r="DE57">
            <v>0.57599999999999996</v>
          </cell>
          <cell r="DF57">
            <v>0.191</v>
          </cell>
          <cell r="DG57">
            <v>5.0999999999999997E-2</v>
          </cell>
          <cell r="DH57">
            <v>1.0999999999999999E-2</v>
          </cell>
          <cell r="DI57">
            <v>0.17100000000000001</v>
          </cell>
          <cell r="DJ57">
            <v>0.51500000000000001</v>
          </cell>
          <cell r="DK57">
            <v>4.3999999999999997E-2</v>
          </cell>
          <cell r="DL57">
            <v>7.0000000000000001E-3</v>
          </cell>
          <cell r="DM57">
            <v>3.0000000000000001E-3</v>
          </cell>
          <cell r="DN57">
            <v>0.43099999999999999</v>
          </cell>
          <cell r="DO57">
            <v>0.56499999999999995</v>
          </cell>
          <cell r="DP57">
            <v>0.109</v>
          </cell>
          <cell r="DQ57">
            <v>1.4999999999999999E-2</v>
          </cell>
          <cell r="DR57">
            <v>0.03</v>
          </cell>
          <cell r="DS57">
            <v>0.28199999999999997</v>
          </cell>
          <cell r="DT57">
            <v>0.56999999999999995</v>
          </cell>
          <cell r="DU57">
            <v>0.29199999999999998</v>
          </cell>
          <cell r="DV57">
            <v>9.7000000000000003E-2</v>
          </cell>
          <cell r="DW57">
            <v>5.0000000000000001E-3</v>
          </cell>
          <cell r="DX57">
            <v>3.5999999999999997E-2</v>
          </cell>
          <cell r="DY57">
            <v>0.36099999999999999</v>
          </cell>
          <cell r="DZ57">
            <v>0.32900000000000001</v>
          </cell>
          <cell r="EA57">
            <v>0.10100000000000001</v>
          </cell>
          <cell r="EB57">
            <v>0.20899999999999999</v>
          </cell>
          <cell r="EC57">
            <v>0.186</v>
          </cell>
          <cell r="ED57">
            <v>0.28299999999999997</v>
          </cell>
          <cell r="EE57">
            <v>0.10199999999999999</v>
          </cell>
          <cell r="EF57">
            <v>0.222</v>
          </cell>
          <cell r="EG57">
            <v>0.20799999999999999</v>
          </cell>
          <cell r="EH57">
            <v>0.34399999999999997</v>
          </cell>
          <cell r="EI57">
            <v>0.29799999999999999</v>
          </cell>
          <cell r="EJ57">
            <v>0.129</v>
          </cell>
          <cell r="EK57">
            <v>0.22900000000000001</v>
          </cell>
          <cell r="EL57">
            <v>0.27700000000000002</v>
          </cell>
          <cell r="EM57">
            <v>0.05</v>
          </cell>
          <cell r="EN57">
            <v>7.0000000000000007E-2</v>
          </cell>
          <cell r="EO57">
            <v>0.104</v>
          </cell>
          <cell r="EP57">
            <v>0.11</v>
          </cell>
          <cell r="EQ57">
            <v>0.39</v>
          </cell>
          <cell r="ER57">
            <v>0.34</v>
          </cell>
          <cell r="ES57">
            <v>0.30099999999999999</v>
          </cell>
          <cell r="ET57">
            <v>0.113</v>
          </cell>
          <cell r="EU57">
            <v>0.115</v>
          </cell>
          <cell r="EV57">
            <v>5.3999999999999999E-2</v>
          </cell>
          <cell r="EW57">
            <v>2E-3</v>
          </cell>
          <cell r="EX57">
            <v>0.19</v>
          </cell>
          <cell r="EY57">
            <v>0.11799999999999999</v>
          </cell>
          <cell r="EZ57">
            <v>0.13900000000000001</v>
          </cell>
          <cell r="FA57">
            <v>0.28499999999999998</v>
          </cell>
          <cell r="FB57">
            <v>0.40699999999999997</v>
          </cell>
          <cell r="FC57">
            <v>0.28899999999999998</v>
          </cell>
          <cell r="FD57">
            <v>1.9E-2</v>
          </cell>
          <cell r="FE57">
            <v>0.35699999999999998</v>
          </cell>
          <cell r="FF57">
            <v>0.45400000000000001</v>
          </cell>
          <cell r="FG57">
            <v>0.17799999999999999</v>
          </cell>
          <cell r="FH57">
            <v>0.01</v>
          </cell>
          <cell r="FI57">
            <v>0.17399999999999999</v>
          </cell>
          <cell r="FJ57">
            <v>0.58199999999999996</v>
          </cell>
          <cell r="FK57">
            <v>0.21099999999999999</v>
          </cell>
          <cell r="FL57">
            <v>3.3000000000000002E-2</v>
          </cell>
          <cell r="FM57">
            <v>7.8E-2</v>
          </cell>
          <cell r="FN57">
            <v>0.53500000000000003</v>
          </cell>
          <cell r="FO57">
            <v>0.34</v>
          </cell>
          <cell r="FP57">
            <v>4.7E-2</v>
          </cell>
          <cell r="FQ57">
            <v>0.76700000000000002</v>
          </cell>
          <cell r="FR57">
            <v>0.05</v>
          </cell>
          <cell r="FS57">
            <v>4.4999999999999998E-2</v>
          </cell>
          <cell r="FT57">
            <v>5.5E-2</v>
          </cell>
          <cell r="FU57">
            <v>8.3000000000000004E-2</v>
          </cell>
          <cell r="FV57">
            <v>0</v>
          </cell>
          <cell r="FW57">
            <v>0.751</v>
          </cell>
          <cell r="FX57">
            <v>5.0999999999999997E-2</v>
          </cell>
          <cell r="FY57">
            <v>4.5999999999999999E-2</v>
          </cell>
          <cell r="FZ57">
            <v>0.06</v>
          </cell>
          <cell r="GA57">
            <v>9.1999999999999998E-2</v>
          </cell>
          <cell r="GB57">
            <v>0</v>
          </cell>
          <cell r="GC57">
            <v>0</v>
          </cell>
          <cell r="GD57">
            <v>0</v>
          </cell>
          <cell r="GE57">
            <v>0</v>
          </cell>
          <cell r="GF57">
            <v>0</v>
          </cell>
          <cell r="GG57">
            <v>0</v>
          </cell>
          <cell r="GH57">
            <v>2E-3</v>
          </cell>
          <cell r="GI57">
            <v>1.7000000000000001E-2</v>
          </cell>
          <cell r="GJ57">
            <v>6.0000000000000001E-3</v>
          </cell>
          <cell r="GK57">
            <v>0</v>
          </cell>
          <cell r="GL57">
            <v>0</v>
          </cell>
          <cell r="GM57">
            <v>1.2E-2</v>
          </cell>
          <cell r="GN57">
            <v>1E-3</v>
          </cell>
          <cell r="GO57">
            <v>0.161</v>
          </cell>
          <cell r="GP57">
            <v>0.02</v>
          </cell>
          <cell r="GQ57">
            <v>2.3E-2</v>
          </cell>
          <cell r="GR57">
            <v>1.7999999999999999E-2</v>
          </cell>
          <cell r="GS57">
            <v>2E-3</v>
          </cell>
          <cell r="GT57">
            <v>1.7000000000000001E-2</v>
          </cell>
          <cell r="GU57">
            <v>0.53</v>
          </cell>
          <cell r="GV57">
            <v>4.4999999999999998E-2</v>
          </cell>
          <cell r="GW57">
            <v>0.01</v>
          </cell>
          <cell r="GX57">
            <v>8.9999999999999993E-3</v>
          </cell>
          <cell r="GY57">
            <v>0</v>
          </cell>
          <cell r="GZ57">
            <v>4.7E-2</v>
          </cell>
          <cell r="HA57">
            <v>6.2E-2</v>
          </cell>
          <cell r="HB57">
            <v>8.0000000000000002E-3</v>
          </cell>
          <cell r="HC57">
            <v>2E-3</v>
          </cell>
          <cell r="HD57">
            <v>0</v>
          </cell>
          <cell r="HE57">
            <v>0</v>
          </cell>
          <cell r="HF57">
            <v>8.9999999999999993E-3</v>
          </cell>
          <cell r="HG57">
            <v>0</v>
          </cell>
          <cell r="HH57">
            <v>0</v>
          </cell>
          <cell r="HI57">
            <v>0</v>
          </cell>
          <cell r="HJ57">
            <v>0</v>
          </cell>
          <cell r="HK57">
            <v>0</v>
          </cell>
          <cell r="HL57">
            <v>2E-3</v>
          </cell>
          <cell r="HM57">
            <v>0</v>
          </cell>
          <cell r="HN57">
            <v>1E-3</v>
          </cell>
          <cell r="HO57">
            <v>0</v>
          </cell>
          <cell r="HP57">
            <v>8.0000000000000002E-3</v>
          </cell>
          <cell r="HQ57">
            <v>0</v>
          </cell>
          <cell r="HR57">
            <v>2.8000000000000001E-2</v>
          </cell>
          <cell r="HS57">
            <v>7.0000000000000001E-3</v>
          </cell>
          <cell r="HT57">
            <v>1.0999999999999999E-2</v>
          </cell>
          <cell r="HU57">
            <v>6.0000000000000001E-3</v>
          </cell>
          <cell r="HV57">
            <v>1.4E-2</v>
          </cell>
          <cell r="HW57">
            <v>2.5999999999999999E-2</v>
          </cell>
          <cell r="HX57">
            <v>0.16600000000000001</v>
          </cell>
          <cell r="HY57">
            <v>1.4999999999999999E-2</v>
          </cell>
          <cell r="HZ57">
            <v>6.0000000000000001E-3</v>
          </cell>
          <cell r="IA57">
            <v>7.0000000000000001E-3</v>
          </cell>
          <cell r="IB57">
            <v>2.3E-2</v>
          </cell>
          <cell r="IC57">
            <v>0.04</v>
          </cell>
          <cell r="ID57">
            <v>0.56299999999999994</v>
          </cell>
          <cell r="IE57">
            <v>0</v>
          </cell>
          <cell r="IF57">
            <v>1E-3</v>
          </cell>
          <cell r="IG57">
            <v>2E-3</v>
          </cell>
          <cell r="IH57">
            <v>2E-3</v>
          </cell>
          <cell r="II57">
            <v>6.0000000000000001E-3</v>
          </cell>
          <cell r="IJ57">
            <v>6.7000000000000004E-2</v>
          </cell>
          <cell r="IK57">
            <v>0</v>
          </cell>
          <cell r="IL57">
            <v>0</v>
          </cell>
          <cell r="IM57">
            <v>0</v>
          </cell>
          <cell r="IN57">
            <v>0</v>
          </cell>
          <cell r="IO57">
            <v>0</v>
          </cell>
          <cell r="IP57">
            <v>2E-3</v>
          </cell>
          <cell r="IQ57">
            <v>0</v>
          </cell>
          <cell r="IR57">
            <v>2E-3</v>
          </cell>
          <cell r="IS57">
            <v>0</v>
          </cell>
          <cell r="IT57">
            <v>1.2E-2</v>
          </cell>
          <cell r="IU57">
            <v>5.0000000000000001E-3</v>
          </cell>
          <cell r="IV57">
            <v>0.02</v>
          </cell>
          <cell r="IW57">
            <v>7.0000000000000001E-3</v>
          </cell>
          <cell r="IX57">
            <v>2.5999999999999999E-2</v>
          </cell>
          <cell r="IY57">
            <v>0</v>
          </cell>
          <cell r="IZ57">
            <v>1.7999999999999999E-2</v>
          </cell>
          <cell r="JA57">
            <v>1.2E-2</v>
          </cell>
          <cell r="JB57">
            <v>0.17799999999999999</v>
          </cell>
          <cell r="JC57">
            <v>0</v>
          </cell>
          <cell r="JD57">
            <v>0</v>
          </cell>
          <cell r="JE57">
            <v>0</v>
          </cell>
          <cell r="JF57">
            <v>1.4E-2</v>
          </cell>
          <cell r="JG57">
            <v>0.01</v>
          </cell>
          <cell r="JH57">
            <v>0.62</v>
          </cell>
          <cell r="JI57">
            <v>0</v>
          </cell>
          <cell r="JJ57">
            <v>0</v>
          </cell>
          <cell r="JK57">
            <v>6.0000000000000001E-3</v>
          </cell>
          <cell r="JL57">
            <v>0</v>
          </cell>
          <cell r="JM57">
            <v>0</v>
          </cell>
          <cell r="JN57">
            <v>6.8000000000000005E-2</v>
          </cell>
          <cell r="JO57">
            <v>0</v>
          </cell>
          <cell r="JP57">
            <v>0</v>
          </cell>
          <cell r="JQ57">
            <v>0</v>
          </cell>
          <cell r="JR57">
            <v>0</v>
          </cell>
          <cell r="JS57">
            <v>0</v>
          </cell>
          <cell r="JT57">
            <v>2E-3</v>
          </cell>
          <cell r="JU57">
            <v>0</v>
          </cell>
          <cell r="JV57">
            <v>0</v>
          </cell>
          <cell r="JW57">
            <v>0</v>
          </cell>
          <cell r="JX57">
            <v>4.0000000000000001E-3</v>
          </cell>
          <cell r="JY57">
            <v>1.4E-2</v>
          </cell>
          <cell r="JZ57">
            <v>1.4E-2</v>
          </cell>
          <cell r="KA57">
            <v>0</v>
          </cell>
          <cell r="KB57">
            <v>0</v>
          </cell>
          <cell r="KC57">
            <v>2E-3</v>
          </cell>
          <cell r="KD57">
            <v>2.5999999999999999E-2</v>
          </cell>
          <cell r="KE57">
            <v>0.105</v>
          </cell>
          <cell r="KF57">
            <v>0.10199999999999999</v>
          </cell>
          <cell r="KG57">
            <v>0</v>
          </cell>
          <cell r="KH57">
            <v>0</v>
          </cell>
          <cell r="KI57">
            <v>3.0000000000000001E-3</v>
          </cell>
          <cell r="KJ57">
            <v>5.2999999999999999E-2</v>
          </cell>
          <cell r="KK57">
            <v>0.309</v>
          </cell>
          <cell r="KL57">
            <v>0.28999999999999998</v>
          </cell>
          <cell r="KM57">
            <v>0</v>
          </cell>
          <cell r="KN57">
            <v>0</v>
          </cell>
          <cell r="KO57">
            <v>2E-3</v>
          </cell>
          <cell r="KP57">
            <v>1.4999999999999999E-2</v>
          </cell>
          <cell r="KQ57">
            <v>3.2000000000000001E-2</v>
          </cell>
          <cell r="KR57">
            <v>2.8000000000000001E-2</v>
          </cell>
          <cell r="KS57">
            <v>0</v>
          </cell>
          <cell r="KT57">
            <v>0</v>
          </cell>
          <cell r="KU57">
            <v>0</v>
          </cell>
          <cell r="KV57">
            <v>0</v>
          </cell>
          <cell r="KW57">
            <v>0</v>
          </cell>
          <cell r="KX57">
            <v>2E-3</v>
          </cell>
          <cell r="KY57">
            <v>0</v>
          </cell>
          <cell r="KZ57">
            <v>0</v>
          </cell>
          <cell r="LA57">
            <v>0</v>
          </cell>
          <cell r="LB57">
            <v>1.9E-2</v>
          </cell>
          <cell r="LC57">
            <v>0.01</v>
          </cell>
          <cell r="LD57">
            <v>7.0000000000000001E-3</v>
          </cell>
          <cell r="LE57">
            <v>0</v>
          </cell>
          <cell r="LF57">
            <v>4.0000000000000001E-3</v>
          </cell>
          <cell r="LG57">
            <v>1E-3</v>
          </cell>
          <cell r="LH57">
            <v>5.8000000000000003E-2</v>
          </cell>
          <cell r="LI57">
            <v>9.0999999999999998E-2</v>
          </cell>
          <cell r="LJ57">
            <v>7.9000000000000001E-2</v>
          </cell>
          <cell r="LK57">
            <v>1E-3</v>
          </cell>
          <cell r="LL57">
            <v>3.0000000000000001E-3</v>
          </cell>
          <cell r="LM57">
            <v>5.0000000000000001E-3</v>
          </cell>
          <cell r="LN57">
            <v>7.3999999999999996E-2</v>
          </cell>
          <cell r="LO57">
            <v>0.28999999999999998</v>
          </cell>
          <cell r="LP57">
            <v>0.27300000000000002</v>
          </cell>
          <cell r="LQ57">
            <v>0</v>
          </cell>
          <cell r="LR57">
            <v>0</v>
          </cell>
          <cell r="LS57">
            <v>0</v>
          </cell>
          <cell r="LT57">
            <v>2.1000000000000001E-2</v>
          </cell>
          <cell r="LU57">
            <v>1.7999999999999999E-2</v>
          </cell>
          <cell r="LV57">
            <v>4.2999999999999997E-2</v>
          </cell>
          <cell r="LW57">
            <v>0</v>
          </cell>
          <cell r="LX57">
            <v>0</v>
          </cell>
          <cell r="LY57">
            <v>0</v>
          </cell>
          <cell r="LZ57">
            <v>0</v>
          </cell>
          <cell r="MA57">
            <v>0</v>
          </cell>
          <cell r="MB57">
            <v>2E-3</v>
          </cell>
          <cell r="MC57">
            <v>0</v>
          </cell>
          <cell r="MD57">
            <v>0</v>
          </cell>
          <cell r="ME57">
            <v>0</v>
          </cell>
          <cell r="MF57">
            <v>0</v>
          </cell>
          <cell r="MG57">
            <v>0</v>
          </cell>
          <cell r="MH57">
            <v>3.6999999999999998E-2</v>
          </cell>
          <cell r="MI57">
            <v>0</v>
          </cell>
          <cell r="MJ57">
            <v>0</v>
          </cell>
          <cell r="MK57">
            <v>0</v>
          </cell>
          <cell r="ML57">
            <v>0</v>
          </cell>
          <cell r="MM57">
            <v>0</v>
          </cell>
          <cell r="MN57">
            <v>0.23100000000000001</v>
          </cell>
          <cell r="MO57">
            <v>0</v>
          </cell>
          <cell r="MP57">
            <v>0</v>
          </cell>
          <cell r="MQ57">
            <v>0</v>
          </cell>
          <cell r="MR57">
            <v>0</v>
          </cell>
          <cell r="MS57">
            <v>2E-3</v>
          </cell>
          <cell r="MT57">
            <v>0.65300000000000002</v>
          </cell>
          <cell r="MU57">
            <v>0</v>
          </cell>
          <cell r="MV57">
            <v>0</v>
          </cell>
          <cell r="MW57">
            <v>0</v>
          </cell>
          <cell r="MX57">
            <v>0</v>
          </cell>
          <cell r="MY57">
            <v>0</v>
          </cell>
          <cell r="MZ57">
            <v>7.3999999999999996E-2</v>
          </cell>
          <cell r="NA57">
            <v>0.16300000000000001</v>
          </cell>
          <cell r="NB57">
            <v>0.11600000000000001</v>
          </cell>
          <cell r="NC57">
            <v>1.9E-2</v>
          </cell>
          <cell r="ND57">
            <v>3.2000000000000001E-2</v>
          </cell>
          <cell r="NE57">
            <v>3.5999999999999997E-2</v>
          </cell>
          <cell r="NF57">
            <v>2.1000000000000001E-2</v>
          </cell>
          <cell r="NG57">
            <v>0.11899999999999999</v>
          </cell>
          <cell r="NH57">
            <v>5.2999999999999999E-2</v>
          </cell>
          <cell r="NI57">
            <v>0.11700000000000001</v>
          </cell>
          <cell r="NJ57">
            <v>0.02</v>
          </cell>
          <cell r="NK57">
            <v>1E-3</v>
          </cell>
          <cell r="NL57">
            <v>2.4E-2</v>
          </cell>
          <cell r="NM57">
            <v>1.2E-2</v>
          </cell>
          <cell r="NN57">
            <v>6.2E-2</v>
          </cell>
          <cell r="NO57">
            <v>2E-3</v>
          </cell>
          <cell r="NP57">
            <v>0</v>
          </cell>
          <cell r="NQ57">
            <v>2.4E-2</v>
          </cell>
          <cell r="NR57">
            <v>1.7999999999999999E-2</v>
          </cell>
          <cell r="NS57">
            <v>1.2E-2</v>
          </cell>
          <cell r="NT57">
            <v>0.14899999999999999</v>
          </cell>
          <cell r="NU57">
            <v>0.30299999999999999</v>
          </cell>
          <cell r="NV57">
            <v>1.9E-2</v>
          </cell>
          <cell r="NW57">
            <v>1E-3</v>
          </cell>
          <cell r="NX57">
            <v>3.9E-2</v>
          </cell>
          <cell r="NY57">
            <v>0.02</v>
          </cell>
          <cell r="NZ57">
            <v>0.25700000000000001</v>
          </cell>
          <cell r="OA57">
            <v>2.4E-2</v>
          </cell>
          <cell r="OB57">
            <v>2.5999999999999999E-2</v>
          </cell>
          <cell r="OC57">
            <v>4.0000000000000001E-3</v>
          </cell>
          <cell r="OD57">
            <v>1.2999999999999999E-2</v>
          </cell>
          <cell r="OE57">
            <v>8.2000000000000003E-2</v>
          </cell>
          <cell r="OF57">
            <v>2E-3</v>
          </cell>
          <cell r="OG57">
            <v>1.6E-2</v>
          </cell>
          <cell r="OH57">
            <v>0.01</v>
          </cell>
          <cell r="OI57">
            <v>2.1000000000000001E-2</v>
          </cell>
          <cell r="OJ57">
            <v>0.16300000000000001</v>
          </cell>
          <cell r="OK57">
            <v>0.159</v>
          </cell>
          <cell r="OL57">
            <v>1.6E-2</v>
          </cell>
          <cell r="OM57">
            <v>1E-3</v>
          </cell>
          <cell r="ON57">
            <v>2E-3</v>
          </cell>
          <cell r="OO57">
            <v>0.108</v>
          </cell>
          <cell r="OP57">
            <v>0.115</v>
          </cell>
          <cell r="OQ57">
            <v>2.5999999999999999E-2</v>
          </cell>
          <cell r="OR57">
            <v>3.4000000000000002E-2</v>
          </cell>
          <cell r="OS57">
            <v>1.7999999999999999E-2</v>
          </cell>
          <cell r="OT57">
            <v>5.5E-2</v>
          </cell>
          <cell r="OU57">
            <v>2.5000000000000001E-2</v>
          </cell>
          <cell r="OV57">
            <v>6.0000000000000001E-3</v>
          </cell>
          <cell r="OW57">
            <v>2.9000000000000001E-2</v>
          </cell>
          <cell r="OX57">
            <v>0.10199999999999999</v>
          </cell>
          <cell r="OY57">
            <v>7.3999999999999996E-2</v>
          </cell>
          <cell r="OZ57">
            <v>1.4E-2</v>
          </cell>
          <cell r="PA57">
            <v>2.7E-2</v>
          </cell>
          <cell r="PB57">
            <v>1.2999999999999999E-2</v>
          </cell>
          <cell r="PC57">
            <v>3.0000000000000001E-3</v>
          </cell>
          <cell r="PD57">
            <v>0.16500000000000001</v>
          </cell>
        </row>
        <row r="58">
          <cell r="A58" t="str">
            <v>2GZ</v>
          </cell>
          <cell r="B58" t="str">
            <v>58</v>
          </cell>
          <cell r="C58" t="str">
            <v>NAF 17</v>
          </cell>
          <cell r="D58" t="str">
            <v>GZ</v>
          </cell>
          <cell r="E58" t="str">
            <v>2</v>
          </cell>
          <cell r="F58">
            <v>1.6E-2</v>
          </cell>
          <cell r="G58">
            <v>4.5999999999999999E-2</v>
          </cell>
          <cell r="H58">
            <v>0.20399999999999999</v>
          </cell>
          <cell r="I58">
            <v>0.65200000000000002</v>
          </cell>
          <cell r="J58">
            <v>8.2000000000000003E-2</v>
          </cell>
          <cell r="K58">
            <v>0.63700000000000001</v>
          </cell>
          <cell r="L58">
            <v>0.22500000000000001</v>
          </cell>
          <cell r="M58">
            <v>0.126</v>
          </cell>
          <cell r="N58">
            <v>1.0999999999999999E-2</v>
          </cell>
          <cell r="O58">
            <v>0.126</v>
          </cell>
          <cell r="P58">
            <v>0.154</v>
          </cell>
          <cell r="Q58">
            <v>0.13700000000000001</v>
          </cell>
          <cell r="R58">
            <v>5.8000000000000003E-2</v>
          </cell>
          <cell r="S58">
            <v>0.13100000000000001</v>
          </cell>
          <cell r="T58">
            <v>0.247</v>
          </cell>
          <cell r="U58">
            <v>0.158</v>
          </cell>
          <cell r="V58">
            <v>0.13700000000000001</v>
          </cell>
          <cell r="W58">
            <v>0.31</v>
          </cell>
          <cell r="X58">
            <v>9.5000000000000001E-2</v>
          </cell>
          <cell r="Y58">
            <v>0.85599999999999998</v>
          </cell>
          <cell r="Z58">
            <v>4.9000000000000002E-2</v>
          </cell>
          <cell r="AA58">
            <v>0.13600000000000001</v>
          </cell>
          <cell r="AB58">
            <v>0.19800000000000001</v>
          </cell>
          <cell r="AC58">
            <v>0.28399999999999997</v>
          </cell>
          <cell r="AD58">
            <v>0.42</v>
          </cell>
          <cell r="AE58">
            <v>0.28399999999999997</v>
          </cell>
          <cell r="AF58">
            <v>0.14799999999999999</v>
          </cell>
          <cell r="AG58">
            <v>0.85199999999999998</v>
          </cell>
          <cell r="AH58">
            <v>0.21199999999999999</v>
          </cell>
          <cell r="AI58">
            <v>0.78800000000000003</v>
          </cell>
          <cell r="AJ58">
            <v>101</v>
          </cell>
          <cell r="AK58">
            <v>0.432</v>
          </cell>
          <cell r="AL58">
            <v>0.311</v>
          </cell>
          <cell r="AM58">
            <v>2.7E-2</v>
          </cell>
          <cell r="AN58">
            <v>0.115</v>
          </cell>
          <cell r="AO58">
            <v>0.115</v>
          </cell>
          <cell r="AP58">
            <v>7.0000000000000001E-3</v>
          </cell>
          <cell r="AQ58">
            <v>1.4E-2</v>
          </cell>
          <cell r="AR58">
            <v>2.7E-2</v>
          </cell>
          <cell r="AS58">
            <v>0.77</v>
          </cell>
          <cell r="AT58">
            <v>0.182</v>
          </cell>
          <cell r="AU58">
            <v>20361</v>
          </cell>
          <cell r="AV58">
            <v>0.02</v>
          </cell>
          <cell r="AW58">
            <v>7.0000000000000007E-2</v>
          </cell>
          <cell r="AX58">
            <v>1.2E-2</v>
          </cell>
          <cell r="AY58">
            <v>0.72399999999999998</v>
          </cell>
          <cell r="AZ58">
            <v>0.17399999999999999</v>
          </cell>
          <cell r="BA58">
            <v>9.8970000000000002</v>
          </cell>
          <cell r="BB58">
            <v>9.4E-2</v>
          </cell>
          <cell r="BC58">
            <v>0.14299999999999999</v>
          </cell>
          <cell r="BD58">
            <v>0.35799999999999998</v>
          </cell>
          <cell r="BE58">
            <v>0.40500000000000003</v>
          </cell>
          <cell r="BF58">
            <v>0.73599999999999999</v>
          </cell>
          <cell r="BG58">
            <v>8.1000000000000003E-2</v>
          </cell>
          <cell r="BH58">
            <v>3.1E-2</v>
          </cell>
          <cell r="BI58">
            <v>2.4E-2</v>
          </cell>
          <cell r="BJ58">
            <v>3.6999999999999998E-2</v>
          </cell>
          <cell r="BK58">
            <v>9.0999999999999998E-2</v>
          </cell>
          <cell r="BL58">
            <v>5.3999999999999999E-2</v>
          </cell>
          <cell r="BM58">
            <v>1.9E-2</v>
          </cell>
          <cell r="BN58">
            <v>3.5000000000000003E-2</v>
          </cell>
          <cell r="BO58">
            <v>5.1999999999999998E-2</v>
          </cell>
          <cell r="BP58">
            <v>0.14799999999999999</v>
          </cell>
          <cell r="BQ58">
            <v>0.69099999999999995</v>
          </cell>
          <cell r="BR58">
            <v>2.1999999999999999E-2</v>
          </cell>
          <cell r="BS58">
            <v>1.7999999999999999E-2</v>
          </cell>
          <cell r="BT58">
            <v>2E-3</v>
          </cell>
          <cell r="BU58">
            <v>1.6E-2</v>
          </cell>
          <cell r="BV58">
            <v>4.2000000000000003E-2</v>
          </cell>
          <cell r="BW58">
            <v>0.89900000000000002</v>
          </cell>
          <cell r="BX58">
            <v>0</v>
          </cell>
          <cell r="BY58">
            <v>0</v>
          </cell>
          <cell r="BZ58">
            <v>1.2999999999999999E-2</v>
          </cell>
          <cell r="CA58">
            <v>9.6000000000000002E-2</v>
          </cell>
          <cell r="CB58">
            <v>0.67900000000000005</v>
          </cell>
          <cell r="CC58">
            <v>0.21199999999999999</v>
          </cell>
          <cell r="CD58">
            <v>0</v>
          </cell>
          <cell r="CE58">
            <v>3.0000000000000001E-3</v>
          </cell>
          <cell r="CF58">
            <v>6.0000000000000001E-3</v>
          </cell>
          <cell r="CG58">
            <v>0.111</v>
          </cell>
          <cell r="CH58">
            <v>0.625</v>
          </cell>
          <cell r="CI58">
            <v>0.254</v>
          </cell>
          <cell r="CJ58">
            <v>0</v>
          </cell>
          <cell r="CK58">
            <v>0</v>
          </cell>
          <cell r="CL58">
            <v>0</v>
          </cell>
          <cell r="CM58">
            <v>7.0000000000000001E-3</v>
          </cell>
          <cell r="CN58">
            <v>1.7000000000000001E-2</v>
          </cell>
          <cell r="CO58">
            <v>0.97599999999999998</v>
          </cell>
          <cell r="CP58">
            <v>0.61399999999999999</v>
          </cell>
          <cell r="CQ58">
            <v>0.28100000000000003</v>
          </cell>
          <cell r="CR58">
            <v>3.9E-2</v>
          </cell>
          <cell r="CS58">
            <v>1.9E-2</v>
          </cell>
          <cell r="CT58">
            <v>4.8000000000000001E-2</v>
          </cell>
          <cell r="CU58">
            <v>0.60499999999999998</v>
          </cell>
          <cell r="CV58">
            <v>0.20300000000000001</v>
          </cell>
          <cell r="CW58">
            <v>2.5999999999999999E-2</v>
          </cell>
          <cell r="CX58">
            <v>9.1999999999999998E-2</v>
          </cell>
          <cell r="CY58">
            <v>7.3999999999999996E-2</v>
          </cell>
          <cell r="CZ58">
            <v>0.79300000000000004</v>
          </cell>
          <cell r="DA58">
            <v>0.16300000000000001</v>
          </cell>
          <cell r="DB58">
            <v>3.5999999999999997E-2</v>
          </cell>
          <cell r="DC58">
            <v>4.0000000000000001E-3</v>
          </cell>
          <cell r="DD58">
            <v>4.0000000000000001E-3</v>
          </cell>
          <cell r="DE58">
            <v>0.61299999999999999</v>
          </cell>
          <cell r="DF58">
            <v>0.19800000000000001</v>
          </cell>
          <cell r="DG58">
            <v>3.5999999999999997E-2</v>
          </cell>
          <cell r="DH58">
            <v>1.4999999999999999E-2</v>
          </cell>
          <cell r="DI58">
            <v>0.13700000000000001</v>
          </cell>
          <cell r="DJ58">
            <v>0.51300000000000001</v>
          </cell>
          <cell r="DK58">
            <v>4.5999999999999999E-2</v>
          </cell>
          <cell r="DL58">
            <v>1E-3</v>
          </cell>
          <cell r="DM58">
            <v>8.0000000000000002E-3</v>
          </cell>
          <cell r="DN58">
            <v>0.432</v>
          </cell>
          <cell r="DO58">
            <v>0.63500000000000001</v>
          </cell>
          <cell r="DP58">
            <v>9.6000000000000002E-2</v>
          </cell>
          <cell r="DQ58">
            <v>8.9999999999999993E-3</v>
          </cell>
          <cell r="DR58">
            <v>5.6000000000000001E-2</v>
          </cell>
          <cell r="DS58">
            <v>0.20399999999999999</v>
          </cell>
          <cell r="DT58">
            <v>0.60099999999999998</v>
          </cell>
          <cell r="DU58">
            <v>0.26800000000000002</v>
          </cell>
          <cell r="DV58">
            <v>8.3000000000000004E-2</v>
          </cell>
          <cell r="DW58">
            <v>0</v>
          </cell>
          <cell r="DX58">
            <v>4.8000000000000001E-2</v>
          </cell>
          <cell r="DY58">
            <v>0.29699999999999999</v>
          </cell>
          <cell r="DZ58">
            <v>0.39</v>
          </cell>
          <cell r="EA58">
            <v>5.6000000000000001E-2</v>
          </cell>
          <cell r="EB58">
            <v>0.25700000000000001</v>
          </cell>
          <cell r="EC58">
            <v>0.123</v>
          </cell>
          <cell r="ED58">
            <v>0.4</v>
          </cell>
          <cell r="EE58">
            <v>7.5999999999999998E-2</v>
          </cell>
          <cell r="EF58">
            <v>0.20599999999999999</v>
          </cell>
          <cell r="EG58">
            <v>0.193</v>
          </cell>
          <cell r="EH58">
            <v>0.33</v>
          </cell>
          <cell r="EI58">
            <v>0.35399999999999998</v>
          </cell>
          <cell r="EJ58">
            <v>6.9000000000000006E-2</v>
          </cell>
          <cell r="EK58">
            <v>0.247</v>
          </cell>
          <cell r="EL58">
            <v>0.32200000000000001</v>
          </cell>
          <cell r="EM58">
            <v>0.06</v>
          </cell>
          <cell r="EN58">
            <v>7.0999999999999994E-2</v>
          </cell>
          <cell r="EO58">
            <v>0.09</v>
          </cell>
          <cell r="EP58">
            <v>9.9000000000000005E-2</v>
          </cell>
          <cell r="EQ58">
            <v>0.35799999999999998</v>
          </cell>
          <cell r="ER58">
            <v>0.30099999999999999</v>
          </cell>
          <cell r="ES58">
            <v>0.373</v>
          </cell>
          <cell r="ET58">
            <v>7.0999999999999994E-2</v>
          </cell>
          <cell r="EU58">
            <v>0.128</v>
          </cell>
          <cell r="EV58">
            <v>6.3E-2</v>
          </cell>
          <cell r="EW58">
            <v>6.0000000000000001E-3</v>
          </cell>
          <cell r="EX58">
            <v>0.222</v>
          </cell>
          <cell r="EY58">
            <v>0.126</v>
          </cell>
          <cell r="EZ58">
            <v>0.16</v>
          </cell>
          <cell r="FA58">
            <v>0.36399999999999999</v>
          </cell>
          <cell r="FB58">
            <v>0.3</v>
          </cell>
          <cell r="FC58">
            <v>0.28299999999999997</v>
          </cell>
          <cell r="FD58">
            <v>5.2999999999999999E-2</v>
          </cell>
          <cell r="FE58">
            <v>0.40300000000000002</v>
          </cell>
          <cell r="FF58">
            <v>0.371</v>
          </cell>
          <cell r="FG58">
            <v>0.20300000000000001</v>
          </cell>
          <cell r="FH58">
            <v>2.3E-2</v>
          </cell>
          <cell r="FI58">
            <v>0.16300000000000001</v>
          </cell>
          <cell r="FJ58">
            <v>0.54700000000000004</v>
          </cell>
          <cell r="FK58">
            <v>0.26800000000000002</v>
          </cell>
          <cell r="FL58">
            <v>2.1999999999999999E-2</v>
          </cell>
          <cell r="FM58">
            <v>8.1000000000000003E-2</v>
          </cell>
          <cell r="FN58">
            <v>0.56799999999999995</v>
          </cell>
          <cell r="FO58">
            <v>0.311</v>
          </cell>
          <cell r="FP58">
            <v>3.9E-2</v>
          </cell>
          <cell r="FQ58">
            <v>0.73</v>
          </cell>
          <cell r="FR58">
            <v>8.7999999999999995E-2</v>
          </cell>
          <cell r="FS58">
            <v>3.3000000000000002E-2</v>
          </cell>
          <cell r="FT58">
            <v>7.6999999999999999E-2</v>
          </cell>
          <cell r="FU58">
            <v>6.8000000000000005E-2</v>
          </cell>
          <cell r="FV58">
            <v>5.0000000000000001E-3</v>
          </cell>
          <cell r="FW58">
            <v>0.71899999999999997</v>
          </cell>
          <cell r="FX58">
            <v>8.8999999999999996E-2</v>
          </cell>
          <cell r="FY58">
            <v>3.3000000000000002E-2</v>
          </cell>
          <cell r="FZ58">
            <v>8.1000000000000003E-2</v>
          </cell>
          <cell r="GA58">
            <v>7.2999999999999995E-2</v>
          </cell>
          <cell r="GB58">
            <v>5.0000000000000001E-3</v>
          </cell>
          <cell r="GC58">
            <v>5.0000000000000001E-3</v>
          </cell>
          <cell r="GD58">
            <v>0</v>
          </cell>
          <cell r="GE58">
            <v>0</v>
          </cell>
          <cell r="GF58">
            <v>0</v>
          </cell>
          <cell r="GG58">
            <v>1.2E-2</v>
          </cell>
          <cell r="GH58">
            <v>0</v>
          </cell>
          <cell r="GI58">
            <v>3.2000000000000001E-2</v>
          </cell>
          <cell r="GJ58">
            <v>2E-3</v>
          </cell>
          <cell r="GK58">
            <v>0</v>
          </cell>
          <cell r="GL58">
            <v>4.0000000000000001E-3</v>
          </cell>
          <cell r="GM58">
            <v>2E-3</v>
          </cell>
          <cell r="GN58">
            <v>7.0000000000000001E-3</v>
          </cell>
          <cell r="GO58">
            <v>0.13400000000000001</v>
          </cell>
          <cell r="GP58">
            <v>1.6E-2</v>
          </cell>
          <cell r="GQ58">
            <v>1.7999999999999999E-2</v>
          </cell>
          <cell r="GR58">
            <v>6.0000000000000001E-3</v>
          </cell>
          <cell r="GS58">
            <v>8.9999999999999993E-3</v>
          </cell>
          <cell r="GT58">
            <v>1.7999999999999999E-2</v>
          </cell>
          <cell r="GU58">
            <v>0.495</v>
          </cell>
          <cell r="GV58">
            <v>6.2E-2</v>
          </cell>
          <cell r="GW58">
            <v>0.01</v>
          </cell>
          <cell r="GX58">
            <v>1.2999999999999999E-2</v>
          </cell>
          <cell r="GY58">
            <v>1.4999999999999999E-2</v>
          </cell>
          <cell r="GZ58">
            <v>6.0999999999999999E-2</v>
          </cell>
          <cell r="HA58">
            <v>7.0000000000000007E-2</v>
          </cell>
          <cell r="HB58">
            <v>2E-3</v>
          </cell>
          <cell r="HC58">
            <v>3.0000000000000001E-3</v>
          </cell>
          <cell r="HD58">
            <v>2E-3</v>
          </cell>
          <cell r="HE58">
            <v>0</v>
          </cell>
          <cell r="HF58">
            <v>5.0000000000000001E-3</v>
          </cell>
          <cell r="HG58">
            <v>6.0000000000000001E-3</v>
          </cell>
          <cell r="HH58">
            <v>0</v>
          </cell>
          <cell r="HI58">
            <v>0</v>
          </cell>
          <cell r="HJ58">
            <v>0</v>
          </cell>
          <cell r="HK58">
            <v>0</v>
          </cell>
          <cell r="HL58">
            <v>1.0999999999999999E-2</v>
          </cell>
          <cell r="HM58">
            <v>2E-3</v>
          </cell>
          <cell r="HN58">
            <v>1E-3</v>
          </cell>
          <cell r="HO58">
            <v>1E-3</v>
          </cell>
          <cell r="HP58">
            <v>0</v>
          </cell>
          <cell r="HQ58">
            <v>4.0000000000000001E-3</v>
          </cell>
          <cell r="HR58">
            <v>2.5000000000000001E-2</v>
          </cell>
          <cell r="HS58">
            <v>1.2999999999999999E-2</v>
          </cell>
          <cell r="HT58">
            <v>2E-3</v>
          </cell>
          <cell r="HU58">
            <v>0.02</v>
          </cell>
          <cell r="HV58">
            <v>2.4E-2</v>
          </cell>
          <cell r="HW58">
            <v>2.5999999999999999E-2</v>
          </cell>
          <cell r="HX58">
            <v>0.11799999999999999</v>
          </cell>
          <cell r="HY58">
            <v>3.4000000000000002E-2</v>
          </cell>
          <cell r="HZ58">
            <v>1.4E-2</v>
          </cell>
          <cell r="IA58">
            <v>1.0999999999999999E-2</v>
          </cell>
          <cell r="IB58">
            <v>2.5999999999999999E-2</v>
          </cell>
          <cell r="IC58">
            <v>9.8000000000000004E-2</v>
          </cell>
          <cell r="ID58">
            <v>0.48299999999999998</v>
          </cell>
          <cell r="IE58">
            <v>0</v>
          </cell>
          <cell r="IF58">
            <v>2E-3</v>
          </cell>
          <cell r="IG58">
            <v>2E-3</v>
          </cell>
          <cell r="IH58">
            <v>3.0000000000000001E-3</v>
          </cell>
          <cell r="II58">
            <v>0.02</v>
          </cell>
          <cell r="IJ58">
            <v>5.5E-2</v>
          </cell>
          <cell r="IK58">
            <v>6.0000000000000001E-3</v>
          </cell>
          <cell r="IL58">
            <v>0</v>
          </cell>
          <cell r="IM58">
            <v>0</v>
          </cell>
          <cell r="IN58">
            <v>0</v>
          </cell>
          <cell r="IO58">
            <v>0</v>
          </cell>
          <cell r="IP58">
            <v>1.0999999999999999E-2</v>
          </cell>
          <cell r="IQ58">
            <v>0</v>
          </cell>
          <cell r="IR58">
            <v>2E-3</v>
          </cell>
          <cell r="IS58">
            <v>0</v>
          </cell>
          <cell r="IT58">
            <v>2E-3</v>
          </cell>
          <cell r="IU58">
            <v>3.0000000000000001E-3</v>
          </cell>
          <cell r="IV58">
            <v>2.7E-2</v>
          </cell>
          <cell r="IW58">
            <v>6.0000000000000001E-3</v>
          </cell>
          <cell r="IX58">
            <v>4.0000000000000001E-3</v>
          </cell>
          <cell r="IY58">
            <v>2E-3</v>
          </cell>
          <cell r="IZ58">
            <v>1.2999999999999999E-2</v>
          </cell>
          <cell r="JA58">
            <v>1.0999999999999999E-2</v>
          </cell>
          <cell r="JB58">
            <v>0.16400000000000001</v>
          </cell>
          <cell r="JC58">
            <v>8.9999999999999993E-3</v>
          </cell>
          <cell r="JD58">
            <v>1.2E-2</v>
          </cell>
          <cell r="JE58">
            <v>0</v>
          </cell>
          <cell r="JF58">
            <v>2E-3</v>
          </cell>
          <cell r="JG58">
            <v>2.8000000000000001E-2</v>
          </cell>
          <cell r="JH58">
            <v>0.62</v>
          </cell>
          <cell r="JI58">
            <v>0</v>
          </cell>
          <cell r="JJ58">
            <v>0</v>
          </cell>
          <cell r="JK58">
            <v>0</v>
          </cell>
          <cell r="JL58">
            <v>0</v>
          </cell>
          <cell r="JM58">
            <v>0</v>
          </cell>
          <cell r="JN58">
            <v>7.8E-2</v>
          </cell>
          <cell r="JO58">
            <v>0</v>
          </cell>
          <cell r="JP58">
            <v>0</v>
          </cell>
          <cell r="JQ58">
            <v>0</v>
          </cell>
          <cell r="JR58">
            <v>0</v>
          </cell>
          <cell r="JS58">
            <v>1.0999999999999999E-2</v>
          </cell>
          <cell r="JT58">
            <v>6.0000000000000001E-3</v>
          </cell>
          <cell r="JU58">
            <v>0</v>
          </cell>
          <cell r="JV58">
            <v>0</v>
          </cell>
          <cell r="JW58">
            <v>4.0000000000000001E-3</v>
          </cell>
          <cell r="JX58">
            <v>4.0000000000000001E-3</v>
          </cell>
          <cell r="JY58">
            <v>2.8000000000000001E-2</v>
          </cell>
          <cell r="JZ58">
            <v>7.0000000000000001E-3</v>
          </cell>
          <cell r="KA58">
            <v>0</v>
          </cell>
          <cell r="KB58">
            <v>0</v>
          </cell>
          <cell r="KC58">
            <v>0</v>
          </cell>
          <cell r="KD58">
            <v>3.4000000000000002E-2</v>
          </cell>
          <cell r="KE58">
            <v>0.14799999999999999</v>
          </cell>
          <cell r="KF58">
            <v>2.1000000000000001E-2</v>
          </cell>
          <cell r="KG58">
            <v>0</v>
          </cell>
          <cell r="KH58">
            <v>0</v>
          </cell>
          <cell r="KI58">
            <v>8.0000000000000002E-3</v>
          </cell>
          <cell r="KJ58">
            <v>5.7000000000000002E-2</v>
          </cell>
          <cell r="KK58">
            <v>0.41799999999999998</v>
          </cell>
          <cell r="KL58">
            <v>0.16900000000000001</v>
          </cell>
          <cell r="KM58">
            <v>0</v>
          </cell>
          <cell r="KN58">
            <v>0</v>
          </cell>
          <cell r="KO58">
            <v>0</v>
          </cell>
          <cell r="KP58">
            <v>2E-3</v>
          </cell>
          <cell r="KQ58">
            <v>7.3999999999999996E-2</v>
          </cell>
          <cell r="KR58">
            <v>8.9999999999999993E-3</v>
          </cell>
          <cell r="KS58">
            <v>0</v>
          </cell>
          <cell r="KT58">
            <v>0</v>
          </cell>
          <cell r="KU58">
            <v>0</v>
          </cell>
          <cell r="KV58">
            <v>0</v>
          </cell>
          <cell r="KW58">
            <v>1.7000000000000001E-2</v>
          </cell>
          <cell r="KX58">
            <v>0</v>
          </cell>
          <cell r="KY58">
            <v>0</v>
          </cell>
          <cell r="KZ58">
            <v>0</v>
          </cell>
          <cell r="LA58">
            <v>0</v>
          </cell>
          <cell r="LB58">
            <v>5.0000000000000001E-3</v>
          </cell>
          <cell r="LC58">
            <v>2.1999999999999999E-2</v>
          </cell>
          <cell r="LD58">
            <v>7.0000000000000001E-3</v>
          </cell>
          <cell r="LE58">
            <v>0</v>
          </cell>
          <cell r="LF58">
            <v>0</v>
          </cell>
          <cell r="LG58">
            <v>0</v>
          </cell>
          <cell r="LH58">
            <v>1.7999999999999999E-2</v>
          </cell>
          <cell r="LI58">
            <v>0.13800000000000001</v>
          </cell>
          <cell r="LJ58">
            <v>0.05</v>
          </cell>
          <cell r="LK58">
            <v>0</v>
          </cell>
          <cell r="LL58">
            <v>3.0000000000000001E-3</v>
          </cell>
          <cell r="LM58">
            <v>6.0000000000000001E-3</v>
          </cell>
          <cell r="LN58">
            <v>6.8000000000000005E-2</v>
          </cell>
          <cell r="LO58">
            <v>0.39600000000000002</v>
          </cell>
          <cell r="LP58">
            <v>0.19</v>
          </cell>
          <cell r="LQ58">
            <v>0</v>
          </cell>
          <cell r="LR58">
            <v>0</v>
          </cell>
          <cell r="LS58">
            <v>0</v>
          </cell>
          <cell r="LT58">
            <v>2.1000000000000001E-2</v>
          </cell>
          <cell r="LU58">
            <v>5.2999999999999999E-2</v>
          </cell>
          <cell r="LV58">
            <v>8.0000000000000002E-3</v>
          </cell>
          <cell r="LW58">
            <v>0</v>
          </cell>
          <cell r="LX58">
            <v>0</v>
          </cell>
          <cell r="LY58">
            <v>0</v>
          </cell>
          <cell r="LZ58">
            <v>0</v>
          </cell>
          <cell r="MA58">
            <v>0</v>
          </cell>
          <cell r="MB58">
            <v>1.6E-2</v>
          </cell>
          <cell r="MC58">
            <v>0</v>
          </cell>
          <cell r="MD58">
            <v>0</v>
          </cell>
          <cell r="ME58">
            <v>0</v>
          </cell>
          <cell r="MF58">
            <v>0</v>
          </cell>
          <cell r="MG58">
            <v>1.2999999999999999E-2</v>
          </cell>
          <cell r="MH58">
            <v>3.4000000000000002E-2</v>
          </cell>
          <cell r="MI58">
            <v>0</v>
          </cell>
          <cell r="MJ58">
            <v>0</v>
          </cell>
          <cell r="MK58">
            <v>0</v>
          </cell>
          <cell r="ML58">
            <v>0</v>
          </cell>
          <cell r="MM58">
            <v>0</v>
          </cell>
          <cell r="MN58">
            <v>0.20100000000000001</v>
          </cell>
          <cell r="MO58">
            <v>0</v>
          </cell>
          <cell r="MP58">
            <v>0</v>
          </cell>
          <cell r="MQ58">
            <v>0</v>
          </cell>
          <cell r="MR58">
            <v>4.0000000000000001E-3</v>
          </cell>
          <cell r="MS58">
            <v>1E-3</v>
          </cell>
          <cell r="MT58">
            <v>0.65100000000000002</v>
          </cell>
          <cell r="MU58">
            <v>0</v>
          </cell>
          <cell r="MV58">
            <v>0</v>
          </cell>
          <cell r="MW58">
            <v>0</v>
          </cell>
          <cell r="MX58">
            <v>3.0000000000000001E-3</v>
          </cell>
          <cell r="MY58">
            <v>3.0000000000000001E-3</v>
          </cell>
          <cell r="MZ58">
            <v>7.3999999999999996E-2</v>
          </cell>
          <cell r="NA58">
            <v>0.111</v>
          </cell>
          <cell r="NB58">
            <v>0.14499999999999999</v>
          </cell>
          <cell r="NC58">
            <v>1.6E-2</v>
          </cell>
          <cell r="ND58">
            <v>1.2999999999999999E-2</v>
          </cell>
          <cell r="NE58">
            <v>1.4E-2</v>
          </cell>
          <cell r="NF58">
            <v>5.0000000000000001E-3</v>
          </cell>
          <cell r="NG58">
            <v>0.19500000000000001</v>
          </cell>
          <cell r="NH58">
            <v>4.5999999999999999E-2</v>
          </cell>
          <cell r="NI58">
            <v>0.114</v>
          </cell>
          <cell r="NJ58">
            <v>2.9000000000000001E-2</v>
          </cell>
          <cell r="NK58">
            <v>3.0000000000000001E-3</v>
          </cell>
          <cell r="NL58">
            <v>1.2E-2</v>
          </cell>
          <cell r="NM58">
            <v>2E-3</v>
          </cell>
          <cell r="NN58">
            <v>3.7999999999999999E-2</v>
          </cell>
          <cell r="NO58">
            <v>0</v>
          </cell>
          <cell r="NP58">
            <v>4.0000000000000001E-3</v>
          </cell>
          <cell r="NQ58">
            <v>4.8000000000000001E-2</v>
          </cell>
          <cell r="NR58">
            <v>1.2E-2</v>
          </cell>
          <cell r="NS58">
            <v>4.1000000000000002E-2</v>
          </cell>
          <cell r="NT58">
            <v>0.151</v>
          </cell>
          <cell r="NU58">
            <v>0.26800000000000002</v>
          </cell>
          <cell r="NV58">
            <v>1.2999999999999999E-2</v>
          </cell>
          <cell r="NW58">
            <v>0</v>
          </cell>
          <cell r="NX58">
            <v>1.7000000000000001E-2</v>
          </cell>
          <cell r="NY58">
            <v>2.4E-2</v>
          </cell>
          <cell r="NZ58">
            <v>0.309</v>
          </cell>
          <cell r="OA58">
            <v>1.9E-2</v>
          </cell>
          <cell r="OB58">
            <v>3.4000000000000002E-2</v>
          </cell>
          <cell r="OC58">
            <v>1E-3</v>
          </cell>
          <cell r="OD58">
            <v>6.0000000000000001E-3</v>
          </cell>
          <cell r="OE58">
            <v>4.2000000000000003E-2</v>
          </cell>
          <cell r="OF58">
            <v>6.0000000000000001E-3</v>
          </cell>
          <cell r="OG58">
            <v>3.6999999999999998E-2</v>
          </cell>
          <cell r="OH58">
            <v>2.5000000000000001E-2</v>
          </cell>
          <cell r="OI58">
            <v>8.0000000000000002E-3</v>
          </cell>
          <cell r="OJ58">
            <v>0.19</v>
          </cell>
          <cell r="OK58">
            <v>0.11</v>
          </cell>
          <cell r="OL58">
            <v>5.0000000000000001E-3</v>
          </cell>
          <cell r="OM58">
            <v>5.0000000000000001E-3</v>
          </cell>
          <cell r="ON58">
            <v>4.0000000000000001E-3</v>
          </cell>
          <cell r="OO58">
            <v>0.157</v>
          </cell>
          <cell r="OP58">
            <v>0.18099999999999999</v>
          </cell>
          <cell r="OQ58">
            <v>1.9E-2</v>
          </cell>
          <cell r="OR58">
            <v>4.3999999999999997E-2</v>
          </cell>
          <cell r="OS58">
            <v>2.3E-2</v>
          </cell>
          <cell r="OT58">
            <v>4.5999999999999999E-2</v>
          </cell>
          <cell r="OU58">
            <v>2E-3</v>
          </cell>
          <cell r="OV58">
            <v>7.0000000000000001E-3</v>
          </cell>
          <cell r="OW58">
            <v>1.4999999999999999E-2</v>
          </cell>
          <cell r="OX58">
            <v>0.11600000000000001</v>
          </cell>
          <cell r="OY58">
            <v>3.5999999999999997E-2</v>
          </cell>
          <cell r="OZ58">
            <v>3.4000000000000002E-2</v>
          </cell>
          <cell r="PA58">
            <v>2.5000000000000001E-2</v>
          </cell>
          <cell r="PB58">
            <v>5.0000000000000001E-3</v>
          </cell>
          <cell r="PC58">
            <v>7.0000000000000001E-3</v>
          </cell>
          <cell r="PD58">
            <v>0.155</v>
          </cell>
        </row>
        <row r="59">
          <cell r="A59" t="str">
            <v>3GZ</v>
          </cell>
          <cell r="B59" t="str">
            <v>59</v>
          </cell>
          <cell r="C59" t="str">
            <v>NAF 17</v>
          </cell>
          <cell r="D59" t="str">
            <v>GZ</v>
          </cell>
          <cell r="E59" t="str">
            <v>3</v>
          </cell>
          <cell r="F59">
            <v>0</v>
          </cell>
          <cell r="G59">
            <v>4.4999999999999998E-2</v>
          </cell>
          <cell r="H59">
            <v>0.20499999999999999</v>
          </cell>
          <cell r="I59">
            <v>0.64300000000000002</v>
          </cell>
          <cell r="J59">
            <v>0.106</v>
          </cell>
          <cell r="K59">
            <v>0.77800000000000002</v>
          </cell>
          <cell r="L59">
            <v>0.17299999999999999</v>
          </cell>
          <cell r="M59">
            <v>1.6E-2</v>
          </cell>
          <cell r="N59">
            <v>3.2000000000000001E-2</v>
          </cell>
          <cell r="O59">
            <v>0.10299999999999999</v>
          </cell>
          <cell r="P59">
            <v>0.16700000000000001</v>
          </cell>
          <cell r="Q59">
            <v>9.0999999999999998E-2</v>
          </cell>
          <cell r="R59">
            <v>5.0999999999999997E-2</v>
          </cell>
          <cell r="S59">
            <v>8.2000000000000003E-2</v>
          </cell>
          <cell r="T59">
            <v>0.19600000000000001</v>
          </cell>
          <cell r="U59">
            <v>0.155</v>
          </cell>
          <cell r="V59">
            <v>8.5999999999999993E-2</v>
          </cell>
          <cell r="W59">
            <v>0.38400000000000001</v>
          </cell>
          <cell r="X59">
            <v>7.4999999999999997E-2</v>
          </cell>
          <cell r="Y59">
            <v>0.86499999999999999</v>
          </cell>
          <cell r="Z59">
            <v>0.06</v>
          </cell>
          <cell r="AA59">
            <v>5.2999999999999999E-2</v>
          </cell>
          <cell r="AB59">
            <v>0.23699999999999999</v>
          </cell>
          <cell r="AC59">
            <v>0.39500000000000002</v>
          </cell>
          <cell r="AD59">
            <v>0.60499999999999998</v>
          </cell>
          <cell r="AE59">
            <v>0.19700000000000001</v>
          </cell>
          <cell r="AF59">
            <v>0.113</v>
          </cell>
          <cell r="AG59">
            <v>0.88700000000000001</v>
          </cell>
          <cell r="AH59">
            <v>0.20399999999999999</v>
          </cell>
          <cell r="AI59">
            <v>0.79600000000000004</v>
          </cell>
          <cell r="AJ59">
            <v>54</v>
          </cell>
          <cell r="AK59">
            <v>0.55800000000000005</v>
          </cell>
          <cell r="AL59">
            <v>0.16800000000000001</v>
          </cell>
          <cell r="AM59">
            <v>3.5000000000000003E-2</v>
          </cell>
          <cell r="AN59">
            <v>0.19500000000000001</v>
          </cell>
          <cell r="AO59">
            <v>4.3999999999999997E-2</v>
          </cell>
          <cell r="AP59">
            <v>3.5000000000000003E-2</v>
          </cell>
          <cell r="AQ59">
            <v>0</v>
          </cell>
          <cell r="AR59">
            <v>5.2999999999999999E-2</v>
          </cell>
          <cell r="AS59">
            <v>0.67300000000000004</v>
          </cell>
          <cell r="AT59">
            <v>0.23899999999999999</v>
          </cell>
          <cell r="AU59">
            <v>13347</v>
          </cell>
          <cell r="AV59">
            <v>5.2999999999999999E-2</v>
          </cell>
          <cell r="AW59">
            <v>2.7E-2</v>
          </cell>
          <cell r="AX59">
            <v>1E-3</v>
          </cell>
          <cell r="AY59">
            <v>0.76700000000000002</v>
          </cell>
          <cell r="AZ59">
            <v>0.152</v>
          </cell>
          <cell r="BA59">
            <v>12.61</v>
          </cell>
          <cell r="BB59">
            <v>0.187</v>
          </cell>
          <cell r="BC59">
            <v>0.16300000000000001</v>
          </cell>
          <cell r="BD59">
            <v>0.26300000000000001</v>
          </cell>
          <cell r="BE59">
            <v>0.38700000000000001</v>
          </cell>
          <cell r="BF59">
            <v>0.66900000000000004</v>
          </cell>
          <cell r="BG59">
            <v>0.15</v>
          </cell>
          <cell r="BH59">
            <v>6.9000000000000006E-2</v>
          </cell>
          <cell r="BI59">
            <v>2.5999999999999999E-2</v>
          </cell>
          <cell r="BJ59">
            <v>3.7999999999999999E-2</v>
          </cell>
          <cell r="BK59">
            <v>4.9000000000000002E-2</v>
          </cell>
          <cell r="BL59">
            <v>0.02</v>
          </cell>
          <cell r="BM59">
            <v>6.4000000000000001E-2</v>
          </cell>
          <cell r="BN59">
            <v>4.5999999999999999E-2</v>
          </cell>
          <cell r="BO59">
            <v>5.2999999999999999E-2</v>
          </cell>
          <cell r="BP59">
            <v>0.187</v>
          </cell>
          <cell r="BQ59">
            <v>0.629</v>
          </cell>
          <cell r="BR59">
            <v>0.03</v>
          </cell>
          <cell r="BS59">
            <v>2E-3</v>
          </cell>
          <cell r="BT59">
            <v>1.2999999999999999E-2</v>
          </cell>
          <cell r="BU59">
            <v>2.5000000000000001E-2</v>
          </cell>
          <cell r="BV59">
            <v>5.0999999999999997E-2</v>
          </cell>
          <cell r="BW59">
            <v>0.88</v>
          </cell>
          <cell r="BX59">
            <v>0</v>
          </cell>
          <cell r="BY59">
            <v>0</v>
          </cell>
          <cell r="BZ59">
            <v>4.0000000000000001E-3</v>
          </cell>
          <cell r="CA59">
            <v>0.14699999999999999</v>
          </cell>
          <cell r="CB59">
            <v>0.73899999999999999</v>
          </cell>
          <cell r="CC59">
            <v>0.109</v>
          </cell>
          <cell r="CD59">
            <v>0</v>
          </cell>
          <cell r="CE59">
            <v>0</v>
          </cell>
          <cell r="CF59">
            <v>1.4999999999999999E-2</v>
          </cell>
          <cell r="CG59">
            <v>0.191</v>
          </cell>
          <cell r="CH59">
            <v>0.65100000000000002</v>
          </cell>
          <cell r="CI59">
            <v>0.14199999999999999</v>
          </cell>
          <cell r="CJ59">
            <v>0</v>
          </cell>
          <cell r="CK59">
            <v>0</v>
          </cell>
          <cell r="CL59">
            <v>0</v>
          </cell>
          <cell r="CM59">
            <v>0</v>
          </cell>
          <cell r="CN59">
            <v>8.0000000000000002E-3</v>
          </cell>
          <cell r="CO59">
            <v>0.99199999999999999</v>
          </cell>
          <cell r="CP59">
            <v>0.60799999999999998</v>
          </cell>
          <cell r="CQ59">
            <v>0.32</v>
          </cell>
          <cell r="CR59">
            <v>5.1999999999999998E-2</v>
          </cell>
          <cell r="CS59">
            <v>4.0000000000000001E-3</v>
          </cell>
          <cell r="CT59">
            <v>1.7000000000000001E-2</v>
          </cell>
          <cell r="CU59">
            <v>0.58699999999999997</v>
          </cell>
          <cell r="CV59">
            <v>0.23300000000000001</v>
          </cell>
          <cell r="CW59">
            <v>3.3000000000000002E-2</v>
          </cell>
          <cell r="CX59">
            <v>9.1999999999999998E-2</v>
          </cell>
          <cell r="CY59">
            <v>5.5E-2</v>
          </cell>
          <cell r="CZ59">
            <v>0.76300000000000001</v>
          </cell>
          <cell r="DA59">
            <v>0.156</v>
          </cell>
          <cell r="DB59">
            <v>7.9000000000000001E-2</v>
          </cell>
          <cell r="DC59">
            <v>0</v>
          </cell>
          <cell r="DD59">
            <v>2E-3</v>
          </cell>
          <cell r="DE59">
            <v>0.6</v>
          </cell>
          <cell r="DF59">
            <v>0.25800000000000001</v>
          </cell>
          <cell r="DG59">
            <v>4.4999999999999998E-2</v>
          </cell>
          <cell r="DH59">
            <v>4.0000000000000001E-3</v>
          </cell>
          <cell r="DI59">
            <v>9.2999999999999999E-2</v>
          </cell>
          <cell r="DJ59">
            <v>0.49399999999999999</v>
          </cell>
          <cell r="DK59">
            <v>4.4999999999999998E-2</v>
          </cell>
          <cell r="DL59">
            <v>1E-3</v>
          </cell>
          <cell r="DM59">
            <v>1E-3</v>
          </cell>
          <cell r="DN59">
            <v>0.45900000000000002</v>
          </cell>
          <cell r="DO59">
            <v>0.61599999999999999</v>
          </cell>
          <cell r="DP59">
            <v>0.185</v>
          </cell>
          <cell r="DQ59">
            <v>2.5000000000000001E-2</v>
          </cell>
          <cell r="DR59">
            <v>2.5000000000000001E-2</v>
          </cell>
          <cell r="DS59">
            <v>0.14899999999999999</v>
          </cell>
          <cell r="DT59">
            <v>0.55100000000000005</v>
          </cell>
          <cell r="DU59">
            <v>0.313</v>
          </cell>
          <cell r="DV59">
            <v>0.11899999999999999</v>
          </cell>
          <cell r="DW59">
            <v>2E-3</v>
          </cell>
          <cell r="DX59">
            <v>1.4999999999999999E-2</v>
          </cell>
          <cell r="DY59">
            <v>0.35099999999999998</v>
          </cell>
          <cell r="DZ59">
            <v>0.32500000000000001</v>
          </cell>
          <cell r="EA59">
            <v>8.1000000000000003E-2</v>
          </cell>
          <cell r="EB59">
            <v>0.24299999999999999</v>
          </cell>
          <cell r="EC59">
            <v>0.14499999999999999</v>
          </cell>
          <cell r="ED59">
            <v>0.37</v>
          </cell>
          <cell r="EE59">
            <v>4.5999999999999999E-2</v>
          </cell>
          <cell r="EF59">
            <v>0.248</v>
          </cell>
          <cell r="EG59">
            <v>0.191</v>
          </cell>
          <cell r="EH59">
            <v>0.38300000000000001</v>
          </cell>
          <cell r="EI59">
            <v>0.28699999999999998</v>
          </cell>
          <cell r="EJ59">
            <v>0.104</v>
          </cell>
          <cell r="EK59">
            <v>0.22600000000000001</v>
          </cell>
          <cell r="EL59">
            <v>0.35499999999999998</v>
          </cell>
          <cell r="EM59">
            <v>0.04</v>
          </cell>
          <cell r="EN59">
            <v>6.5000000000000002E-2</v>
          </cell>
          <cell r="EO59">
            <v>0.123</v>
          </cell>
          <cell r="EP59">
            <v>7.2999999999999995E-2</v>
          </cell>
          <cell r="EQ59">
            <v>0.34399999999999997</v>
          </cell>
          <cell r="ER59">
            <v>0.374</v>
          </cell>
          <cell r="ES59">
            <v>0.27900000000000003</v>
          </cell>
          <cell r="ET59">
            <v>5.6000000000000001E-2</v>
          </cell>
          <cell r="EU59">
            <v>0.121</v>
          </cell>
          <cell r="EV59">
            <v>5.0999999999999997E-2</v>
          </cell>
          <cell r="EW59">
            <v>1.2E-2</v>
          </cell>
          <cell r="EX59">
            <v>0.125</v>
          </cell>
          <cell r="EY59">
            <v>9.9000000000000005E-2</v>
          </cell>
          <cell r="EZ59">
            <v>0.17499999999999999</v>
          </cell>
          <cell r="FA59">
            <v>0.499</v>
          </cell>
          <cell r="FB59">
            <v>0.161</v>
          </cell>
          <cell r="FC59">
            <v>0.30299999999999999</v>
          </cell>
          <cell r="FD59">
            <v>3.6999999999999998E-2</v>
          </cell>
          <cell r="FE59">
            <v>0.60499999999999998</v>
          </cell>
          <cell r="FF59">
            <v>0.224</v>
          </cell>
          <cell r="FG59">
            <v>0.16900000000000001</v>
          </cell>
          <cell r="FH59">
            <v>2E-3</v>
          </cell>
          <cell r="FI59">
            <v>0.27100000000000002</v>
          </cell>
          <cell r="FJ59">
            <v>0.41199999999999998</v>
          </cell>
          <cell r="FK59">
            <v>0.315</v>
          </cell>
          <cell r="FL59">
            <v>2E-3</v>
          </cell>
          <cell r="FM59">
            <v>8.8999999999999996E-2</v>
          </cell>
          <cell r="FN59">
            <v>0.54800000000000004</v>
          </cell>
          <cell r="FO59">
            <v>0.33500000000000002</v>
          </cell>
          <cell r="FP59">
            <v>2.8000000000000001E-2</v>
          </cell>
          <cell r="FQ59">
            <v>0.70799999999999996</v>
          </cell>
          <cell r="FR59">
            <v>0.10100000000000001</v>
          </cell>
          <cell r="FS59">
            <v>3.3000000000000002E-2</v>
          </cell>
          <cell r="FT59">
            <v>7.9000000000000001E-2</v>
          </cell>
          <cell r="FU59">
            <v>7.9000000000000001E-2</v>
          </cell>
          <cell r="FV59">
            <v>0</v>
          </cell>
          <cell r="FW59">
            <v>0.69099999999999995</v>
          </cell>
          <cell r="FX59">
            <v>0.10199999999999999</v>
          </cell>
          <cell r="FY59">
            <v>3.3000000000000002E-2</v>
          </cell>
          <cell r="FZ59">
            <v>8.5999999999999993E-2</v>
          </cell>
          <cell r="GA59">
            <v>8.6999999999999994E-2</v>
          </cell>
          <cell r="GB59">
            <v>0</v>
          </cell>
          <cell r="GC59">
            <v>0</v>
          </cell>
          <cell r="GD59">
            <v>0</v>
          </cell>
          <cell r="GE59">
            <v>0</v>
          </cell>
          <cell r="GF59">
            <v>0</v>
          </cell>
          <cell r="GG59">
            <v>0</v>
          </cell>
          <cell r="GH59">
            <v>0</v>
          </cell>
          <cell r="GI59">
            <v>6.0000000000000001E-3</v>
          </cell>
          <cell r="GJ59">
            <v>3.3000000000000002E-2</v>
          </cell>
          <cell r="GK59">
            <v>2E-3</v>
          </cell>
          <cell r="GL59">
            <v>0</v>
          </cell>
          <cell r="GM59">
            <v>2E-3</v>
          </cell>
          <cell r="GN59">
            <v>2E-3</v>
          </cell>
          <cell r="GO59">
            <v>0.115</v>
          </cell>
          <cell r="GP59">
            <v>4.5999999999999999E-2</v>
          </cell>
          <cell r="GQ59">
            <v>2.5000000000000001E-2</v>
          </cell>
          <cell r="GR59">
            <v>0.01</v>
          </cell>
          <cell r="GS59">
            <v>5.0000000000000001E-3</v>
          </cell>
          <cell r="GT59">
            <v>7.0000000000000001E-3</v>
          </cell>
          <cell r="GU59">
            <v>0.45400000000000001</v>
          </cell>
          <cell r="GV59">
            <v>6.0999999999999999E-2</v>
          </cell>
          <cell r="GW59">
            <v>3.7999999999999999E-2</v>
          </cell>
          <cell r="GX59">
            <v>1.7999999999999999E-2</v>
          </cell>
          <cell r="GY59">
            <v>0.03</v>
          </cell>
          <cell r="GZ59">
            <v>0.04</v>
          </cell>
          <cell r="HA59">
            <v>9.4E-2</v>
          </cell>
          <cell r="HB59">
            <v>8.0000000000000002E-3</v>
          </cell>
          <cell r="HC59">
            <v>4.0000000000000001E-3</v>
          </cell>
          <cell r="HD59">
            <v>0</v>
          </cell>
          <cell r="HE59">
            <v>0</v>
          </cell>
          <cell r="HF59">
            <v>0</v>
          </cell>
          <cell r="HG59">
            <v>0</v>
          </cell>
          <cell r="HH59">
            <v>0</v>
          </cell>
          <cell r="HI59">
            <v>0</v>
          </cell>
          <cell r="HJ59">
            <v>0</v>
          </cell>
          <cell r="HK59">
            <v>0</v>
          </cell>
          <cell r="HL59">
            <v>0</v>
          </cell>
          <cell r="HM59">
            <v>1E-3</v>
          </cell>
          <cell r="HN59">
            <v>2E-3</v>
          </cell>
          <cell r="HO59">
            <v>2E-3</v>
          </cell>
          <cell r="HP59">
            <v>2E-3</v>
          </cell>
          <cell r="HQ59">
            <v>2.3E-2</v>
          </cell>
          <cell r="HR59">
            <v>1.6E-2</v>
          </cell>
          <cell r="HS59">
            <v>3.0000000000000001E-3</v>
          </cell>
          <cell r="HT59">
            <v>2.1000000000000001E-2</v>
          </cell>
          <cell r="HU59">
            <v>1.4999999999999999E-2</v>
          </cell>
          <cell r="HV59">
            <v>6.0000000000000001E-3</v>
          </cell>
          <cell r="HW59">
            <v>6.9000000000000006E-2</v>
          </cell>
          <cell r="HX59">
            <v>9.5000000000000001E-2</v>
          </cell>
          <cell r="HY59">
            <v>1.6E-2</v>
          </cell>
          <cell r="HZ59">
            <v>4.1000000000000002E-2</v>
          </cell>
          <cell r="IA59">
            <v>2.4E-2</v>
          </cell>
          <cell r="IB59">
            <v>4.4999999999999998E-2</v>
          </cell>
          <cell r="IC59">
            <v>0.08</v>
          </cell>
          <cell r="ID59">
            <v>0.436</v>
          </cell>
          <cell r="IE59">
            <v>0</v>
          </cell>
          <cell r="IF59">
            <v>1E-3</v>
          </cell>
          <cell r="IG59">
            <v>6.0000000000000001E-3</v>
          </cell>
          <cell r="IH59">
            <v>1E-3</v>
          </cell>
          <cell r="II59">
            <v>1.4E-2</v>
          </cell>
          <cell r="IJ59">
            <v>8.2000000000000003E-2</v>
          </cell>
          <cell r="IK59">
            <v>0</v>
          </cell>
          <cell r="IL59">
            <v>0</v>
          </cell>
          <cell r="IM59">
            <v>0</v>
          </cell>
          <cell r="IN59">
            <v>0</v>
          </cell>
          <cell r="IO59">
            <v>0</v>
          </cell>
          <cell r="IP59">
            <v>0</v>
          </cell>
          <cell r="IQ59">
            <v>2.3E-2</v>
          </cell>
          <cell r="IR59">
            <v>2E-3</v>
          </cell>
          <cell r="IS59">
            <v>0</v>
          </cell>
          <cell r="IT59">
            <v>4.0000000000000001E-3</v>
          </cell>
          <cell r="IU59">
            <v>3.0000000000000001E-3</v>
          </cell>
          <cell r="IV59">
            <v>1.4E-2</v>
          </cell>
          <cell r="IW59">
            <v>2E-3</v>
          </cell>
          <cell r="IX59">
            <v>0</v>
          </cell>
          <cell r="IY59">
            <v>1.2999999999999999E-2</v>
          </cell>
          <cell r="IZ59">
            <v>4.0000000000000001E-3</v>
          </cell>
          <cell r="JA59">
            <v>2.5000000000000001E-2</v>
          </cell>
          <cell r="JB59">
            <v>0.16800000000000001</v>
          </cell>
          <cell r="JC59">
            <v>4.0000000000000001E-3</v>
          </cell>
          <cell r="JD59">
            <v>0</v>
          </cell>
          <cell r="JE59">
            <v>0</v>
          </cell>
          <cell r="JF59">
            <v>1.7000000000000001E-2</v>
          </cell>
          <cell r="JG59">
            <v>1.7999999999999999E-2</v>
          </cell>
          <cell r="JH59">
            <v>0.59599999999999997</v>
          </cell>
          <cell r="JI59">
            <v>0</v>
          </cell>
          <cell r="JJ59">
            <v>0</v>
          </cell>
          <cell r="JK59">
            <v>0</v>
          </cell>
          <cell r="JL59">
            <v>0</v>
          </cell>
          <cell r="JM59">
            <v>4.0000000000000001E-3</v>
          </cell>
          <cell r="JN59">
            <v>0.10199999999999999</v>
          </cell>
          <cell r="JO59">
            <v>0</v>
          </cell>
          <cell r="JP59">
            <v>0</v>
          </cell>
          <cell r="JQ59">
            <v>0</v>
          </cell>
          <cell r="JR59">
            <v>0</v>
          </cell>
          <cell r="JS59">
            <v>0</v>
          </cell>
          <cell r="JT59">
            <v>0</v>
          </cell>
          <cell r="JU59">
            <v>0</v>
          </cell>
          <cell r="JV59">
            <v>0</v>
          </cell>
          <cell r="JW59">
            <v>0</v>
          </cell>
          <cell r="JX59">
            <v>2.3E-2</v>
          </cell>
          <cell r="JY59">
            <v>1.0999999999999999E-2</v>
          </cell>
          <cell r="JZ59">
            <v>1.2E-2</v>
          </cell>
          <cell r="KA59">
            <v>0</v>
          </cell>
          <cell r="KB59">
            <v>0</v>
          </cell>
          <cell r="KC59">
            <v>0</v>
          </cell>
          <cell r="KD59">
            <v>2.5000000000000001E-2</v>
          </cell>
          <cell r="KE59">
            <v>0.161</v>
          </cell>
          <cell r="KF59">
            <v>2.1999999999999999E-2</v>
          </cell>
          <cell r="KG59">
            <v>0</v>
          </cell>
          <cell r="KH59">
            <v>0</v>
          </cell>
          <cell r="KI59">
            <v>4.0000000000000001E-3</v>
          </cell>
          <cell r="KJ59">
            <v>7.5999999999999998E-2</v>
          </cell>
          <cell r="KK59">
            <v>0.49199999999999999</v>
          </cell>
          <cell r="KL59">
            <v>7.1999999999999995E-2</v>
          </cell>
          <cell r="KM59">
            <v>0</v>
          </cell>
          <cell r="KN59">
            <v>0</v>
          </cell>
          <cell r="KO59">
            <v>0</v>
          </cell>
          <cell r="KP59">
            <v>2.3E-2</v>
          </cell>
          <cell r="KQ59">
            <v>7.4999999999999997E-2</v>
          </cell>
          <cell r="KR59">
            <v>3.0000000000000001E-3</v>
          </cell>
          <cell r="KS59">
            <v>0</v>
          </cell>
          <cell r="KT59">
            <v>0</v>
          </cell>
          <cell r="KU59">
            <v>0</v>
          </cell>
          <cell r="KV59">
            <v>0</v>
          </cell>
          <cell r="KW59">
            <v>0</v>
          </cell>
          <cell r="KX59">
            <v>0</v>
          </cell>
          <cell r="KY59">
            <v>0</v>
          </cell>
          <cell r="KZ59">
            <v>0</v>
          </cell>
          <cell r="LA59">
            <v>0</v>
          </cell>
          <cell r="LB59">
            <v>0.03</v>
          </cell>
          <cell r="LC59">
            <v>5.0000000000000001E-3</v>
          </cell>
          <cell r="LD59">
            <v>1.0999999999999999E-2</v>
          </cell>
          <cell r="LE59">
            <v>0</v>
          </cell>
          <cell r="LF59">
            <v>0</v>
          </cell>
          <cell r="LG59">
            <v>2E-3</v>
          </cell>
          <cell r="LH59">
            <v>3.7999999999999999E-2</v>
          </cell>
          <cell r="LI59">
            <v>0.13300000000000001</v>
          </cell>
          <cell r="LJ59">
            <v>3.6999999999999998E-2</v>
          </cell>
          <cell r="LK59">
            <v>0</v>
          </cell>
          <cell r="LL59">
            <v>0</v>
          </cell>
          <cell r="LM59">
            <v>7.0000000000000001E-3</v>
          </cell>
          <cell r="LN59">
            <v>0.10199999999999999</v>
          </cell>
          <cell r="LO59">
            <v>0.44500000000000001</v>
          </cell>
          <cell r="LP59">
            <v>8.3000000000000004E-2</v>
          </cell>
          <cell r="LQ59">
            <v>0</v>
          </cell>
          <cell r="LR59">
            <v>0</v>
          </cell>
          <cell r="LS59">
            <v>6.0000000000000001E-3</v>
          </cell>
          <cell r="LT59">
            <v>2.1000000000000001E-2</v>
          </cell>
          <cell r="LU59">
            <v>6.7000000000000004E-2</v>
          </cell>
          <cell r="LV59">
            <v>1.0999999999999999E-2</v>
          </cell>
          <cell r="LW59">
            <v>0</v>
          </cell>
          <cell r="LX59">
            <v>0</v>
          </cell>
          <cell r="LY59">
            <v>0</v>
          </cell>
          <cell r="LZ59">
            <v>0</v>
          </cell>
          <cell r="MA59">
            <v>0</v>
          </cell>
          <cell r="MB59">
            <v>0</v>
          </cell>
          <cell r="MC59">
            <v>0</v>
          </cell>
          <cell r="MD59">
            <v>0</v>
          </cell>
          <cell r="ME59">
            <v>0</v>
          </cell>
          <cell r="MF59">
            <v>0</v>
          </cell>
          <cell r="MG59">
            <v>0</v>
          </cell>
          <cell r="MH59">
            <v>4.7E-2</v>
          </cell>
          <cell r="MI59">
            <v>0</v>
          </cell>
          <cell r="MJ59">
            <v>0</v>
          </cell>
          <cell r="MK59">
            <v>0</v>
          </cell>
          <cell r="ML59">
            <v>0</v>
          </cell>
          <cell r="MM59">
            <v>0</v>
          </cell>
          <cell r="MN59">
            <v>0.21</v>
          </cell>
          <cell r="MO59">
            <v>0</v>
          </cell>
          <cell r="MP59">
            <v>0</v>
          </cell>
          <cell r="MQ59">
            <v>0</v>
          </cell>
          <cell r="MR59">
            <v>0</v>
          </cell>
          <cell r="MS59">
            <v>5.0000000000000001E-3</v>
          </cell>
          <cell r="MT59">
            <v>0.64</v>
          </cell>
          <cell r="MU59">
            <v>0</v>
          </cell>
          <cell r="MV59">
            <v>0</v>
          </cell>
          <cell r="MW59">
            <v>0</v>
          </cell>
          <cell r="MX59">
            <v>0</v>
          </cell>
          <cell r="MY59">
            <v>3.0000000000000001E-3</v>
          </cell>
          <cell r="MZ59">
            <v>9.6000000000000002E-2</v>
          </cell>
          <cell r="NA59">
            <v>0.13800000000000001</v>
          </cell>
          <cell r="NB59">
            <v>0.17</v>
          </cell>
          <cell r="NC59">
            <v>7.0000000000000001E-3</v>
          </cell>
          <cell r="ND59">
            <v>1.6E-2</v>
          </cell>
          <cell r="NE59">
            <v>1.9E-2</v>
          </cell>
          <cell r="NF59">
            <v>2E-3</v>
          </cell>
          <cell r="NG59">
            <v>0.161</v>
          </cell>
          <cell r="NH59">
            <v>3.9E-2</v>
          </cell>
          <cell r="NI59">
            <v>0.107</v>
          </cell>
          <cell r="NJ59">
            <v>1.7000000000000001E-2</v>
          </cell>
          <cell r="NK59">
            <v>1E-3</v>
          </cell>
          <cell r="NL59">
            <v>1.0999999999999999E-2</v>
          </cell>
          <cell r="NM59">
            <v>0</v>
          </cell>
          <cell r="NN59">
            <v>6.8000000000000005E-2</v>
          </cell>
          <cell r="NO59">
            <v>0</v>
          </cell>
          <cell r="NP59">
            <v>4.0000000000000001E-3</v>
          </cell>
          <cell r="NQ59">
            <v>2.8000000000000001E-2</v>
          </cell>
          <cell r="NR59">
            <v>0</v>
          </cell>
          <cell r="NS59">
            <v>5.7000000000000002E-2</v>
          </cell>
          <cell r="NT59">
            <v>0.155</v>
          </cell>
          <cell r="NU59">
            <v>0.30299999999999999</v>
          </cell>
          <cell r="NV59">
            <v>2.5000000000000001E-2</v>
          </cell>
          <cell r="NW59">
            <v>0</v>
          </cell>
          <cell r="NX59">
            <v>2.3E-2</v>
          </cell>
          <cell r="NY59">
            <v>4.2000000000000003E-2</v>
          </cell>
          <cell r="NZ59">
            <v>0.22500000000000001</v>
          </cell>
          <cell r="OA59">
            <v>2.8000000000000001E-2</v>
          </cell>
          <cell r="OB59">
            <v>3.1E-2</v>
          </cell>
          <cell r="OC59">
            <v>3.0000000000000001E-3</v>
          </cell>
          <cell r="OD59">
            <v>2.4E-2</v>
          </cell>
          <cell r="OE59">
            <v>5.2999999999999999E-2</v>
          </cell>
          <cell r="OF59">
            <v>2E-3</v>
          </cell>
          <cell r="OG59">
            <v>3.5000000000000003E-2</v>
          </cell>
          <cell r="OH59">
            <v>1.4E-2</v>
          </cell>
          <cell r="OI59">
            <v>2.3E-2</v>
          </cell>
          <cell r="OJ59">
            <v>0.17100000000000001</v>
          </cell>
          <cell r="OK59">
            <v>0.14000000000000001</v>
          </cell>
          <cell r="OL59">
            <v>3.0000000000000001E-3</v>
          </cell>
          <cell r="OM59">
            <v>1E-3</v>
          </cell>
          <cell r="ON59">
            <v>0</v>
          </cell>
          <cell r="OO59">
            <v>0.193</v>
          </cell>
          <cell r="OP59">
            <v>0.13700000000000001</v>
          </cell>
          <cell r="OQ59">
            <v>1.7000000000000001E-2</v>
          </cell>
          <cell r="OR59">
            <v>2.1000000000000001E-2</v>
          </cell>
          <cell r="OS59">
            <v>1.2E-2</v>
          </cell>
          <cell r="OT59">
            <v>2.8000000000000001E-2</v>
          </cell>
          <cell r="OU59">
            <v>0</v>
          </cell>
          <cell r="OV59">
            <v>6.0000000000000001E-3</v>
          </cell>
          <cell r="OW59">
            <v>1.7000000000000001E-2</v>
          </cell>
          <cell r="OX59">
            <v>0.104</v>
          </cell>
          <cell r="OY59">
            <v>8.4000000000000005E-2</v>
          </cell>
          <cell r="OZ59">
            <v>4.3999999999999997E-2</v>
          </cell>
          <cell r="PA59">
            <v>2.1000000000000001E-2</v>
          </cell>
          <cell r="PB59">
            <v>1.4E-2</v>
          </cell>
          <cell r="PC59">
            <v>1E-3</v>
          </cell>
          <cell r="PD59">
            <v>0.153</v>
          </cell>
        </row>
        <row r="60">
          <cell r="A60" t="str">
            <v>4GZ</v>
          </cell>
          <cell r="B60" t="str">
            <v>60</v>
          </cell>
          <cell r="C60" t="str">
            <v>NAF 17</v>
          </cell>
          <cell r="D60" t="str">
            <v>GZ</v>
          </cell>
          <cell r="E60" t="str">
            <v>4</v>
          </cell>
          <cell r="F60">
            <v>2E-3</v>
          </cell>
          <cell r="G60">
            <v>0.04</v>
          </cell>
          <cell r="H60">
            <v>0.183</v>
          </cell>
          <cell r="I60">
            <v>0.63400000000000001</v>
          </cell>
          <cell r="J60">
            <v>0.14099999999999999</v>
          </cell>
          <cell r="K60">
            <v>0.745</v>
          </cell>
          <cell r="L60">
            <v>0.20899999999999999</v>
          </cell>
          <cell r="M60">
            <v>2.7E-2</v>
          </cell>
          <cell r="N60">
            <v>1.7999999999999999E-2</v>
          </cell>
          <cell r="O60">
            <v>0.11</v>
          </cell>
          <cell r="P60">
            <v>0.183</v>
          </cell>
          <cell r="Q60">
            <v>0.1</v>
          </cell>
          <cell r="R60">
            <v>4.2999999999999997E-2</v>
          </cell>
          <cell r="S60">
            <v>0.09</v>
          </cell>
          <cell r="T60">
            <v>0.21199999999999999</v>
          </cell>
          <cell r="U60">
            <v>0.16800000000000001</v>
          </cell>
          <cell r="V60">
            <v>0.152</v>
          </cell>
          <cell r="W60">
            <v>0.309</v>
          </cell>
          <cell r="X60">
            <v>0.161</v>
          </cell>
          <cell r="Y60">
            <v>0.76</v>
          </cell>
          <cell r="Z60">
            <v>7.9000000000000001E-2</v>
          </cell>
          <cell r="AA60">
            <v>0.14499999999999999</v>
          </cell>
          <cell r="AB60">
            <v>0.54100000000000004</v>
          </cell>
          <cell r="AC60">
            <v>0.17599999999999999</v>
          </cell>
          <cell r="AD60">
            <v>0.45300000000000001</v>
          </cell>
          <cell r="AE60">
            <v>0.19500000000000001</v>
          </cell>
          <cell r="AF60">
            <v>0.19500000000000001</v>
          </cell>
          <cell r="AG60">
            <v>0.80500000000000005</v>
          </cell>
          <cell r="AH60">
            <v>0.32300000000000001</v>
          </cell>
          <cell r="AI60">
            <v>0.67700000000000005</v>
          </cell>
          <cell r="AJ60">
            <v>137</v>
          </cell>
          <cell r="AK60">
            <v>0.46400000000000002</v>
          </cell>
          <cell r="AL60">
            <v>0.182</v>
          </cell>
          <cell r="AM60">
            <v>3.1E-2</v>
          </cell>
          <cell r="AN60">
            <v>0.307</v>
          </cell>
          <cell r="AO60">
            <v>1.6E-2</v>
          </cell>
          <cell r="AP60">
            <v>3.5999999999999997E-2</v>
          </cell>
          <cell r="AQ60">
            <v>4.1000000000000002E-2</v>
          </cell>
          <cell r="AR60">
            <v>3.5999999999999997E-2</v>
          </cell>
          <cell r="AS60">
            <v>0.79</v>
          </cell>
          <cell r="AT60">
            <v>9.7000000000000003E-2</v>
          </cell>
          <cell r="AU60">
            <v>13866</v>
          </cell>
          <cell r="AV60">
            <v>0.04</v>
          </cell>
          <cell r="AW60">
            <v>0.04</v>
          </cell>
          <cell r="AX60">
            <v>8.9999999999999993E-3</v>
          </cell>
          <cell r="AY60">
            <v>0.751</v>
          </cell>
          <cell r="AZ60">
            <v>0.16</v>
          </cell>
          <cell r="BA60">
            <v>15.016999999999999</v>
          </cell>
          <cell r="BB60">
            <v>8.1000000000000003E-2</v>
          </cell>
          <cell r="BC60">
            <v>0.22700000000000001</v>
          </cell>
          <cell r="BD60">
            <v>0.28999999999999998</v>
          </cell>
          <cell r="BE60">
            <v>0.40200000000000002</v>
          </cell>
          <cell r="BF60">
            <v>0.68200000000000005</v>
          </cell>
          <cell r="BG60">
            <v>0.11600000000000001</v>
          </cell>
          <cell r="BH60">
            <v>5.0999999999999997E-2</v>
          </cell>
          <cell r="BI60">
            <v>4.2000000000000003E-2</v>
          </cell>
          <cell r="BJ60">
            <v>5.2999999999999999E-2</v>
          </cell>
          <cell r="BK60">
            <v>5.6000000000000001E-2</v>
          </cell>
          <cell r="BL60">
            <v>4.2999999999999997E-2</v>
          </cell>
          <cell r="BM60">
            <v>0.05</v>
          </cell>
          <cell r="BN60">
            <v>6.4000000000000001E-2</v>
          </cell>
          <cell r="BO60">
            <v>9.6000000000000002E-2</v>
          </cell>
          <cell r="BP60">
            <v>0.17199999999999999</v>
          </cell>
          <cell r="BQ60">
            <v>0.57499999999999996</v>
          </cell>
          <cell r="BR60">
            <v>2.3E-2</v>
          </cell>
          <cell r="BS60">
            <v>5.0000000000000001E-3</v>
          </cell>
          <cell r="BT60">
            <v>8.9999999999999993E-3</v>
          </cell>
          <cell r="BU60">
            <v>3.5000000000000003E-2</v>
          </cell>
          <cell r="BV60">
            <v>0.11899999999999999</v>
          </cell>
          <cell r="BW60">
            <v>0.80800000000000005</v>
          </cell>
          <cell r="BX60">
            <v>0</v>
          </cell>
          <cell r="BY60">
            <v>0</v>
          </cell>
          <cell r="BZ60">
            <v>7.0000000000000001E-3</v>
          </cell>
          <cell r="CA60">
            <v>0.15</v>
          </cell>
          <cell r="CB60">
            <v>0.77700000000000002</v>
          </cell>
          <cell r="CC60">
            <v>6.6000000000000003E-2</v>
          </cell>
          <cell r="CD60">
            <v>0</v>
          </cell>
          <cell r="CE60">
            <v>2E-3</v>
          </cell>
          <cell r="CF60">
            <v>7.0000000000000001E-3</v>
          </cell>
          <cell r="CG60">
            <v>0.16700000000000001</v>
          </cell>
          <cell r="CH60">
            <v>0.72499999999999998</v>
          </cell>
          <cell r="CI60">
            <v>9.9000000000000005E-2</v>
          </cell>
          <cell r="CJ60">
            <v>0</v>
          </cell>
          <cell r="CK60">
            <v>0</v>
          </cell>
          <cell r="CL60">
            <v>0</v>
          </cell>
          <cell r="CM60">
            <v>0</v>
          </cell>
          <cell r="CN60">
            <v>4.0000000000000001E-3</v>
          </cell>
          <cell r="CO60">
            <v>0.996</v>
          </cell>
          <cell r="CP60">
            <v>0.61499999999999999</v>
          </cell>
          <cell r="CQ60">
            <v>0.29099999999999998</v>
          </cell>
          <cell r="CR60">
            <v>8.4000000000000005E-2</v>
          </cell>
          <cell r="CS60">
            <v>2E-3</v>
          </cell>
          <cell r="CT60">
            <v>8.0000000000000002E-3</v>
          </cell>
          <cell r="CU60">
            <v>0.57799999999999996</v>
          </cell>
          <cell r="CV60">
            <v>0.20499999999999999</v>
          </cell>
          <cell r="CW60">
            <v>3.5999999999999997E-2</v>
          </cell>
          <cell r="CX60">
            <v>0.114</v>
          </cell>
          <cell r="CY60">
            <v>6.6000000000000003E-2</v>
          </cell>
          <cell r="CZ60">
            <v>0.746</v>
          </cell>
          <cell r="DA60">
            <v>0.16</v>
          </cell>
          <cell r="DB60">
            <v>9.1999999999999998E-2</v>
          </cell>
          <cell r="DC60">
            <v>0</v>
          </cell>
          <cell r="DD60">
            <v>2E-3</v>
          </cell>
          <cell r="DE60">
            <v>0.63400000000000001</v>
          </cell>
          <cell r="DF60">
            <v>0.20799999999999999</v>
          </cell>
          <cell r="DG60">
            <v>5.3999999999999999E-2</v>
          </cell>
          <cell r="DH60">
            <v>1.4999999999999999E-2</v>
          </cell>
          <cell r="DI60">
            <v>8.7999999999999995E-2</v>
          </cell>
          <cell r="DJ60">
            <v>0.49199999999999999</v>
          </cell>
          <cell r="DK60">
            <v>5.6000000000000001E-2</v>
          </cell>
          <cell r="DL60">
            <v>0.01</v>
          </cell>
          <cell r="DM60">
            <v>6.0000000000000001E-3</v>
          </cell>
          <cell r="DN60">
            <v>0.435</v>
          </cell>
          <cell r="DO60">
            <v>0.60899999999999999</v>
          </cell>
          <cell r="DP60">
            <v>0.19</v>
          </cell>
          <cell r="DQ60">
            <v>1.7000000000000001E-2</v>
          </cell>
          <cell r="DR60">
            <v>6.5000000000000002E-2</v>
          </cell>
          <cell r="DS60">
            <v>0.12</v>
          </cell>
          <cell r="DT60">
            <v>0.56000000000000005</v>
          </cell>
          <cell r="DU60">
            <v>0.28399999999999997</v>
          </cell>
          <cell r="DV60">
            <v>0.129</v>
          </cell>
          <cell r="DW60">
            <v>8.9999999999999993E-3</v>
          </cell>
          <cell r="DX60">
            <v>1.9E-2</v>
          </cell>
          <cell r="DY60">
            <v>0.32600000000000001</v>
          </cell>
          <cell r="DZ60">
            <v>0.35399999999999998</v>
          </cell>
          <cell r="EA60">
            <v>7.5999999999999998E-2</v>
          </cell>
          <cell r="EB60">
            <v>0.24399999999999999</v>
          </cell>
          <cell r="EC60">
            <v>0.124</v>
          </cell>
          <cell r="ED60">
            <v>0.371</v>
          </cell>
          <cell r="EE60">
            <v>6.6000000000000003E-2</v>
          </cell>
          <cell r="EF60">
            <v>0.25</v>
          </cell>
          <cell r="EG60">
            <v>0.19</v>
          </cell>
          <cell r="EH60">
            <v>0.32200000000000001</v>
          </cell>
          <cell r="EI60">
            <v>0.34699999999999998</v>
          </cell>
          <cell r="EJ60">
            <v>8.3000000000000004E-2</v>
          </cell>
          <cell r="EK60">
            <v>0.247</v>
          </cell>
          <cell r="EL60">
            <v>0.317</v>
          </cell>
          <cell r="EM60">
            <v>3.9E-2</v>
          </cell>
          <cell r="EN60">
            <v>7.2999999999999995E-2</v>
          </cell>
          <cell r="EO60">
            <v>0.10100000000000001</v>
          </cell>
          <cell r="EP60">
            <v>0.108</v>
          </cell>
          <cell r="EQ60">
            <v>0.36199999999999999</v>
          </cell>
          <cell r="ER60">
            <v>0.34499999999999997</v>
          </cell>
          <cell r="ES60">
            <v>0.34499999999999997</v>
          </cell>
          <cell r="ET60">
            <v>5.3999999999999999E-2</v>
          </cell>
          <cell r="EU60">
            <v>0.13500000000000001</v>
          </cell>
          <cell r="EV60">
            <v>7.6999999999999999E-2</v>
          </cell>
          <cell r="EW60">
            <v>2.9000000000000001E-2</v>
          </cell>
          <cell r="EX60">
            <v>0.157</v>
          </cell>
          <cell r="EY60">
            <v>0.114</v>
          </cell>
          <cell r="EZ60">
            <v>0.16700000000000001</v>
          </cell>
          <cell r="FA60">
            <v>0.56799999999999995</v>
          </cell>
          <cell r="FB60">
            <v>0.114</v>
          </cell>
          <cell r="FC60">
            <v>0.29499999999999998</v>
          </cell>
          <cell r="FD60">
            <v>2.4E-2</v>
          </cell>
          <cell r="FE60">
            <v>0.627</v>
          </cell>
          <cell r="FF60">
            <v>0.17299999999999999</v>
          </cell>
          <cell r="FG60">
            <v>0.19400000000000001</v>
          </cell>
          <cell r="FH60">
            <v>6.0000000000000001E-3</v>
          </cell>
          <cell r="FI60">
            <v>0.38400000000000001</v>
          </cell>
          <cell r="FJ60">
            <v>0.32600000000000001</v>
          </cell>
          <cell r="FK60">
            <v>0.28199999999999997</v>
          </cell>
          <cell r="FL60">
            <v>7.0000000000000001E-3</v>
          </cell>
          <cell r="FM60">
            <v>0.112</v>
          </cell>
          <cell r="FN60">
            <v>0.52400000000000002</v>
          </cell>
          <cell r="FO60">
            <v>0.33500000000000002</v>
          </cell>
          <cell r="FP60">
            <v>2.8000000000000001E-2</v>
          </cell>
          <cell r="FQ60">
            <v>0.68500000000000005</v>
          </cell>
          <cell r="FR60">
            <v>0.11700000000000001</v>
          </cell>
          <cell r="FS60">
            <v>3.4000000000000002E-2</v>
          </cell>
          <cell r="FT60">
            <v>8.1000000000000003E-2</v>
          </cell>
          <cell r="FU60">
            <v>8.3000000000000004E-2</v>
          </cell>
          <cell r="FV60">
            <v>0</v>
          </cell>
          <cell r="FW60">
            <v>0.66900000000000004</v>
          </cell>
          <cell r="FX60">
            <v>0.11700000000000001</v>
          </cell>
          <cell r="FY60">
            <v>3.4000000000000002E-2</v>
          </cell>
          <cell r="FZ60">
            <v>8.7999999999999995E-2</v>
          </cell>
          <cell r="GA60">
            <v>9.1999999999999998E-2</v>
          </cell>
          <cell r="GB60">
            <v>0</v>
          </cell>
          <cell r="GC60">
            <v>0</v>
          </cell>
          <cell r="GD60">
            <v>0</v>
          </cell>
          <cell r="GE60">
            <v>0</v>
          </cell>
          <cell r="GF60">
            <v>0</v>
          </cell>
          <cell r="GG60">
            <v>0</v>
          </cell>
          <cell r="GH60">
            <v>2E-3</v>
          </cell>
          <cell r="GI60">
            <v>3.0000000000000001E-3</v>
          </cell>
          <cell r="GJ60">
            <v>8.0000000000000002E-3</v>
          </cell>
          <cell r="GK60">
            <v>7.0000000000000001E-3</v>
          </cell>
          <cell r="GL60">
            <v>8.9999999999999993E-3</v>
          </cell>
          <cell r="GM60">
            <v>8.0000000000000002E-3</v>
          </cell>
          <cell r="GN60">
            <v>5.0000000000000001E-3</v>
          </cell>
          <cell r="GO60">
            <v>0.121</v>
          </cell>
          <cell r="GP60">
            <v>2.7E-2</v>
          </cell>
          <cell r="GQ60">
            <v>1.7000000000000001E-2</v>
          </cell>
          <cell r="GR60">
            <v>4.0000000000000001E-3</v>
          </cell>
          <cell r="GS60">
            <v>1.2E-2</v>
          </cell>
          <cell r="GT60">
            <v>2E-3</v>
          </cell>
          <cell r="GU60">
            <v>0.44900000000000001</v>
          </cell>
          <cell r="GV60">
            <v>6.8000000000000005E-2</v>
          </cell>
          <cell r="GW60">
            <v>2.7E-2</v>
          </cell>
          <cell r="GX60">
            <v>2.5000000000000001E-2</v>
          </cell>
          <cell r="GY60">
            <v>2.5000000000000001E-2</v>
          </cell>
          <cell r="GZ60">
            <v>4.1000000000000002E-2</v>
          </cell>
          <cell r="HA60">
            <v>0.109</v>
          </cell>
          <cell r="HB60">
            <v>1.2E-2</v>
          </cell>
          <cell r="HC60">
            <v>0</v>
          </cell>
          <cell r="HD60">
            <v>4.0000000000000001E-3</v>
          </cell>
          <cell r="HE60">
            <v>7.0000000000000001E-3</v>
          </cell>
          <cell r="HF60">
            <v>6.0000000000000001E-3</v>
          </cell>
          <cell r="HG60">
            <v>0</v>
          </cell>
          <cell r="HH60">
            <v>0</v>
          </cell>
          <cell r="HI60">
            <v>0</v>
          </cell>
          <cell r="HJ60">
            <v>0</v>
          </cell>
          <cell r="HK60">
            <v>0</v>
          </cell>
          <cell r="HL60">
            <v>2E-3</v>
          </cell>
          <cell r="HM60">
            <v>0</v>
          </cell>
          <cell r="HN60">
            <v>0</v>
          </cell>
          <cell r="HO60">
            <v>8.0000000000000002E-3</v>
          </cell>
          <cell r="HP60">
            <v>1.2999999999999999E-2</v>
          </cell>
          <cell r="HQ60">
            <v>8.9999999999999993E-3</v>
          </cell>
          <cell r="HR60">
            <v>1.0999999999999999E-2</v>
          </cell>
          <cell r="HS60">
            <v>5.0000000000000001E-3</v>
          </cell>
          <cell r="HT60">
            <v>1.2999999999999999E-2</v>
          </cell>
          <cell r="HU60">
            <v>1.2999999999999999E-2</v>
          </cell>
          <cell r="HV60">
            <v>1.2999999999999999E-2</v>
          </cell>
          <cell r="HW60">
            <v>0.06</v>
          </cell>
          <cell r="HX60">
            <v>7.3999999999999996E-2</v>
          </cell>
          <cell r="HY60">
            <v>3.1E-2</v>
          </cell>
          <cell r="HZ60">
            <v>3.4000000000000002E-2</v>
          </cell>
          <cell r="IA60">
            <v>3.6999999999999998E-2</v>
          </cell>
          <cell r="IB60">
            <v>6.7000000000000004E-2</v>
          </cell>
          <cell r="IC60">
            <v>8.8999999999999996E-2</v>
          </cell>
          <cell r="ID60">
            <v>0.378</v>
          </cell>
          <cell r="IE60">
            <v>7.0000000000000001E-3</v>
          </cell>
          <cell r="IF60">
            <v>4.0000000000000001E-3</v>
          </cell>
          <cell r="IG60">
            <v>5.0000000000000001E-3</v>
          </cell>
          <cell r="IH60">
            <v>3.0000000000000001E-3</v>
          </cell>
          <cell r="II60">
            <v>1.4E-2</v>
          </cell>
          <cell r="IJ60">
            <v>0.111</v>
          </cell>
          <cell r="IK60">
            <v>2E-3</v>
          </cell>
          <cell r="IL60">
            <v>0</v>
          </cell>
          <cell r="IM60">
            <v>0</v>
          </cell>
          <cell r="IN60">
            <v>0</v>
          </cell>
          <cell r="IO60">
            <v>0</v>
          </cell>
          <cell r="IP60">
            <v>0</v>
          </cell>
          <cell r="IQ60">
            <v>7.0000000000000001E-3</v>
          </cell>
          <cell r="IR60">
            <v>5.0000000000000001E-3</v>
          </cell>
          <cell r="IS60">
            <v>5.0000000000000001E-3</v>
          </cell>
          <cell r="IT60">
            <v>1.0999999999999999E-2</v>
          </cell>
          <cell r="IU60">
            <v>3.0000000000000001E-3</v>
          </cell>
          <cell r="IV60">
            <v>0.01</v>
          </cell>
          <cell r="IW60">
            <v>1.0999999999999999E-2</v>
          </cell>
          <cell r="IX60">
            <v>0</v>
          </cell>
          <cell r="IY60">
            <v>5.0000000000000001E-3</v>
          </cell>
          <cell r="IZ60">
            <v>1.2999999999999999E-2</v>
          </cell>
          <cell r="JA60">
            <v>2.7E-2</v>
          </cell>
          <cell r="JB60">
            <v>0.125</v>
          </cell>
          <cell r="JC60">
            <v>2E-3</v>
          </cell>
          <cell r="JD60">
            <v>0</v>
          </cell>
          <cell r="JE60">
            <v>0</v>
          </cell>
          <cell r="JF60">
            <v>1.0999999999999999E-2</v>
          </cell>
          <cell r="JG60">
            <v>6.3E-2</v>
          </cell>
          <cell r="JH60">
            <v>0.55800000000000005</v>
          </cell>
          <cell r="JI60">
            <v>0</v>
          </cell>
          <cell r="JJ60">
            <v>0</v>
          </cell>
          <cell r="JK60">
            <v>0</v>
          </cell>
          <cell r="JL60">
            <v>0</v>
          </cell>
          <cell r="JM60">
            <v>2.7E-2</v>
          </cell>
          <cell r="JN60">
            <v>0.115</v>
          </cell>
          <cell r="JO60">
            <v>0</v>
          </cell>
          <cell r="JP60">
            <v>0</v>
          </cell>
          <cell r="JQ60">
            <v>0</v>
          </cell>
          <cell r="JR60">
            <v>2E-3</v>
          </cell>
          <cell r="JS60">
            <v>0</v>
          </cell>
          <cell r="JT60">
            <v>0</v>
          </cell>
          <cell r="JU60">
            <v>0</v>
          </cell>
          <cell r="JV60">
            <v>0</v>
          </cell>
          <cell r="JW60">
            <v>0</v>
          </cell>
          <cell r="JX60">
            <v>5.0000000000000001E-3</v>
          </cell>
          <cell r="JY60">
            <v>3.3000000000000002E-2</v>
          </cell>
          <cell r="JZ60">
            <v>2E-3</v>
          </cell>
          <cell r="KA60">
            <v>0</v>
          </cell>
          <cell r="KB60">
            <v>0</v>
          </cell>
          <cell r="KC60">
            <v>0</v>
          </cell>
          <cell r="KD60">
            <v>3.5999999999999997E-2</v>
          </cell>
          <cell r="KE60">
            <v>0.13300000000000001</v>
          </cell>
          <cell r="KF60">
            <v>6.0000000000000001E-3</v>
          </cell>
          <cell r="KG60">
            <v>0</v>
          </cell>
          <cell r="KH60">
            <v>0</v>
          </cell>
          <cell r="KI60">
            <v>7.0000000000000001E-3</v>
          </cell>
          <cell r="KJ60">
            <v>9.0999999999999998E-2</v>
          </cell>
          <cell r="KK60">
            <v>0.495</v>
          </cell>
          <cell r="KL60">
            <v>4.8000000000000001E-2</v>
          </cell>
          <cell r="KM60">
            <v>0</v>
          </cell>
          <cell r="KN60">
            <v>0</v>
          </cell>
          <cell r="KO60">
            <v>0</v>
          </cell>
          <cell r="KP60">
            <v>1.6E-2</v>
          </cell>
          <cell r="KQ60">
            <v>0.11700000000000001</v>
          </cell>
          <cell r="KR60">
            <v>0.01</v>
          </cell>
          <cell r="KS60">
            <v>0</v>
          </cell>
          <cell r="KT60">
            <v>0</v>
          </cell>
          <cell r="KU60">
            <v>0</v>
          </cell>
          <cell r="KV60">
            <v>2E-3</v>
          </cell>
          <cell r="KW60">
            <v>0</v>
          </cell>
          <cell r="KX60">
            <v>0</v>
          </cell>
          <cell r="KY60">
            <v>0</v>
          </cell>
          <cell r="KZ60">
            <v>0</v>
          </cell>
          <cell r="LA60">
            <v>0</v>
          </cell>
          <cell r="LB60">
            <v>7.0000000000000001E-3</v>
          </cell>
          <cell r="LC60">
            <v>2.5000000000000001E-2</v>
          </cell>
          <cell r="LD60">
            <v>8.0000000000000002E-3</v>
          </cell>
          <cell r="LE60">
            <v>0</v>
          </cell>
          <cell r="LF60">
            <v>0</v>
          </cell>
          <cell r="LG60">
            <v>4.0000000000000001E-3</v>
          </cell>
          <cell r="LH60">
            <v>3.1E-2</v>
          </cell>
          <cell r="LI60">
            <v>0.125</v>
          </cell>
          <cell r="LJ60">
            <v>1.7999999999999999E-2</v>
          </cell>
          <cell r="LK60">
            <v>0</v>
          </cell>
          <cell r="LL60">
            <v>2E-3</v>
          </cell>
          <cell r="LM60">
            <v>3.0000000000000001E-3</v>
          </cell>
          <cell r="LN60">
            <v>0.104</v>
          </cell>
          <cell r="LO60">
            <v>0.46800000000000003</v>
          </cell>
          <cell r="LP60">
            <v>6.2E-2</v>
          </cell>
          <cell r="LQ60">
            <v>0</v>
          </cell>
          <cell r="LR60">
            <v>0</v>
          </cell>
          <cell r="LS60">
            <v>0</v>
          </cell>
          <cell r="LT60">
            <v>2.3E-2</v>
          </cell>
          <cell r="LU60">
            <v>0.107</v>
          </cell>
          <cell r="LV60">
            <v>1.0999999999999999E-2</v>
          </cell>
          <cell r="LW60">
            <v>0</v>
          </cell>
          <cell r="LX60">
            <v>0</v>
          </cell>
          <cell r="LY60">
            <v>0</v>
          </cell>
          <cell r="LZ60">
            <v>0</v>
          </cell>
          <cell r="MA60">
            <v>0</v>
          </cell>
          <cell r="MB60">
            <v>2E-3</v>
          </cell>
          <cell r="MC60">
            <v>0</v>
          </cell>
          <cell r="MD60">
            <v>0</v>
          </cell>
          <cell r="ME60">
            <v>0</v>
          </cell>
          <cell r="MF60">
            <v>0</v>
          </cell>
          <cell r="MG60">
            <v>0</v>
          </cell>
          <cell r="MH60">
            <v>0.04</v>
          </cell>
          <cell r="MI60">
            <v>0</v>
          </cell>
          <cell r="MJ60">
            <v>0</v>
          </cell>
          <cell r="MK60">
            <v>0</v>
          </cell>
          <cell r="ML60">
            <v>0</v>
          </cell>
          <cell r="MM60">
            <v>0</v>
          </cell>
          <cell r="MN60">
            <v>0.18099999999999999</v>
          </cell>
          <cell r="MO60">
            <v>0</v>
          </cell>
          <cell r="MP60">
            <v>0</v>
          </cell>
          <cell r="MQ60">
            <v>0</v>
          </cell>
          <cell r="MR60">
            <v>0</v>
          </cell>
          <cell r="MS60">
            <v>4.0000000000000001E-3</v>
          </cell>
          <cell r="MT60">
            <v>0.627</v>
          </cell>
          <cell r="MU60">
            <v>0</v>
          </cell>
          <cell r="MV60">
            <v>0</v>
          </cell>
          <cell r="MW60">
            <v>0</v>
          </cell>
          <cell r="MX60">
            <v>0</v>
          </cell>
          <cell r="MY60">
            <v>0</v>
          </cell>
          <cell r="MZ60">
            <v>0.14599999999999999</v>
          </cell>
          <cell r="NA60">
            <v>0.109</v>
          </cell>
          <cell r="NB60">
            <v>0.14499999999999999</v>
          </cell>
          <cell r="NC60">
            <v>1.2E-2</v>
          </cell>
          <cell r="ND60">
            <v>2.1999999999999999E-2</v>
          </cell>
          <cell r="NE60">
            <v>3.5999999999999997E-2</v>
          </cell>
          <cell r="NF60">
            <v>8.0000000000000002E-3</v>
          </cell>
          <cell r="NG60">
            <v>0.16600000000000001</v>
          </cell>
          <cell r="NH60">
            <v>2.8000000000000001E-2</v>
          </cell>
          <cell r="NI60">
            <v>0.14699999999999999</v>
          </cell>
          <cell r="NJ60">
            <v>8.0000000000000002E-3</v>
          </cell>
          <cell r="NK60">
            <v>0</v>
          </cell>
          <cell r="NL60">
            <v>0.01</v>
          </cell>
          <cell r="NM60">
            <v>1.4E-2</v>
          </cell>
          <cell r="NN60">
            <v>5.1999999999999998E-2</v>
          </cell>
          <cell r="NO60">
            <v>0</v>
          </cell>
          <cell r="NP60">
            <v>4.0000000000000001E-3</v>
          </cell>
          <cell r="NQ60">
            <v>5.0999999999999997E-2</v>
          </cell>
          <cell r="NR60">
            <v>1.0999999999999999E-2</v>
          </cell>
          <cell r="NS60">
            <v>0.03</v>
          </cell>
          <cell r="NT60">
            <v>0.14699999999999999</v>
          </cell>
          <cell r="NU60">
            <v>0.26</v>
          </cell>
          <cell r="NV60">
            <v>2.7E-2</v>
          </cell>
          <cell r="NW60">
            <v>3.0000000000000001E-3</v>
          </cell>
          <cell r="NX60">
            <v>3.5000000000000003E-2</v>
          </cell>
          <cell r="NY60">
            <v>3.6999999999999998E-2</v>
          </cell>
          <cell r="NZ60">
            <v>0.28899999999999998</v>
          </cell>
          <cell r="OA60">
            <v>2.7E-2</v>
          </cell>
          <cell r="OB60">
            <v>4.0000000000000001E-3</v>
          </cell>
          <cell r="OC60">
            <v>0</v>
          </cell>
          <cell r="OD60">
            <v>2.1999999999999999E-2</v>
          </cell>
          <cell r="OE60">
            <v>5.0999999999999997E-2</v>
          </cell>
          <cell r="OF60">
            <v>2E-3</v>
          </cell>
          <cell r="OG60">
            <v>2.1000000000000001E-2</v>
          </cell>
          <cell r="OH60">
            <v>1.2E-2</v>
          </cell>
          <cell r="OI60">
            <v>3.0000000000000001E-3</v>
          </cell>
          <cell r="OJ60">
            <v>0.20799999999999999</v>
          </cell>
          <cell r="OK60">
            <v>9.8000000000000004E-2</v>
          </cell>
          <cell r="OL60">
            <v>1.2999999999999999E-2</v>
          </cell>
          <cell r="OM60">
            <v>2E-3</v>
          </cell>
          <cell r="ON60">
            <v>0.01</v>
          </cell>
          <cell r="OO60">
            <v>0.14799999999999999</v>
          </cell>
          <cell r="OP60">
            <v>0.16300000000000001</v>
          </cell>
          <cell r="OQ60">
            <v>1.0999999999999999E-2</v>
          </cell>
          <cell r="OR60">
            <v>4.9000000000000002E-2</v>
          </cell>
          <cell r="OS60">
            <v>1.2E-2</v>
          </cell>
          <cell r="OT60">
            <v>0.03</v>
          </cell>
          <cell r="OU60">
            <v>1.6E-2</v>
          </cell>
          <cell r="OV60">
            <v>8.0000000000000002E-3</v>
          </cell>
          <cell r="OW60">
            <v>2.4E-2</v>
          </cell>
          <cell r="OX60">
            <v>0.14000000000000001</v>
          </cell>
          <cell r="OY60">
            <v>5.5E-2</v>
          </cell>
          <cell r="OZ60">
            <v>0.03</v>
          </cell>
          <cell r="PA60">
            <v>3.2000000000000001E-2</v>
          </cell>
          <cell r="PB60">
            <v>4.0000000000000001E-3</v>
          </cell>
          <cell r="PC60">
            <v>0</v>
          </cell>
          <cell r="PD60">
            <v>0.152</v>
          </cell>
        </row>
        <row r="61">
          <cell r="A61" t="str">
            <v>5GZ</v>
          </cell>
          <cell r="B61" t="str">
            <v>61</v>
          </cell>
          <cell r="C61" t="str">
            <v>NAF 17</v>
          </cell>
          <cell r="D61" t="str">
            <v>GZ</v>
          </cell>
          <cell r="E61" t="str">
            <v>5</v>
          </cell>
          <cell r="F61">
            <v>0</v>
          </cell>
          <cell r="G61">
            <v>3.9E-2</v>
          </cell>
          <cell r="H61">
            <v>0.13800000000000001</v>
          </cell>
          <cell r="I61">
            <v>0.73399999999999999</v>
          </cell>
          <cell r="J61">
            <v>0.09</v>
          </cell>
          <cell r="K61">
            <v>0.75700000000000001</v>
          </cell>
          <cell r="L61">
            <v>0.215</v>
          </cell>
          <cell r="M61">
            <v>1.0999999999999999E-2</v>
          </cell>
          <cell r="N61">
            <v>1.7000000000000001E-2</v>
          </cell>
          <cell r="O61">
            <v>0.104</v>
          </cell>
          <cell r="P61">
            <v>0.17</v>
          </cell>
          <cell r="Q61">
            <v>3.6999999999999998E-2</v>
          </cell>
          <cell r="R61">
            <v>0.01</v>
          </cell>
          <cell r="S61">
            <v>8.5000000000000006E-2</v>
          </cell>
          <cell r="T61">
            <v>0.20100000000000001</v>
          </cell>
          <cell r="U61">
            <v>0.23799999999999999</v>
          </cell>
          <cell r="V61">
            <v>0.13200000000000001</v>
          </cell>
          <cell r="W61">
            <v>0.33400000000000002</v>
          </cell>
          <cell r="X61">
            <v>0.14799999999999999</v>
          </cell>
          <cell r="Y61">
            <v>0.78700000000000003</v>
          </cell>
          <cell r="Z61">
            <v>6.5000000000000002E-2</v>
          </cell>
          <cell r="AA61">
            <v>0.10299999999999999</v>
          </cell>
          <cell r="AB61">
            <v>0.71899999999999997</v>
          </cell>
          <cell r="AC61">
            <v>0.377</v>
          </cell>
          <cell r="AD61">
            <v>0.76</v>
          </cell>
          <cell r="AE61">
            <v>0.10299999999999999</v>
          </cell>
          <cell r="AF61">
            <v>0.22</v>
          </cell>
          <cell r="AG61">
            <v>0.78</v>
          </cell>
          <cell r="AH61">
            <v>0.59699999999999998</v>
          </cell>
          <cell r="AI61">
            <v>0.40300000000000002</v>
          </cell>
          <cell r="AJ61">
            <v>91</v>
          </cell>
          <cell r="AK61">
            <v>0.23699999999999999</v>
          </cell>
          <cell r="AL61">
            <v>0.30099999999999999</v>
          </cell>
          <cell r="AM61">
            <v>0</v>
          </cell>
          <cell r="AN61">
            <v>0.45200000000000001</v>
          </cell>
          <cell r="AO61">
            <v>8.9999999999999993E-3</v>
          </cell>
          <cell r="AP61">
            <v>4.5999999999999999E-2</v>
          </cell>
          <cell r="AQ61">
            <v>1.7999999999999999E-2</v>
          </cell>
          <cell r="AR61">
            <v>8.9999999999999993E-3</v>
          </cell>
          <cell r="AS61">
            <v>0.84499999999999997</v>
          </cell>
          <cell r="AT61">
            <v>8.2000000000000003E-2</v>
          </cell>
          <cell r="AU61">
            <v>8583</v>
          </cell>
          <cell r="AV61">
            <v>5.0000000000000001E-3</v>
          </cell>
          <cell r="AW61">
            <v>6.9000000000000006E-2</v>
          </cell>
          <cell r="AX61">
            <v>2.1999999999999999E-2</v>
          </cell>
          <cell r="AY61">
            <v>0.72799999999999998</v>
          </cell>
          <cell r="AZ61">
            <v>0.17599999999999999</v>
          </cell>
          <cell r="BA61">
            <v>21.879000000000001</v>
          </cell>
          <cell r="BB61">
            <v>6.3E-2</v>
          </cell>
          <cell r="BC61">
            <v>0.155</v>
          </cell>
          <cell r="BD61">
            <v>0.31</v>
          </cell>
          <cell r="BE61">
            <v>0.47099999999999997</v>
          </cell>
          <cell r="BF61">
            <v>0.58199999999999996</v>
          </cell>
          <cell r="BG61">
            <v>0.157</v>
          </cell>
          <cell r="BH61">
            <v>0.10199999999999999</v>
          </cell>
          <cell r="BI61">
            <v>7.3999999999999996E-2</v>
          </cell>
          <cell r="BJ61">
            <v>2.5000000000000001E-2</v>
          </cell>
          <cell r="BK61">
            <v>0.06</v>
          </cell>
          <cell r="BL61">
            <v>5.1999999999999998E-2</v>
          </cell>
          <cell r="BM61">
            <v>0.114</v>
          </cell>
          <cell r="BN61">
            <v>8.2000000000000003E-2</v>
          </cell>
          <cell r="BO61">
            <v>0.126</v>
          </cell>
          <cell r="BP61">
            <v>0.14799999999999999</v>
          </cell>
          <cell r="BQ61">
            <v>0.47799999999999998</v>
          </cell>
          <cell r="BR61">
            <v>1.4E-2</v>
          </cell>
          <cell r="BS61">
            <v>0</v>
          </cell>
          <cell r="BT61">
            <v>8.9999999999999993E-3</v>
          </cell>
          <cell r="BU61">
            <v>2E-3</v>
          </cell>
          <cell r="BV61">
            <v>0.17399999999999999</v>
          </cell>
          <cell r="BW61">
            <v>0.80100000000000005</v>
          </cell>
          <cell r="BX61">
            <v>0</v>
          </cell>
          <cell r="BY61">
            <v>0</v>
          </cell>
          <cell r="BZ61">
            <v>6.0000000000000001E-3</v>
          </cell>
          <cell r="CA61">
            <v>0.17899999999999999</v>
          </cell>
          <cell r="CB61">
            <v>0.78200000000000003</v>
          </cell>
          <cell r="CC61">
            <v>3.3000000000000002E-2</v>
          </cell>
          <cell r="CD61">
            <v>0</v>
          </cell>
          <cell r="CE61">
            <v>0</v>
          </cell>
          <cell r="CF61">
            <v>8.0000000000000002E-3</v>
          </cell>
          <cell r="CG61">
            <v>0.23100000000000001</v>
          </cell>
          <cell r="CH61">
            <v>0.71799999999999997</v>
          </cell>
          <cell r="CI61">
            <v>4.2999999999999997E-2</v>
          </cell>
          <cell r="CJ61">
            <v>0</v>
          </cell>
          <cell r="CK61">
            <v>0</v>
          </cell>
          <cell r="CL61">
            <v>0</v>
          </cell>
          <cell r="CM61">
            <v>0</v>
          </cell>
          <cell r="CN61">
            <v>7.0000000000000001E-3</v>
          </cell>
          <cell r="CO61">
            <v>0.99299999999999999</v>
          </cell>
          <cell r="CP61">
            <v>0.57399999999999995</v>
          </cell>
          <cell r="CQ61">
            <v>0.30499999999999999</v>
          </cell>
          <cell r="CR61">
            <v>0.104</v>
          </cell>
          <cell r="CS61">
            <v>3.0000000000000001E-3</v>
          </cell>
          <cell r="CT61">
            <v>1.4E-2</v>
          </cell>
          <cell r="CU61">
            <v>0.55900000000000005</v>
          </cell>
          <cell r="CV61">
            <v>0.24299999999999999</v>
          </cell>
          <cell r="CW61">
            <v>4.8000000000000001E-2</v>
          </cell>
          <cell r="CX61">
            <v>6.0999999999999999E-2</v>
          </cell>
          <cell r="CY61">
            <v>8.8999999999999996E-2</v>
          </cell>
          <cell r="CZ61">
            <v>0.72299999999999998</v>
          </cell>
          <cell r="DA61">
            <v>0.189</v>
          </cell>
          <cell r="DB61">
            <v>8.5000000000000006E-2</v>
          </cell>
          <cell r="DC61">
            <v>0</v>
          </cell>
          <cell r="DD61">
            <v>3.0000000000000001E-3</v>
          </cell>
          <cell r="DE61">
            <v>0.61899999999999999</v>
          </cell>
          <cell r="DF61">
            <v>0.245</v>
          </cell>
          <cell r="DG61">
            <v>5.7000000000000002E-2</v>
          </cell>
          <cell r="DH61">
            <v>1.4E-2</v>
          </cell>
          <cell r="DI61">
            <v>6.6000000000000003E-2</v>
          </cell>
          <cell r="DJ61">
            <v>0.51100000000000001</v>
          </cell>
          <cell r="DK61">
            <v>5.1999999999999998E-2</v>
          </cell>
          <cell r="DL61">
            <v>0</v>
          </cell>
          <cell r="DM61">
            <v>6.0000000000000001E-3</v>
          </cell>
          <cell r="DN61">
            <v>0.43099999999999999</v>
          </cell>
          <cell r="DO61">
            <v>0.60899999999999999</v>
          </cell>
          <cell r="DP61">
            <v>0.2</v>
          </cell>
          <cell r="DQ61">
            <v>1.6E-2</v>
          </cell>
          <cell r="DR61">
            <v>1.6E-2</v>
          </cell>
          <cell r="DS61">
            <v>0.159</v>
          </cell>
          <cell r="DT61">
            <v>0.51100000000000001</v>
          </cell>
          <cell r="DU61">
            <v>0.312</v>
          </cell>
          <cell r="DV61">
            <v>0.16600000000000001</v>
          </cell>
          <cell r="DW61">
            <v>0</v>
          </cell>
          <cell r="DX61">
            <v>1.0999999999999999E-2</v>
          </cell>
          <cell r="DY61">
            <v>0.33600000000000002</v>
          </cell>
          <cell r="DZ61">
            <v>0.33</v>
          </cell>
          <cell r="EA61">
            <v>4.5999999999999999E-2</v>
          </cell>
          <cell r="EB61">
            <v>0.28799999999999998</v>
          </cell>
          <cell r="EC61">
            <v>7.0000000000000007E-2</v>
          </cell>
          <cell r="ED61">
            <v>0.38900000000000001</v>
          </cell>
          <cell r="EE61">
            <v>4.3999999999999997E-2</v>
          </cell>
          <cell r="EF61">
            <v>0.22700000000000001</v>
          </cell>
          <cell r="EG61">
            <v>0.27100000000000002</v>
          </cell>
          <cell r="EH61">
            <v>0.32</v>
          </cell>
          <cell r="EI61">
            <v>0.32600000000000001</v>
          </cell>
          <cell r="EJ61">
            <v>4.1000000000000002E-2</v>
          </cell>
          <cell r="EK61">
            <v>0.312</v>
          </cell>
          <cell r="EL61">
            <v>0.26500000000000001</v>
          </cell>
          <cell r="EM61">
            <v>3.9E-2</v>
          </cell>
          <cell r="EN61">
            <v>7.0999999999999994E-2</v>
          </cell>
          <cell r="EO61">
            <v>0.09</v>
          </cell>
          <cell r="EP61">
            <v>0.10299999999999999</v>
          </cell>
          <cell r="EQ61">
            <v>0.432</v>
          </cell>
          <cell r="ER61">
            <v>0.308</v>
          </cell>
          <cell r="ES61">
            <v>0.30099999999999999</v>
          </cell>
          <cell r="ET61">
            <v>6.0999999999999999E-2</v>
          </cell>
          <cell r="EU61">
            <v>0.14399999999999999</v>
          </cell>
          <cell r="EV61">
            <v>6.7000000000000004E-2</v>
          </cell>
          <cell r="EW61">
            <v>1.4E-2</v>
          </cell>
          <cell r="EX61">
            <v>9.9000000000000005E-2</v>
          </cell>
          <cell r="EY61">
            <v>0.14499999999999999</v>
          </cell>
          <cell r="EZ61">
            <v>0.20200000000000001</v>
          </cell>
          <cell r="FA61">
            <v>0.55200000000000005</v>
          </cell>
          <cell r="FB61">
            <v>0.14399999999999999</v>
          </cell>
          <cell r="FC61">
            <v>0.27</v>
          </cell>
          <cell r="FD61">
            <v>3.4000000000000002E-2</v>
          </cell>
          <cell r="FE61">
            <v>0.54</v>
          </cell>
          <cell r="FF61">
            <v>0.183</v>
          </cell>
          <cell r="FG61">
            <v>0.26300000000000001</v>
          </cell>
          <cell r="FH61">
            <v>1.4E-2</v>
          </cell>
          <cell r="FI61">
            <v>0.45200000000000001</v>
          </cell>
          <cell r="FJ61">
            <v>0.24399999999999999</v>
          </cell>
          <cell r="FK61">
            <v>0.29399999999999998</v>
          </cell>
          <cell r="FL61">
            <v>0.01</v>
          </cell>
          <cell r="FM61">
            <v>6.5000000000000002E-2</v>
          </cell>
          <cell r="FN61">
            <v>0.53100000000000003</v>
          </cell>
          <cell r="FO61">
            <v>0.39</v>
          </cell>
          <cell r="FP61">
            <v>1.4E-2</v>
          </cell>
          <cell r="FQ61">
            <v>0.63</v>
          </cell>
          <cell r="FR61">
            <v>0.17899999999999999</v>
          </cell>
          <cell r="FS61">
            <v>2.1999999999999999E-2</v>
          </cell>
          <cell r="FT61">
            <v>8.1000000000000003E-2</v>
          </cell>
          <cell r="FU61">
            <v>8.8999999999999996E-2</v>
          </cell>
          <cell r="FV61">
            <v>0</v>
          </cell>
          <cell r="FW61">
            <v>0.61</v>
          </cell>
          <cell r="FX61">
            <v>0.17799999999999999</v>
          </cell>
          <cell r="FY61">
            <v>2.1000000000000001E-2</v>
          </cell>
          <cell r="FZ61">
            <v>8.8999999999999996E-2</v>
          </cell>
          <cell r="GA61">
            <v>0.10199999999999999</v>
          </cell>
          <cell r="GB61">
            <v>0</v>
          </cell>
          <cell r="GC61">
            <v>0</v>
          </cell>
          <cell r="GD61">
            <v>0</v>
          </cell>
          <cell r="GE61">
            <v>0</v>
          </cell>
          <cell r="GF61">
            <v>0</v>
          </cell>
          <cell r="GG61">
            <v>0</v>
          </cell>
          <cell r="GH61">
            <v>0</v>
          </cell>
          <cell r="GI61">
            <v>2.8000000000000001E-2</v>
          </cell>
          <cell r="GJ61">
            <v>8.9999999999999993E-3</v>
          </cell>
          <cell r="GK61">
            <v>0</v>
          </cell>
          <cell r="GL61">
            <v>2E-3</v>
          </cell>
          <cell r="GM61">
            <v>1E-3</v>
          </cell>
          <cell r="GN61">
            <v>0</v>
          </cell>
          <cell r="GO61">
            <v>5.6000000000000001E-2</v>
          </cell>
          <cell r="GP61">
            <v>2.9000000000000001E-2</v>
          </cell>
          <cell r="GQ61">
            <v>2.8000000000000001E-2</v>
          </cell>
          <cell r="GR61">
            <v>8.9999999999999993E-3</v>
          </cell>
          <cell r="GS61">
            <v>4.0000000000000001E-3</v>
          </cell>
          <cell r="GT61">
            <v>8.9999999999999993E-3</v>
          </cell>
          <cell r="GU61">
            <v>0.432</v>
          </cell>
          <cell r="GV61">
            <v>0.106</v>
          </cell>
          <cell r="GW61">
            <v>7.1999999999999995E-2</v>
          </cell>
          <cell r="GX61">
            <v>5.8000000000000003E-2</v>
          </cell>
          <cell r="GY61">
            <v>1.7000000000000001E-2</v>
          </cell>
          <cell r="GZ61">
            <v>4.9000000000000002E-2</v>
          </cell>
          <cell r="HA61">
            <v>6.6000000000000003E-2</v>
          </cell>
          <cell r="HB61">
            <v>1.2999999999999999E-2</v>
          </cell>
          <cell r="HC61">
            <v>2E-3</v>
          </cell>
          <cell r="HD61">
            <v>5.0000000000000001E-3</v>
          </cell>
          <cell r="HE61">
            <v>3.0000000000000001E-3</v>
          </cell>
          <cell r="HF61">
            <v>2E-3</v>
          </cell>
          <cell r="HG61">
            <v>0</v>
          </cell>
          <cell r="HH61">
            <v>0</v>
          </cell>
          <cell r="HI61">
            <v>0</v>
          </cell>
          <cell r="HJ61">
            <v>0</v>
          </cell>
          <cell r="HK61">
            <v>0</v>
          </cell>
          <cell r="HL61">
            <v>0</v>
          </cell>
          <cell r="HM61">
            <v>0</v>
          </cell>
          <cell r="HN61">
            <v>1E-3</v>
          </cell>
          <cell r="HO61">
            <v>3.0000000000000001E-3</v>
          </cell>
          <cell r="HP61">
            <v>6.0000000000000001E-3</v>
          </cell>
          <cell r="HQ61">
            <v>1.7999999999999999E-2</v>
          </cell>
          <cell r="HR61">
            <v>1.2999999999999999E-2</v>
          </cell>
          <cell r="HS61">
            <v>7.0000000000000001E-3</v>
          </cell>
          <cell r="HT61">
            <v>1.7999999999999999E-2</v>
          </cell>
          <cell r="HU61">
            <v>1.9E-2</v>
          </cell>
          <cell r="HV61">
            <v>3.2000000000000001E-2</v>
          </cell>
          <cell r="HW61">
            <v>1.2999999999999999E-2</v>
          </cell>
          <cell r="HX61">
            <v>4.8000000000000001E-2</v>
          </cell>
          <cell r="HY61">
            <v>4.3999999999999997E-2</v>
          </cell>
          <cell r="HZ61">
            <v>0.09</v>
          </cell>
          <cell r="IA61">
            <v>5.7000000000000002E-2</v>
          </cell>
          <cell r="IB61">
            <v>8.1000000000000003E-2</v>
          </cell>
          <cell r="IC61">
            <v>0.108</v>
          </cell>
          <cell r="ID61">
            <v>0.35299999999999998</v>
          </cell>
          <cell r="IE61">
            <v>0</v>
          </cell>
          <cell r="IF61">
            <v>5.0000000000000001E-3</v>
          </cell>
          <cell r="IG61">
            <v>2E-3</v>
          </cell>
          <cell r="IH61">
            <v>3.0000000000000001E-3</v>
          </cell>
          <cell r="II61">
            <v>1.4E-2</v>
          </cell>
          <cell r="IJ61">
            <v>6.4000000000000001E-2</v>
          </cell>
          <cell r="IK61">
            <v>0</v>
          </cell>
          <cell r="IL61">
            <v>0</v>
          </cell>
          <cell r="IM61">
            <v>0</v>
          </cell>
          <cell r="IN61">
            <v>0</v>
          </cell>
          <cell r="IO61">
            <v>0</v>
          </cell>
          <cell r="IP61">
            <v>0</v>
          </cell>
          <cell r="IQ61">
            <v>8.0000000000000002E-3</v>
          </cell>
          <cell r="IR61">
            <v>0</v>
          </cell>
          <cell r="IS61">
            <v>1E-3</v>
          </cell>
          <cell r="IT61">
            <v>0</v>
          </cell>
          <cell r="IU61">
            <v>6.0000000000000001E-3</v>
          </cell>
          <cell r="IV61">
            <v>2.4E-2</v>
          </cell>
          <cell r="IW61">
            <v>6.0000000000000001E-3</v>
          </cell>
          <cell r="IX61">
            <v>0</v>
          </cell>
          <cell r="IY61">
            <v>8.0000000000000002E-3</v>
          </cell>
          <cell r="IZ61">
            <v>0</v>
          </cell>
          <cell r="JA61">
            <v>2.4E-2</v>
          </cell>
          <cell r="JB61">
            <v>0.105</v>
          </cell>
          <cell r="JC61">
            <v>0</v>
          </cell>
          <cell r="JD61">
            <v>0</v>
          </cell>
          <cell r="JE61">
            <v>0</v>
          </cell>
          <cell r="JF61">
            <v>2E-3</v>
          </cell>
          <cell r="JG61">
            <v>0.13300000000000001</v>
          </cell>
          <cell r="JH61">
            <v>0.59</v>
          </cell>
          <cell r="JI61">
            <v>0</v>
          </cell>
          <cell r="JJ61">
            <v>0</v>
          </cell>
          <cell r="JK61">
            <v>0</v>
          </cell>
          <cell r="JL61">
            <v>0</v>
          </cell>
          <cell r="JM61">
            <v>1.2E-2</v>
          </cell>
          <cell r="JN61">
            <v>8.2000000000000003E-2</v>
          </cell>
          <cell r="JO61">
            <v>0</v>
          </cell>
          <cell r="JP61">
            <v>0</v>
          </cell>
          <cell r="JQ61">
            <v>0</v>
          </cell>
          <cell r="JR61">
            <v>0</v>
          </cell>
          <cell r="JS61">
            <v>0</v>
          </cell>
          <cell r="JT61">
            <v>0</v>
          </cell>
          <cell r="JU61">
            <v>0</v>
          </cell>
          <cell r="JV61">
            <v>0</v>
          </cell>
          <cell r="JW61">
            <v>0</v>
          </cell>
          <cell r="JX61">
            <v>0</v>
          </cell>
          <cell r="JY61">
            <v>0.04</v>
          </cell>
          <cell r="JZ61">
            <v>1E-3</v>
          </cell>
          <cell r="KA61">
            <v>0</v>
          </cell>
          <cell r="KB61">
            <v>0</v>
          </cell>
          <cell r="KC61">
            <v>0</v>
          </cell>
          <cell r="KD61">
            <v>5.0000000000000001E-3</v>
          </cell>
          <cell r="KE61">
            <v>0.128</v>
          </cell>
          <cell r="KF61">
            <v>0</v>
          </cell>
          <cell r="KG61">
            <v>0</v>
          </cell>
          <cell r="KH61">
            <v>0</v>
          </cell>
          <cell r="KI61">
            <v>6.0000000000000001E-3</v>
          </cell>
          <cell r="KJ61">
            <v>0.154</v>
          </cell>
          <cell r="KK61">
            <v>0.54500000000000004</v>
          </cell>
          <cell r="KL61">
            <v>3.2000000000000001E-2</v>
          </cell>
          <cell r="KM61">
            <v>0</v>
          </cell>
          <cell r="KN61">
            <v>0</v>
          </cell>
          <cell r="KO61">
            <v>0</v>
          </cell>
          <cell r="KP61">
            <v>1.6E-2</v>
          </cell>
          <cell r="KQ61">
            <v>7.3999999999999996E-2</v>
          </cell>
          <cell r="KR61">
            <v>0</v>
          </cell>
          <cell r="KS61">
            <v>0</v>
          </cell>
          <cell r="KT61">
            <v>0</v>
          </cell>
          <cell r="KU61">
            <v>0</v>
          </cell>
          <cell r="KV61">
            <v>0</v>
          </cell>
          <cell r="KW61">
            <v>0</v>
          </cell>
          <cell r="KX61">
            <v>0</v>
          </cell>
          <cell r="KY61">
            <v>0</v>
          </cell>
          <cell r="KZ61">
            <v>0</v>
          </cell>
          <cell r="LA61">
            <v>0</v>
          </cell>
          <cell r="LB61">
            <v>1.4E-2</v>
          </cell>
          <cell r="LC61">
            <v>1.7999999999999999E-2</v>
          </cell>
          <cell r="LD61">
            <v>8.0000000000000002E-3</v>
          </cell>
          <cell r="LE61">
            <v>0</v>
          </cell>
          <cell r="LF61">
            <v>0</v>
          </cell>
          <cell r="LG61">
            <v>0</v>
          </cell>
          <cell r="LH61">
            <v>3.4000000000000002E-2</v>
          </cell>
          <cell r="LI61">
            <v>9.8000000000000004E-2</v>
          </cell>
          <cell r="LJ61">
            <v>3.0000000000000001E-3</v>
          </cell>
          <cell r="LK61">
            <v>0</v>
          </cell>
          <cell r="LL61">
            <v>0</v>
          </cell>
          <cell r="LM61">
            <v>7.0000000000000001E-3</v>
          </cell>
          <cell r="LN61">
            <v>0.16</v>
          </cell>
          <cell r="LO61">
            <v>0.53400000000000003</v>
          </cell>
          <cell r="LP61">
            <v>3.3000000000000002E-2</v>
          </cell>
          <cell r="LQ61">
            <v>0</v>
          </cell>
          <cell r="LR61">
            <v>0</v>
          </cell>
          <cell r="LS61">
            <v>0</v>
          </cell>
          <cell r="LT61">
            <v>2.1999999999999999E-2</v>
          </cell>
          <cell r="LU61">
            <v>6.8000000000000005E-2</v>
          </cell>
          <cell r="LV61">
            <v>0</v>
          </cell>
          <cell r="LW61">
            <v>0</v>
          </cell>
          <cell r="LX61">
            <v>0</v>
          </cell>
          <cell r="LY61">
            <v>0</v>
          </cell>
          <cell r="LZ61">
            <v>0</v>
          </cell>
          <cell r="MA61">
            <v>0</v>
          </cell>
          <cell r="MB61">
            <v>0</v>
          </cell>
          <cell r="MC61">
            <v>0</v>
          </cell>
          <cell r="MD61">
            <v>0</v>
          </cell>
          <cell r="ME61">
            <v>0</v>
          </cell>
          <cell r="MF61">
            <v>0</v>
          </cell>
          <cell r="MG61">
            <v>7.0000000000000001E-3</v>
          </cell>
          <cell r="MH61">
            <v>3.4000000000000002E-2</v>
          </cell>
          <cell r="MI61">
            <v>0</v>
          </cell>
          <cell r="MJ61">
            <v>0</v>
          </cell>
          <cell r="MK61">
            <v>0</v>
          </cell>
          <cell r="ML61">
            <v>0</v>
          </cell>
          <cell r="MM61">
            <v>0</v>
          </cell>
          <cell r="MN61">
            <v>0.13900000000000001</v>
          </cell>
          <cell r="MO61">
            <v>0</v>
          </cell>
          <cell r="MP61">
            <v>0</v>
          </cell>
          <cell r="MQ61">
            <v>0</v>
          </cell>
          <cell r="MR61">
            <v>0</v>
          </cell>
          <cell r="MS61">
            <v>0</v>
          </cell>
          <cell r="MT61">
            <v>0.72899999999999998</v>
          </cell>
          <cell r="MU61">
            <v>0</v>
          </cell>
          <cell r="MV61">
            <v>0</v>
          </cell>
          <cell r="MW61">
            <v>0</v>
          </cell>
          <cell r="MX61">
            <v>0</v>
          </cell>
          <cell r="MY61">
            <v>0</v>
          </cell>
          <cell r="MZ61">
            <v>9.0999999999999998E-2</v>
          </cell>
          <cell r="NA61">
            <v>6.3E-2</v>
          </cell>
          <cell r="NB61">
            <v>0.19600000000000001</v>
          </cell>
          <cell r="NC61">
            <v>1.0999999999999999E-2</v>
          </cell>
          <cell r="ND61">
            <v>3.3000000000000002E-2</v>
          </cell>
          <cell r="NE61">
            <v>3.2000000000000001E-2</v>
          </cell>
          <cell r="NF61">
            <v>7.0000000000000001E-3</v>
          </cell>
          <cell r="NG61">
            <v>0.154</v>
          </cell>
          <cell r="NH61">
            <v>1.4999999999999999E-2</v>
          </cell>
          <cell r="NI61">
            <v>0.14099999999999999</v>
          </cell>
          <cell r="NJ61">
            <v>1.2999999999999999E-2</v>
          </cell>
          <cell r="NK61">
            <v>0</v>
          </cell>
          <cell r="NL61">
            <v>7.0000000000000001E-3</v>
          </cell>
          <cell r="NM61">
            <v>8.0000000000000002E-3</v>
          </cell>
          <cell r="NN61">
            <v>3.1E-2</v>
          </cell>
          <cell r="NO61">
            <v>0</v>
          </cell>
          <cell r="NP61">
            <v>0</v>
          </cell>
          <cell r="NQ61">
            <v>3.2000000000000001E-2</v>
          </cell>
          <cell r="NR61">
            <v>8.9999999999999993E-3</v>
          </cell>
          <cell r="NS61">
            <v>2.1999999999999999E-2</v>
          </cell>
          <cell r="NT61">
            <v>0.22500000000000001</v>
          </cell>
          <cell r="NU61">
            <v>0.255</v>
          </cell>
          <cell r="NV61">
            <v>4.5999999999999999E-2</v>
          </cell>
          <cell r="NW61">
            <v>0</v>
          </cell>
          <cell r="NX61">
            <v>3.4000000000000002E-2</v>
          </cell>
          <cell r="NY61">
            <v>4.8000000000000001E-2</v>
          </cell>
          <cell r="NZ61">
            <v>0.24099999999999999</v>
          </cell>
          <cell r="OA61">
            <v>1.4E-2</v>
          </cell>
          <cell r="OB61">
            <v>2.9000000000000001E-2</v>
          </cell>
          <cell r="OC61">
            <v>3.0000000000000001E-3</v>
          </cell>
          <cell r="OD61">
            <v>1.9E-2</v>
          </cell>
          <cell r="OE61">
            <v>2.4E-2</v>
          </cell>
          <cell r="OF61">
            <v>0</v>
          </cell>
          <cell r="OG61">
            <v>1.6E-2</v>
          </cell>
          <cell r="OH61">
            <v>2.1999999999999999E-2</v>
          </cell>
          <cell r="OI61">
            <v>0</v>
          </cell>
          <cell r="OJ61">
            <v>0.249</v>
          </cell>
          <cell r="OK61">
            <v>5.6000000000000001E-2</v>
          </cell>
          <cell r="OL61">
            <v>1.0999999999999999E-2</v>
          </cell>
          <cell r="OM61">
            <v>0</v>
          </cell>
          <cell r="ON61">
            <v>3.0000000000000001E-3</v>
          </cell>
          <cell r="OO61">
            <v>0.192</v>
          </cell>
          <cell r="OP61">
            <v>0.13300000000000001</v>
          </cell>
          <cell r="OQ61">
            <v>1.7000000000000001E-2</v>
          </cell>
          <cell r="OR61">
            <v>4.8000000000000001E-2</v>
          </cell>
          <cell r="OS61">
            <v>1.2999999999999999E-2</v>
          </cell>
          <cell r="OT61">
            <v>1.2999999999999999E-2</v>
          </cell>
          <cell r="OU61">
            <v>6.0000000000000001E-3</v>
          </cell>
          <cell r="OV61">
            <v>1.2E-2</v>
          </cell>
          <cell r="OW61">
            <v>4.2000000000000003E-2</v>
          </cell>
          <cell r="OX61">
            <v>0.161</v>
          </cell>
          <cell r="OY61">
            <v>1.4999999999999999E-2</v>
          </cell>
          <cell r="OZ61">
            <v>8.0000000000000002E-3</v>
          </cell>
          <cell r="PA61">
            <v>1.7999999999999999E-2</v>
          </cell>
          <cell r="PB61">
            <v>0.01</v>
          </cell>
          <cell r="PC61">
            <v>0</v>
          </cell>
          <cell r="PD61">
            <v>0.24199999999999999</v>
          </cell>
        </row>
        <row r="62">
          <cell r="A62" t="str">
            <v>6GZ</v>
          </cell>
          <cell r="B62" t="str">
            <v>62</v>
          </cell>
          <cell r="C62" t="str">
            <v>NAF 17</v>
          </cell>
          <cell r="D62" t="str">
            <v>GZ</v>
          </cell>
          <cell r="E62" t="str">
            <v>6</v>
          </cell>
          <cell r="F62">
            <v>3.0000000000000001E-3</v>
          </cell>
          <cell r="G62">
            <v>4.1000000000000002E-2</v>
          </cell>
          <cell r="H62">
            <v>0.376</v>
          </cell>
          <cell r="I62">
            <v>0.42799999999999999</v>
          </cell>
          <cell r="J62">
            <v>0.152</v>
          </cell>
          <cell r="K62">
            <v>0.308</v>
          </cell>
          <cell r="L62">
            <v>0.377</v>
          </cell>
          <cell r="M62">
            <v>0.01</v>
          </cell>
          <cell r="N62">
            <v>0.30499999999999999</v>
          </cell>
          <cell r="O62">
            <v>0.27700000000000002</v>
          </cell>
          <cell r="P62">
            <v>0.36299999999999999</v>
          </cell>
          <cell r="Q62">
            <v>0.11</v>
          </cell>
          <cell r="R62">
            <v>5.2999999999999999E-2</v>
          </cell>
          <cell r="S62">
            <v>0.19400000000000001</v>
          </cell>
          <cell r="T62">
            <v>0.124</v>
          </cell>
          <cell r="U62">
            <v>0.26900000000000002</v>
          </cell>
          <cell r="V62">
            <v>0.17899999999999999</v>
          </cell>
          <cell r="W62">
            <v>0.14299999999999999</v>
          </cell>
          <cell r="X62">
            <v>0.123</v>
          </cell>
          <cell r="Y62">
            <v>0.79300000000000004</v>
          </cell>
          <cell r="Z62">
            <v>8.4000000000000005E-2</v>
          </cell>
          <cell r="AA62">
            <v>0.27500000000000002</v>
          </cell>
          <cell r="AB62">
            <v>0.875</v>
          </cell>
          <cell r="AC62">
            <v>0.25</v>
          </cell>
          <cell r="AD62">
            <v>0.7</v>
          </cell>
          <cell r="AE62">
            <v>1.7000000000000001E-2</v>
          </cell>
          <cell r="AF62">
            <v>0.42499999999999999</v>
          </cell>
          <cell r="AG62">
            <v>0.57499999999999996</v>
          </cell>
          <cell r="AH62">
            <v>0.80600000000000005</v>
          </cell>
          <cell r="AI62">
            <v>0.19400000000000001</v>
          </cell>
          <cell r="AJ62">
            <v>1331</v>
          </cell>
          <cell r="AK62">
            <v>0.16</v>
          </cell>
          <cell r="AL62">
            <v>0.23</v>
          </cell>
          <cell r="AM62">
            <v>0</v>
          </cell>
          <cell r="AN62">
            <v>0.58399999999999996</v>
          </cell>
          <cell r="AO62">
            <v>2.5999999999999999E-2</v>
          </cell>
          <cell r="AP62">
            <v>2.1000000000000001E-2</v>
          </cell>
          <cell r="AQ62">
            <v>2.9000000000000001E-2</v>
          </cell>
          <cell r="AR62">
            <v>0</v>
          </cell>
          <cell r="AS62">
            <v>0.53200000000000003</v>
          </cell>
          <cell r="AT62">
            <v>0.41799999999999998</v>
          </cell>
          <cell r="AU62">
            <v>68118</v>
          </cell>
          <cell r="AV62">
            <v>3.4000000000000002E-2</v>
          </cell>
          <cell r="AW62">
            <v>6.6000000000000003E-2</v>
          </cell>
          <cell r="AX62">
            <v>8.9999999999999993E-3</v>
          </cell>
          <cell r="AY62">
            <v>0.70499999999999996</v>
          </cell>
          <cell r="AZ62">
            <v>0.185</v>
          </cell>
          <cell r="BA62">
            <v>11.036</v>
          </cell>
          <cell r="BB62">
            <v>0.05</v>
          </cell>
          <cell r="BC62">
            <v>0.13700000000000001</v>
          </cell>
          <cell r="BD62">
            <v>0.45200000000000001</v>
          </cell>
          <cell r="BE62">
            <v>0.36099999999999999</v>
          </cell>
          <cell r="BF62">
            <v>0.747</v>
          </cell>
          <cell r="BG62">
            <v>0.107</v>
          </cell>
          <cell r="BH62">
            <v>7.9000000000000001E-2</v>
          </cell>
          <cell r="BI62">
            <v>2.1999999999999999E-2</v>
          </cell>
          <cell r="BJ62">
            <v>1.2999999999999999E-2</v>
          </cell>
          <cell r="BK62">
            <v>3.2000000000000001E-2</v>
          </cell>
          <cell r="BL62">
            <v>1.4E-2</v>
          </cell>
          <cell r="BM62">
            <v>0.06</v>
          </cell>
          <cell r="BN62">
            <v>3.7999999999999999E-2</v>
          </cell>
          <cell r="BO62">
            <v>0.14499999999999999</v>
          </cell>
          <cell r="BP62">
            <v>0.51100000000000001</v>
          </cell>
          <cell r="BQ62">
            <v>0.23200000000000001</v>
          </cell>
          <cell r="BR62">
            <v>6.0000000000000001E-3</v>
          </cell>
          <cell r="BS62">
            <v>0</v>
          </cell>
          <cell r="BT62">
            <v>0.05</v>
          </cell>
          <cell r="BU62">
            <v>4.0000000000000001E-3</v>
          </cell>
          <cell r="BV62">
            <v>0.32200000000000001</v>
          </cell>
          <cell r="BW62">
            <v>0.61799999999999999</v>
          </cell>
          <cell r="BX62">
            <v>0</v>
          </cell>
          <cell r="BY62">
            <v>0</v>
          </cell>
          <cell r="BZ62">
            <v>6.0000000000000001E-3</v>
          </cell>
          <cell r="CA62">
            <v>0.253</v>
          </cell>
          <cell r="CB62">
            <v>0.71899999999999997</v>
          </cell>
          <cell r="CC62">
            <v>2.3E-2</v>
          </cell>
          <cell r="CD62">
            <v>0</v>
          </cell>
          <cell r="CE62">
            <v>4.0000000000000001E-3</v>
          </cell>
          <cell r="CF62">
            <v>1.2E-2</v>
          </cell>
          <cell r="CG62">
            <v>0.251</v>
          </cell>
          <cell r="CH62">
            <v>0.69799999999999995</v>
          </cell>
          <cell r="CI62">
            <v>3.5000000000000003E-2</v>
          </cell>
          <cell r="CJ62">
            <v>0</v>
          </cell>
          <cell r="CK62">
            <v>0</v>
          </cell>
          <cell r="CL62">
            <v>0</v>
          </cell>
          <cell r="CM62">
            <v>0</v>
          </cell>
          <cell r="CN62">
            <v>1E-3</v>
          </cell>
          <cell r="CO62">
            <v>0.999</v>
          </cell>
          <cell r="CP62">
            <v>0.42699999999999999</v>
          </cell>
          <cell r="CQ62">
            <v>0.28899999999999998</v>
          </cell>
          <cell r="CR62">
            <v>0.27300000000000002</v>
          </cell>
          <cell r="CS62">
            <v>0</v>
          </cell>
          <cell r="CT62">
            <v>1.2E-2</v>
          </cell>
          <cell r="CU62">
            <v>0.37</v>
          </cell>
          <cell r="CV62">
            <v>0.214</v>
          </cell>
          <cell r="CW62">
            <v>0.19400000000000001</v>
          </cell>
          <cell r="CX62">
            <v>0.19700000000000001</v>
          </cell>
          <cell r="CY62">
            <v>2.5000000000000001E-2</v>
          </cell>
          <cell r="CZ62">
            <v>0.5</v>
          </cell>
          <cell r="DA62">
            <v>0.20200000000000001</v>
          </cell>
          <cell r="DB62">
            <v>0.29699999999999999</v>
          </cell>
          <cell r="DC62">
            <v>0</v>
          </cell>
          <cell r="DD62">
            <v>1E-3</v>
          </cell>
          <cell r="DE62">
            <v>0.36099999999999999</v>
          </cell>
          <cell r="DF62">
            <v>0.27700000000000002</v>
          </cell>
          <cell r="DG62">
            <v>0.27500000000000002</v>
          </cell>
          <cell r="DH62">
            <v>0.01</v>
          </cell>
          <cell r="DI62">
            <v>7.6999999999999999E-2</v>
          </cell>
          <cell r="DJ62">
            <v>0.29699999999999999</v>
          </cell>
          <cell r="DK62">
            <v>7.2999999999999995E-2</v>
          </cell>
          <cell r="DL62">
            <v>3.5999999999999997E-2</v>
          </cell>
          <cell r="DM62">
            <v>4.0000000000000001E-3</v>
          </cell>
          <cell r="DN62">
            <v>0.59099999999999997</v>
          </cell>
          <cell r="DO62">
            <v>0.38300000000000001</v>
          </cell>
          <cell r="DP62">
            <v>0.245</v>
          </cell>
          <cell r="DQ62">
            <v>0.17499999999999999</v>
          </cell>
          <cell r="DR62">
            <v>6.8000000000000005E-2</v>
          </cell>
          <cell r="DS62">
            <v>0.128</v>
          </cell>
          <cell r="DT62">
            <v>0.35799999999999998</v>
          </cell>
          <cell r="DU62">
            <v>0.29399999999999998</v>
          </cell>
          <cell r="DV62">
            <v>0.33700000000000002</v>
          </cell>
          <cell r="DW62">
            <v>0</v>
          </cell>
          <cell r="DX62">
            <v>1.0999999999999999E-2</v>
          </cell>
          <cell r="DY62">
            <v>0.182</v>
          </cell>
          <cell r="DZ62">
            <v>0.24299999999999999</v>
          </cell>
          <cell r="EA62">
            <v>0.29499999999999998</v>
          </cell>
          <cell r="EB62">
            <v>0.27900000000000003</v>
          </cell>
          <cell r="EC62">
            <v>5.3999999999999999E-2</v>
          </cell>
          <cell r="ED62">
            <v>0.17100000000000001</v>
          </cell>
          <cell r="EE62">
            <v>1.4E-2</v>
          </cell>
          <cell r="EF62">
            <v>0.52900000000000003</v>
          </cell>
          <cell r="EG62">
            <v>0.23200000000000001</v>
          </cell>
          <cell r="EH62">
            <v>0.2</v>
          </cell>
          <cell r="EI62">
            <v>0.28299999999999997</v>
          </cell>
          <cell r="EJ62">
            <v>0.27500000000000002</v>
          </cell>
          <cell r="EK62">
            <v>0.24199999999999999</v>
          </cell>
          <cell r="EL62">
            <v>0.19600000000000001</v>
          </cell>
          <cell r="EM62">
            <v>4.3999999999999997E-2</v>
          </cell>
          <cell r="EN62">
            <v>5.2999999999999999E-2</v>
          </cell>
          <cell r="EO62">
            <v>0.215</v>
          </cell>
          <cell r="EP62">
            <v>6.9000000000000006E-2</v>
          </cell>
          <cell r="EQ62">
            <v>0.42299999999999999</v>
          </cell>
          <cell r="ER62">
            <v>0.14799999999999999</v>
          </cell>
          <cell r="ES62">
            <v>0.28699999999999998</v>
          </cell>
          <cell r="ET62">
            <v>0.19500000000000001</v>
          </cell>
          <cell r="EU62">
            <v>0.193</v>
          </cell>
          <cell r="EV62">
            <v>0.125</v>
          </cell>
          <cell r="EW62">
            <v>8.7999999999999995E-2</v>
          </cell>
          <cell r="EX62">
            <v>0.29199999999999998</v>
          </cell>
          <cell r="EY62">
            <v>0.32100000000000001</v>
          </cell>
          <cell r="EZ62">
            <v>0.22800000000000001</v>
          </cell>
          <cell r="FA62">
            <v>0.64800000000000002</v>
          </cell>
          <cell r="FB62">
            <v>8.6999999999999994E-2</v>
          </cell>
          <cell r="FC62">
            <v>0.24299999999999999</v>
          </cell>
          <cell r="FD62">
            <v>2.3E-2</v>
          </cell>
          <cell r="FE62">
            <v>0.66400000000000003</v>
          </cell>
          <cell r="FF62">
            <v>0.185</v>
          </cell>
          <cell r="FG62">
            <v>0.13700000000000001</v>
          </cell>
          <cell r="FH62">
            <v>1.2999999999999999E-2</v>
          </cell>
          <cell r="FI62">
            <v>0.58499999999999996</v>
          </cell>
          <cell r="FJ62">
            <v>0.19700000000000001</v>
          </cell>
          <cell r="FK62">
            <v>0.17499999999999999</v>
          </cell>
          <cell r="FL62">
            <v>4.3999999999999997E-2</v>
          </cell>
          <cell r="FM62">
            <v>9.1999999999999998E-2</v>
          </cell>
          <cell r="FN62">
            <v>0.57999999999999996</v>
          </cell>
          <cell r="FO62">
            <v>0.27900000000000003</v>
          </cell>
          <cell r="FP62">
            <v>4.8000000000000001E-2</v>
          </cell>
          <cell r="FQ62">
            <v>0.68600000000000005</v>
          </cell>
          <cell r="FR62">
            <v>0.10100000000000001</v>
          </cell>
          <cell r="FS62">
            <v>3.9E-2</v>
          </cell>
          <cell r="FT62">
            <v>8.5000000000000006E-2</v>
          </cell>
          <cell r="FU62">
            <v>8.7999999999999995E-2</v>
          </cell>
          <cell r="FV62">
            <v>0</v>
          </cell>
          <cell r="FW62">
            <v>0.65800000000000003</v>
          </cell>
          <cell r="FX62">
            <v>0.106</v>
          </cell>
          <cell r="FY62">
            <v>3.6999999999999998E-2</v>
          </cell>
          <cell r="FZ62">
            <v>9.7000000000000003E-2</v>
          </cell>
          <cell r="GA62">
            <v>0.10199999999999999</v>
          </cell>
          <cell r="GB62">
            <v>0</v>
          </cell>
          <cell r="GC62">
            <v>0</v>
          </cell>
          <cell r="GD62">
            <v>0</v>
          </cell>
          <cell r="GE62">
            <v>0</v>
          </cell>
          <cell r="GF62">
            <v>0</v>
          </cell>
          <cell r="GG62">
            <v>0</v>
          </cell>
          <cell r="GH62">
            <v>3.0000000000000001E-3</v>
          </cell>
          <cell r="GI62">
            <v>2.9000000000000001E-2</v>
          </cell>
          <cell r="GJ62">
            <v>6.0000000000000001E-3</v>
          </cell>
          <cell r="GK62">
            <v>4.0000000000000001E-3</v>
          </cell>
          <cell r="GL62">
            <v>2E-3</v>
          </cell>
          <cell r="GM62">
            <v>3.0000000000000001E-3</v>
          </cell>
          <cell r="GN62">
            <v>0</v>
          </cell>
          <cell r="GO62">
            <v>0.29399999999999998</v>
          </cell>
          <cell r="GP62">
            <v>3.5000000000000003E-2</v>
          </cell>
          <cell r="GQ62">
            <v>3.2000000000000001E-2</v>
          </cell>
          <cell r="GR62">
            <v>8.0000000000000002E-3</v>
          </cell>
          <cell r="GS62">
            <v>2E-3</v>
          </cell>
          <cell r="GT62">
            <v>3.0000000000000001E-3</v>
          </cell>
          <cell r="GU62">
            <v>0.29899999999999999</v>
          </cell>
          <cell r="GV62">
            <v>6.5000000000000002E-2</v>
          </cell>
          <cell r="GW62">
            <v>4.2999999999999997E-2</v>
          </cell>
          <cell r="GX62">
            <v>1.2E-2</v>
          </cell>
          <cell r="GY62">
            <v>8.0000000000000002E-3</v>
          </cell>
          <cell r="GZ62">
            <v>2E-3</v>
          </cell>
          <cell r="HA62">
            <v>0.126</v>
          </cell>
          <cell r="HB62">
            <v>1E-3</v>
          </cell>
          <cell r="HC62">
            <v>0</v>
          </cell>
          <cell r="HD62">
            <v>0</v>
          </cell>
          <cell r="HE62">
            <v>0</v>
          </cell>
          <cell r="HF62">
            <v>2.5000000000000001E-2</v>
          </cell>
          <cell r="HG62">
            <v>0</v>
          </cell>
          <cell r="HH62">
            <v>0</v>
          </cell>
          <cell r="HI62">
            <v>0</v>
          </cell>
          <cell r="HJ62">
            <v>0</v>
          </cell>
          <cell r="HK62">
            <v>0</v>
          </cell>
          <cell r="HL62">
            <v>3.0000000000000001E-3</v>
          </cell>
          <cell r="HM62">
            <v>0</v>
          </cell>
          <cell r="HN62">
            <v>5.0000000000000001E-3</v>
          </cell>
          <cell r="HO62">
            <v>3.0000000000000001E-3</v>
          </cell>
          <cell r="HP62">
            <v>1E-3</v>
          </cell>
          <cell r="HQ62">
            <v>2.7E-2</v>
          </cell>
          <cell r="HR62">
            <v>7.0000000000000001E-3</v>
          </cell>
          <cell r="HS62">
            <v>4.0000000000000001E-3</v>
          </cell>
          <cell r="HT62">
            <v>1.4999999999999999E-2</v>
          </cell>
          <cell r="HU62">
            <v>8.0000000000000002E-3</v>
          </cell>
          <cell r="HV62">
            <v>2.3E-2</v>
          </cell>
          <cell r="HW62">
            <v>0.28000000000000003</v>
          </cell>
          <cell r="HX62">
            <v>4.4999999999999998E-2</v>
          </cell>
          <cell r="HY62">
            <v>0.01</v>
          </cell>
          <cell r="HZ62">
            <v>4.1000000000000002E-2</v>
          </cell>
          <cell r="IA62">
            <v>2.7E-2</v>
          </cell>
          <cell r="IB62">
            <v>8.6999999999999994E-2</v>
          </cell>
          <cell r="IC62">
            <v>0.13300000000000001</v>
          </cell>
          <cell r="ID62">
            <v>0.13</v>
          </cell>
          <cell r="IE62">
            <v>0</v>
          </cell>
          <cell r="IF62">
            <v>0</v>
          </cell>
          <cell r="IG62">
            <v>0</v>
          </cell>
          <cell r="IH62">
            <v>3.3000000000000002E-2</v>
          </cell>
          <cell r="II62">
            <v>7.0999999999999994E-2</v>
          </cell>
          <cell r="IJ62">
            <v>4.8000000000000001E-2</v>
          </cell>
          <cell r="IK62">
            <v>1E-3</v>
          </cell>
          <cell r="IL62">
            <v>0</v>
          </cell>
          <cell r="IM62">
            <v>0</v>
          </cell>
          <cell r="IN62">
            <v>0</v>
          </cell>
          <cell r="IO62">
            <v>0</v>
          </cell>
          <cell r="IP62">
            <v>2E-3</v>
          </cell>
          <cell r="IQ62">
            <v>5.0000000000000001E-3</v>
          </cell>
          <cell r="IR62">
            <v>0</v>
          </cell>
          <cell r="IS62">
            <v>0</v>
          </cell>
          <cell r="IT62">
            <v>0</v>
          </cell>
          <cell r="IU62">
            <v>3.2000000000000001E-2</v>
          </cell>
          <cell r="IV62">
            <v>7.0000000000000001E-3</v>
          </cell>
          <cell r="IW62">
            <v>0</v>
          </cell>
          <cell r="IX62">
            <v>0</v>
          </cell>
          <cell r="IY62">
            <v>2.5999999999999999E-2</v>
          </cell>
          <cell r="IZ62">
            <v>3.0000000000000001E-3</v>
          </cell>
          <cell r="JA62">
            <v>0.14399999999999999</v>
          </cell>
          <cell r="JB62">
            <v>0.20100000000000001</v>
          </cell>
          <cell r="JC62">
            <v>1E-3</v>
          </cell>
          <cell r="JD62">
            <v>0</v>
          </cell>
          <cell r="JE62">
            <v>2.4E-2</v>
          </cell>
          <cell r="JF62">
            <v>1E-3</v>
          </cell>
          <cell r="JG62">
            <v>7.9000000000000001E-2</v>
          </cell>
          <cell r="JH62">
            <v>0.32300000000000001</v>
          </cell>
          <cell r="JI62">
            <v>0</v>
          </cell>
          <cell r="JJ62">
            <v>0</v>
          </cell>
          <cell r="JK62">
            <v>0</v>
          </cell>
          <cell r="JL62">
            <v>0</v>
          </cell>
          <cell r="JM62">
            <v>6.7000000000000004E-2</v>
          </cell>
          <cell r="JN62">
            <v>8.5000000000000006E-2</v>
          </cell>
          <cell r="JO62">
            <v>0</v>
          </cell>
          <cell r="JP62">
            <v>0</v>
          </cell>
          <cell r="JQ62">
            <v>0</v>
          </cell>
          <cell r="JR62">
            <v>0</v>
          </cell>
          <cell r="JS62">
            <v>1E-3</v>
          </cell>
          <cell r="JT62">
            <v>2E-3</v>
          </cell>
          <cell r="JU62">
            <v>0</v>
          </cell>
          <cell r="JV62">
            <v>0</v>
          </cell>
          <cell r="JW62">
            <v>0</v>
          </cell>
          <cell r="JX62">
            <v>8.0000000000000002E-3</v>
          </cell>
          <cell r="JY62">
            <v>3.5000000000000003E-2</v>
          </cell>
          <cell r="JZ62">
            <v>1E-3</v>
          </cell>
          <cell r="KA62">
            <v>0</v>
          </cell>
          <cell r="KB62">
            <v>0</v>
          </cell>
          <cell r="KC62">
            <v>3.0000000000000001E-3</v>
          </cell>
          <cell r="KD62">
            <v>0.13800000000000001</v>
          </cell>
          <cell r="KE62">
            <v>0.23</v>
          </cell>
          <cell r="KF62">
            <v>2E-3</v>
          </cell>
          <cell r="KG62">
            <v>0</v>
          </cell>
          <cell r="KH62">
            <v>0</v>
          </cell>
          <cell r="KI62">
            <v>3.0000000000000001E-3</v>
          </cell>
          <cell r="KJ62">
            <v>9.9000000000000005E-2</v>
          </cell>
          <cell r="KK62">
            <v>0.309</v>
          </cell>
          <cell r="KL62">
            <v>1.7000000000000001E-2</v>
          </cell>
          <cell r="KM62">
            <v>0</v>
          </cell>
          <cell r="KN62">
            <v>0</v>
          </cell>
          <cell r="KO62">
            <v>0</v>
          </cell>
          <cell r="KP62">
            <v>8.0000000000000002E-3</v>
          </cell>
          <cell r="KQ62">
            <v>0.14299999999999999</v>
          </cell>
          <cell r="KR62">
            <v>1E-3</v>
          </cell>
          <cell r="KS62">
            <v>0</v>
          </cell>
          <cell r="KT62">
            <v>0</v>
          </cell>
          <cell r="KU62">
            <v>0</v>
          </cell>
          <cell r="KV62">
            <v>0</v>
          </cell>
          <cell r="KW62">
            <v>1E-3</v>
          </cell>
          <cell r="KX62">
            <v>2E-3</v>
          </cell>
          <cell r="KY62">
            <v>0</v>
          </cell>
          <cell r="KZ62">
            <v>0</v>
          </cell>
          <cell r="LA62">
            <v>0</v>
          </cell>
          <cell r="LB62">
            <v>8.9999999999999993E-3</v>
          </cell>
          <cell r="LC62">
            <v>3.5000000000000003E-2</v>
          </cell>
          <cell r="LD62">
            <v>0</v>
          </cell>
          <cell r="LE62">
            <v>0</v>
          </cell>
          <cell r="LF62">
            <v>0</v>
          </cell>
          <cell r="LG62">
            <v>0</v>
          </cell>
          <cell r="LH62">
            <v>0.17599999999999999</v>
          </cell>
          <cell r="LI62">
            <v>0.19600000000000001</v>
          </cell>
          <cell r="LJ62">
            <v>3.0000000000000001E-3</v>
          </cell>
          <cell r="LK62">
            <v>0</v>
          </cell>
          <cell r="LL62">
            <v>4.0000000000000001E-3</v>
          </cell>
          <cell r="LM62">
            <v>1.2E-2</v>
          </cell>
          <cell r="LN62">
            <v>5.8000000000000003E-2</v>
          </cell>
          <cell r="LO62">
            <v>0.32600000000000001</v>
          </cell>
          <cell r="LP62">
            <v>2.7E-2</v>
          </cell>
          <cell r="LQ62">
            <v>0</v>
          </cell>
          <cell r="LR62">
            <v>0</v>
          </cell>
          <cell r="LS62">
            <v>0</v>
          </cell>
          <cell r="LT62">
            <v>8.9999999999999993E-3</v>
          </cell>
          <cell r="LU62">
            <v>0.14000000000000001</v>
          </cell>
          <cell r="LV62">
            <v>3.0000000000000001E-3</v>
          </cell>
          <cell r="LW62">
            <v>0</v>
          </cell>
          <cell r="LX62">
            <v>0</v>
          </cell>
          <cell r="LY62">
            <v>0</v>
          </cell>
          <cell r="LZ62">
            <v>0</v>
          </cell>
          <cell r="MA62">
            <v>0</v>
          </cell>
          <cell r="MB62">
            <v>3.0000000000000001E-3</v>
          </cell>
          <cell r="MC62">
            <v>0</v>
          </cell>
          <cell r="MD62">
            <v>0</v>
          </cell>
          <cell r="ME62">
            <v>0</v>
          </cell>
          <cell r="MF62">
            <v>0</v>
          </cell>
          <cell r="MG62">
            <v>0</v>
          </cell>
          <cell r="MH62">
            <v>4.3999999999999997E-2</v>
          </cell>
          <cell r="MI62">
            <v>0</v>
          </cell>
          <cell r="MJ62">
            <v>0</v>
          </cell>
          <cell r="MK62">
            <v>0</v>
          </cell>
          <cell r="ML62">
            <v>0</v>
          </cell>
          <cell r="MM62">
            <v>1E-3</v>
          </cell>
          <cell r="MN62">
            <v>0.374</v>
          </cell>
          <cell r="MO62">
            <v>0</v>
          </cell>
          <cell r="MP62">
            <v>0</v>
          </cell>
          <cell r="MQ62">
            <v>0</v>
          </cell>
          <cell r="MR62">
            <v>0</v>
          </cell>
          <cell r="MS62">
            <v>0</v>
          </cell>
          <cell r="MT62">
            <v>0.42599999999999999</v>
          </cell>
          <cell r="MU62">
            <v>0</v>
          </cell>
          <cell r="MV62">
            <v>0</v>
          </cell>
          <cell r="MW62">
            <v>0</v>
          </cell>
          <cell r="MX62">
            <v>0</v>
          </cell>
          <cell r="MY62">
            <v>0</v>
          </cell>
          <cell r="MZ62">
            <v>0.152</v>
          </cell>
          <cell r="NA62">
            <v>0.05</v>
          </cell>
          <cell r="NB62">
            <v>3.7999999999999999E-2</v>
          </cell>
          <cell r="NC62">
            <v>5.0000000000000001E-3</v>
          </cell>
          <cell r="ND62">
            <v>6.0999999999999999E-2</v>
          </cell>
          <cell r="NE62">
            <v>2.9000000000000001E-2</v>
          </cell>
          <cell r="NF62">
            <v>0</v>
          </cell>
          <cell r="NG62">
            <v>6.9000000000000006E-2</v>
          </cell>
          <cell r="NH62">
            <v>8.0000000000000002E-3</v>
          </cell>
          <cell r="NI62">
            <v>0.14499999999999999</v>
          </cell>
          <cell r="NJ62">
            <v>2.1999999999999999E-2</v>
          </cell>
          <cell r="NK62">
            <v>0</v>
          </cell>
          <cell r="NL62">
            <v>2.5999999999999999E-2</v>
          </cell>
          <cell r="NM62">
            <v>1E-3</v>
          </cell>
          <cell r="NN62">
            <v>0.254</v>
          </cell>
          <cell r="NO62">
            <v>1.2999999999999999E-2</v>
          </cell>
          <cell r="NP62">
            <v>3.0000000000000001E-3</v>
          </cell>
          <cell r="NQ62">
            <v>3.7999999999999999E-2</v>
          </cell>
          <cell r="NR62">
            <v>0</v>
          </cell>
          <cell r="NS62">
            <v>6.8000000000000005E-2</v>
          </cell>
          <cell r="NT62">
            <v>0.16800000000000001</v>
          </cell>
          <cell r="NU62">
            <v>0.17100000000000001</v>
          </cell>
          <cell r="NV62">
            <v>1E-3</v>
          </cell>
          <cell r="NW62">
            <v>1E-3</v>
          </cell>
          <cell r="NX62">
            <v>0.01</v>
          </cell>
          <cell r="NY62">
            <v>1.4E-2</v>
          </cell>
          <cell r="NZ62">
            <v>0.20300000000000001</v>
          </cell>
          <cell r="OA62">
            <v>5.0000000000000001E-3</v>
          </cell>
          <cell r="OB62">
            <v>2.3E-2</v>
          </cell>
          <cell r="OC62">
            <v>0</v>
          </cell>
          <cell r="OD62">
            <v>2.4E-2</v>
          </cell>
          <cell r="OE62">
            <v>0.27</v>
          </cell>
          <cell r="OF62">
            <v>1E-3</v>
          </cell>
          <cell r="OG62">
            <v>1.4E-2</v>
          </cell>
          <cell r="OH62">
            <v>5.3999999999999999E-2</v>
          </cell>
          <cell r="OI62">
            <v>0</v>
          </cell>
          <cell r="OJ62">
            <v>0.20899999999999999</v>
          </cell>
          <cell r="OK62">
            <v>4.7E-2</v>
          </cell>
          <cell r="OL62">
            <v>0</v>
          </cell>
          <cell r="OM62">
            <v>0</v>
          </cell>
          <cell r="ON62">
            <v>6.0000000000000001E-3</v>
          </cell>
          <cell r="OO62">
            <v>5.3999999999999999E-2</v>
          </cell>
          <cell r="OP62">
            <v>0.08</v>
          </cell>
          <cell r="OQ62">
            <v>5.0000000000000001E-3</v>
          </cell>
          <cell r="OR62">
            <v>3.5000000000000003E-2</v>
          </cell>
          <cell r="OS62">
            <v>1.0999999999999999E-2</v>
          </cell>
          <cell r="OT62">
            <v>2E-3</v>
          </cell>
          <cell r="OU62">
            <v>2E-3</v>
          </cell>
          <cell r="OV62">
            <v>0</v>
          </cell>
          <cell r="OW62">
            <v>5.8000000000000003E-2</v>
          </cell>
          <cell r="OX62">
            <v>0.17699999999999999</v>
          </cell>
          <cell r="OY62">
            <v>0.25700000000000001</v>
          </cell>
          <cell r="OZ62">
            <v>3.5999999999999997E-2</v>
          </cell>
          <cell r="PA62">
            <v>2.9000000000000001E-2</v>
          </cell>
          <cell r="PB62">
            <v>2.4E-2</v>
          </cell>
          <cell r="PC62">
            <v>1.2E-2</v>
          </cell>
          <cell r="PD62">
            <v>0.16300000000000001</v>
          </cell>
        </row>
        <row r="63">
          <cell r="A63" t="str">
            <v>EnsHZ</v>
          </cell>
          <cell r="B63" t="str">
            <v>63</v>
          </cell>
          <cell r="C63" t="str">
            <v>NAF 17</v>
          </cell>
          <cell r="D63" t="str">
            <v>HZ</v>
          </cell>
          <cell r="E63" t="str">
            <v/>
          </cell>
          <cell r="F63">
            <v>0.01</v>
          </cell>
          <cell r="G63">
            <v>0.151</v>
          </cell>
          <cell r="H63">
            <v>0.217</v>
          </cell>
          <cell r="I63">
            <v>0.57299999999999995</v>
          </cell>
          <cell r="J63">
            <v>4.9000000000000002E-2</v>
          </cell>
          <cell r="K63">
            <v>0.80100000000000005</v>
          </cell>
          <cell r="L63">
            <v>0.14099999999999999</v>
          </cell>
          <cell r="M63">
            <v>3.2000000000000001E-2</v>
          </cell>
          <cell r="N63">
            <v>2.7E-2</v>
          </cell>
          <cell r="O63">
            <v>0.32800000000000001</v>
          </cell>
          <cell r="P63">
            <v>0.221</v>
          </cell>
          <cell r="Q63">
            <v>8.5999999999999993E-2</v>
          </cell>
          <cell r="R63">
            <v>0.02</v>
          </cell>
          <cell r="S63">
            <v>9.9000000000000005E-2</v>
          </cell>
          <cell r="T63">
            <v>0.30299999999999999</v>
          </cell>
          <cell r="U63">
            <v>7.4999999999999997E-2</v>
          </cell>
          <cell r="V63">
            <v>0.14499999999999999</v>
          </cell>
          <cell r="W63">
            <v>0.20399999999999999</v>
          </cell>
          <cell r="X63">
            <v>0.26900000000000002</v>
          </cell>
          <cell r="Y63">
            <v>0.67300000000000004</v>
          </cell>
          <cell r="Z63">
            <v>5.8000000000000003E-2</v>
          </cell>
          <cell r="AA63">
            <v>4.4999999999999998E-2</v>
          </cell>
          <cell r="AB63">
            <v>0.56599999999999995</v>
          </cell>
          <cell r="AC63">
            <v>0.29399999999999998</v>
          </cell>
          <cell r="AD63">
            <v>0.81100000000000005</v>
          </cell>
          <cell r="AE63">
            <v>0.121</v>
          </cell>
          <cell r="AF63">
            <v>0.39600000000000002</v>
          </cell>
          <cell r="AG63">
            <v>0.60399999999999998</v>
          </cell>
          <cell r="AH63">
            <v>0.64700000000000002</v>
          </cell>
          <cell r="AI63">
            <v>0.35299999999999998</v>
          </cell>
          <cell r="AJ63">
            <v>5481</v>
          </cell>
          <cell r="AK63">
            <v>0.46600000000000003</v>
          </cell>
          <cell r="AL63">
            <v>3.7999999999999999E-2</v>
          </cell>
          <cell r="AM63">
            <v>2E-3</v>
          </cell>
          <cell r="AN63">
            <v>0.47699999999999998</v>
          </cell>
          <cell r="AO63">
            <v>1.7999999999999999E-2</v>
          </cell>
          <cell r="AP63">
            <v>2.1999999999999999E-2</v>
          </cell>
          <cell r="AQ63">
            <v>1.7999999999999999E-2</v>
          </cell>
          <cell r="AR63">
            <v>1.7999999999999999E-2</v>
          </cell>
          <cell r="AS63">
            <v>0.61199999999999999</v>
          </cell>
          <cell r="AT63">
            <v>0.33</v>
          </cell>
          <cell r="AU63">
            <v>234053</v>
          </cell>
          <cell r="AV63">
            <v>0.03</v>
          </cell>
          <cell r="AW63">
            <v>0.15</v>
          </cell>
          <cell r="AX63">
            <v>1.6E-2</v>
          </cell>
          <cell r="AY63">
            <v>0.59299999999999997</v>
          </cell>
          <cell r="AZ63">
            <v>0.21199999999999999</v>
          </cell>
          <cell r="BA63">
            <v>7.05</v>
          </cell>
          <cell r="BB63">
            <v>0.188</v>
          </cell>
          <cell r="BC63">
            <v>0.24299999999999999</v>
          </cell>
          <cell r="BD63">
            <v>0.214</v>
          </cell>
          <cell r="BE63">
            <v>0.35599999999999998</v>
          </cell>
          <cell r="BF63">
            <v>0.68</v>
          </cell>
          <cell r="BG63">
            <v>0.185</v>
          </cell>
          <cell r="BH63">
            <v>7.9000000000000001E-2</v>
          </cell>
          <cell r="BI63">
            <v>1.4999999999999999E-2</v>
          </cell>
          <cell r="BJ63">
            <v>1.9E-2</v>
          </cell>
          <cell r="BK63">
            <v>2.1999999999999999E-2</v>
          </cell>
          <cell r="BL63">
            <v>1.2999999999999999E-2</v>
          </cell>
          <cell r="BM63">
            <v>0.114</v>
          </cell>
          <cell r="BN63">
            <v>2.1000000000000001E-2</v>
          </cell>
          <cell r="BO63">
            <v>0.152</v>
          </cell>
          <cell r="BP63">
            <v>0.25600000000000001</v>
          </cell>
          <cell r="BQ63">
            <v>0.44400000000000001</v>
          </cell>
          <cell r="BR63">
            <v>8.9999999999999993E-3</v>
          </cell>
          <cell r="BS63">
            <v>6.0000000000000001E-3</v>
          </cell>
          <cell r="BT63">
            <v>8.0000000000000002E-3</v>
          </cell>
          <cell r="BU63">
            <v>1.4E-2</v>
          </cell>
          <cell r="BV63">
            <v>0.36</v>
          </cell>
          <cell r="BW63">
            <v>0.60199999999999998</v>
          </cell>
          <cell r="BX63">
            <v>0</v>
          </cell>
          <cell r="BY63">
            <v>0</v>
          </cell>
          <cell r="BZ63">
            <v>3.0000000000000001E-3</v>
          </cell>
          <cell r="CA63">
            <v>0.105</v>
          </cell>
          <cell r="CB63">
            <v>0.80600000000000005</v>
          </cell>
          <cell r="CC63">
            <v>8.5999999999999993E-2</v>
          </cell>
          <cell r="CD63">
            <v>1E-3</v>
          </cell>
          <cell r="CE63">
            <v>2E-3</v>
          </cell>
          <cell r="CF63">
            <v>8.9999999999999993E-3</v>
          </cell>
          <cell r="CG63">
            <v>0.26700000000000002</v>
          </cell>
          <cell r="CH63">
            <v>0.64</v>
          </cell>
          <cell r="CI63">
            <v>8.1000000000000003E-2</v>
          </cell>
          <cell r="CJ63">
            <v>0</v>
          </cell>
          <cell r="CK63">
            <v>0</v>
          </cell>
          <cell r="CL63">
            <v>0</v>
          </cell>
          <cell r="CM63">
            <v>0</v>
          </cell>
          <cell r="CN63">
            <v>7.0999999999999994E-2</v>
          </cell>
          <cell r="CO63">
            <v>0.92900000000000005</v>
          </cell>
          <cell r="CP63">
            <v>0.39600000000000002</v>
          </cell>
          <cell r="CQ63">
            <v>0.39200000000000002</v>
          </cell>
          <cell r="CR63">
            <v>0.157</v>
          </cell>
          <cell r="CS63">
            <v>1.2999999999999999E-2</v>
          </cell>
          <cell r="CT63">
            <v>4.2000000000000003E-2</v>
          </cell>
          <cell r="CU63">
            <v>0.49099999999999999</v>
          </cell>
          <cell r="CV63">
            <v>0.248</v>
          </cell>
          <cell r="CW63">
            <v>9.1999999999999998E-2</v>
          </cell>
          <cell r="CX63">
            <v>9.8000000000000004E-2</v>
          </cell>
          <cell r="CY63">
            <v>7.0999999999999994E-2</v>
          </cell>
          <cell r="CZ63">
            <v>0.55000000000000004</v>
          </cell>
          <cell r="DA63">
            <v>0.21299999999999999</v>
          </cell>
          <cell r="DB63">
            <v>0.22900000000000001</v>
          </cell>
          <cell r="DC63">
            <v>3.0000000000000001E-3</v>
          </cell>
          <cell r="DD63">
            <v>5.0000000000000001E-3</v>
          </cell>
          <cell r="DE63">
            <v>0.50700000000000001</v>
          </cell>
          <cell r="DF63">
            <v>0.2</v>
          </cell>
          <cell r="DG63">
            <v>0.09</v>
          </cell>
          <cell r="DH63">
            <v>3.3000000000000002E-2</v>
          </cell>
          <cell r="DI63">
            <v>0.17</v>
          </cell>
          <cell r="DJ63">
            <v>0.439</v>
          </cell>
          <cell r="DK63">
            <v>0.123</v>
          </cell>
          <cell r="DL63">
            <v>1.6E-2</v>
          </cell>
          <cell r="DM63">
            <v>1.9E-2</v>
          </cell>
          <cell r="DN63">
            <v>0.40200000000000002</v>
          </cell>
          <cell r="DO63">
            <v>0.47599999999999998</v>
          </cell>
          <cell r="DP63">
            <v>0.21299999999999999</v>
          </cell>
          <cell r="DQ63">
            <v>2.9000000000000001E-2</v>
          </cell>
          <cell r="DR63">
            <v>5.3999999999999999E-2</v>
          </cell>
          <cell r="DS63">
            <v>0.22900000000000001</v>
          </cell>
          <cell r="DT63">
            <v>0.379</v>
          </cell>
          <cell r="DU63">
            <v>0.38600000000000001</v>
          </cell>
          <cell r="DV63">
            <v>0.21299999999999999</v>
          </cell>
          <cell r="DW63">
            <v>6.0000000000000001E-3</v>
          </cell>
          <cell r="DX63">
            <v>1.6E-2</v>
          </cell>
          <cell r="DY63">
            <v>0.23300000000000001</v>
          </cell>
          <cell r="DZ63">
            <v>0.35199999999999998</v>
          </cell>
          <cell r="EA63">
            <v>0.12</v>
          </cell>
          <cell r="EB63">
            <v>0.29499999999999998</v>
          </cell>
          <cell r="EC63">
            <v>7.5999999999999998E-2</v>
          </cell>
          <cell r="ED63">
            <v>0.27700000000000002</v>
          </cell>
          <cell r="EE63">
            <v>4.2000000000000003E-2</v>
          </cell>
          <cell r="EF63">
            <v>0.371</v>
          </cell>
          <cell r="EG63">
            <v>0.23400000000000001</v>
          </cell>
          <cell r="EH63">
            <v>0.29699999999999999</v>
          </cell>
          <cell r="EI63">
            <v>0.29399999999999998</v>
          </cell>
          <cell r="EJ63">
            <v>0.16700000000000001</v>
          </cell>
          <cell r="EK63">
            <v>0.24199999999999999</v>
          </cell>
          <cell r="EL63">
            <v>0.27400000000000002</v>
          </cell>
          <cell r="EM63">
            <v>2.5000000000000001E-2</v>
          </cell>
          <cell r="EN63">
            <v>5.6000000000000001E-2</v>
          </cell>
          <cell r="EO63">
            <v>0.109</v>
          </cell>
          <cell r="EP63">
            <v>0.308</v>
          </cell>
          <cell r="EQ63">
            <v>0.22800000000000001</v>
          </cell>
          <cell r="ER63">
            <v>0.187</v>
          </cell>
          <cell r="ES63">
            <v>0.46300000000000002</v>
          </cell>
          <cell r="ET63">
            <v>8.6999999999999994E-2</v>
          </cell>
          <cell r="EU63">
            <v>0.20699999999999999</v>
          </cell>
          <cell r="EV63">
            <v>0.106</v>
          </cell>
          <cell r="EW63">
            <v>7.1999999999999995E-2</v>
          </cell>
          <cell r="EX63">
            <v>3.4000000000000002E-2</v>
          </cell>
          <cell r="EY63">
            <v>0.183</v>
          </cell>
          <cell r="EZ63">
            <v>0.13200000000000001</v>
          </cell>
          <cell r="FA63">
            <v>0.44</v>
          </cell>
          <cell r="FB63">
            <v>0.16800000000000001</v>
          </cell>
          <cell r="FC63">
            <v>0.376</v>
          </cell>
          <cell r="FD63">
            <v>1.6E-2</v>
          </cell>
          <cell r="FE63">
            <v>0.498</v>
          </cell>
          <cell r="FF63">
            <v>0.23499999999999999</v>
          </cell>
          <cell r="FG63">
            <v>0.25900000000000001</v>
          </cell>
          <cell r="FH63">
            <v>8.9999999999999993E-3</v>
          </cell>
          <cell r="FI63">
            <v>0.35399999999999998</v>
          </cell>
          <cell r="FJ63">
            <v>0.27300000000000002</v>
          </cell>
          <cell r="FK63">
            <v>0.35899999999999999</v>
          </cell>
          <cell r="FL63">
            <v>1.2999999999999999E-2</v>
          </cell>
          <cell r="FM63">
            <v>0.187</v>
          </cell>
          <cell r="FN63">
            <v>0.317</v>
          </cell>
          <cell r="FO63">
            <v>0.41499999999999998</v>
          </cell>
          <cell r="FP63">
            <v>8.1000000000000003E-2</v>
          </cell>
          <cell r="FQ63">
            <v>0.71</v>
          </cell>
          <cell r="FR63">
            <v>0.105</v>
          </cell>
          <cell r="FS63">
            <v>3.5000000000000003E-2</v>
          </cell>
          <cell r="FT63">
            <v>6.3E-2</v>
          </cell>
          <cell r="FU63">
            <v>8.4000000000000005E-2</v>
          </cell>
          <cell r="FV63">
            <v>2E-3</v>
          </cell>
          <cell r="FW63">
            <v>0.68400000000000005</v>
          </cell>
          <cell r="FX63">
            <v>0.112</v>
          </cell>
          <cell r="FY63">
            <v>3.4000000000000002E-2</v>
          </cell>
          <cell r="FZ63">
            <v>6.9000000000000006E-2</v>
          </cell>
          <cell r="GA63">
            <v>9.9000000000000005E-2</v>
          </cell>
          <cell r="GB63">
            <v>2E-3</v>
          </cell>
          <cell r="GC63">
            <v>1E-3</v>
          </cell>
          <cell r="GD63">
            <v>0</v>
          </cell>
          <cell r="GE63">
            <v>0</v>
          </cell>
          <cell r="GF63">
            <v>1E-3</v>
          </cell>
          <cell r="GG63">
            <v>2E-3</v>
          </cell>
          <cell r="GH63">
            <v>4.0000000000000001E-3</v>
          </cell>
          <cell r="GI63">
            <v>7.3999999999999996E-2</v>
          </cell>
          <cell r="GJ63">
            <v>6.3E-2</v>
          </cell>
          <cell r="GK63">
            <v>6.0000000000000001E-3</v>
          </cell>
          <cell r="GL63">
            <v>5.0000000000000001E-3</v>
          </cell>
          <cell r="GM63">
            <v>4.0000000000000001E-3</v>
          </cell>
          <cell r="GN63">
            <v>0</v>
          </cell>
          <cell r="GO63">
            <v>0.11600000000000001</v>
          </cell>
          <cell r="GP63">
            <v>8.2000000000000003E-2</v>
          </cell>
          <cell r="GQ63">
            <v>8.9999999999999993E-3</v>
          </cell>
          <cell r="GR63">
            <v>4.0000000000000001E-3</v>
          </cell>
          <cell r="GS63">
            <v>2E-3</v>
          </cell>
          <cell r="GT63">
            <v>3.0000000000000001E-3</v>
          </cell>
          <cell r="GU63">
            <v>0.442</v>
          </cell>
          <cell r="GV63">
            <v>3.9E-2</v>
          </cell>
          <cell r="GW63">
            <v>6.4000000000000001E-2</v>
          </cell>
          <cell r="GX63">
            <v>4.0000000000000001E-3</v>
          </cell>
          <cell r="GY63">
            <v>1.0999999999999999E-2</v>
          </cell>
          <cell r="GZ63">
            <v>1.4999999999999999E-2</v>
          </cell>
          <cell r="HA63">
            <v>4.5999999999999999E-2</v>
          </cell>
          <cell r="HB63">
            <v>2E-3</v>
          </cell>
          <cell r="HC63">
            <v>0</v>
          </cell>
          <cell r="HD63">
            <v>1E-3</v>
          </cell>
          <cell r="HE63">
            <v>0</v>
          </cell>
          <cell r="HF63">
            <v>0</v>
          </cell>
          <cell r="HG63">
            <v>0</v>
          </cell>
          <cell r="HH63">
            <v>0</v>
          </cell>
          <cell r="HI63">
            <v>0</v>
          </cell>
          <cell r="HJ63">
            <v>0</v>
          </cell>
          <cell r="HK63">
            <v>2E-3</v>
          </cell>
          <cell r="HL63">
            <v>7.0000000000000001E-3</v>
          </cell>
          <cell r="HM63">
            <v>3.0000000000000001E-3</v>
          </cell>
          <cell r="HN63">
            <v>6.6000000000000003E-2</v>
          </cell>
          <cell r="HO63">
            <v>2E-3</v>
          </cell>
          <cell r="HP63">
            <v>5.6000000000000001E-2</v>
          </cell>
          <cell r="HQ63">
            <v>0.01</v>
          </cell>
          <cell r="HR63">
            <v>1.4999999999999999E-2</v>
          </cell>
          <cell r="HS63">
            <v>3.0000000000000001E-3</v>
          </cell>
          <cell r="HT63">
            <v>1E-3</v>
          </cell>
          <cell r="HU63">
            <v>6.0000000000000001E-3</v>
          </cell>
          <cell r="HV63">
            <v>6.4000000000000001E-2</v>
          </cell>
          <cell r="HW63">
            <v>5.8000000000000003E-2</v>
          </cell>
          <cell r="HX63">
            <v>8.4000000000000005E-2</v>
          </cell>
          <cell r="HY63">
            <v>7.0000000000000001E-3</v>
          </cell>
          <cell r="HZ63">
            <v>4.7E-2</v>
          </cell>
          <cell r="IA63">
            <v>1.2999999999999999E-2</v>
          </cell>
          <cell r="IB63">
            <v>0.03</v>
          </cell>
          <cell r="IC63">
            <v>0.16700000000000001</v>
          </cell>
          <cell r="ID63">
            <v>0.313</v>
          </cell>
          <cell r="IE63">
            <v>1E-3</v>
          </cell>
          <cell r="IF63">
            <v>0</v>
          </cell>
          <cell r="IG63">
            <v>0</v>
          </cell>
          <cell r="IH63">
            <v>2E-3</v>
          </cell>
          <cell r="II63">
            <v>2.1000000000000001E-2</v>
          </cell>
          <cell r="IJ63">
            <v>2.4E-2</v>
          </cell>
          <cell r="IK63">
            <v>7.0000000000000001E-3</v>
          </cell>
          <cell r="IL63">
            <v>0</v>
          </cell>
          <cell r="IM63">
            <v>0</v>
          </cell>
          <cell r="IN63">
            <v>0</v>
          </cell>
          <cell r="IO63">
            <v>2E-3</v>
          </cell>
          <cell r="IP63">
            <v>1E-3</v>
          </cell>
          <cell r="IQ63">
            <v>3.0000000000000001E-3</v>
          </cell>
          <cell r="IR63">
            <v>3.0000000000000001E-3</v>
          </cell>
          <cell r="IS63">
            <v>5.0000000000000001E-3</v>
          </cell>
          <cell r="IT63">
            <v>7.0000000000000001E-3</v>
          </cell>
          <cell r="IU63">
            <v>5.8999999999999997E-2</v>
          </cell>
          <cell r="IV63">
            <v>7.4999999999999997E-2</v>
          </cell>
          <cell r="IW63">
            <v>0</v>
          </cell>
          <cell r="IX63">
            <v>2E-3</v>
          </cell>
          <cell r="IY63">
            <v>3.0000000000000001E-3</v>
          </cell>
          <cell r="IZ63">
            <v>7.0000000000000001E-3</v>
          </cell>
          <cell r="JA63">
            <v>0.10100000000000001</v>
          </cell>
          <cell r="JB63">
            <v>0.10299999999999999</v>
          </cell>
          <cell r="JC63">
            <v>0</v>
          </cell>
          <cell r="JD63">
            <v>1E-3</v>
          </cell>
          <cell r="JE63">
            <v>0</v>
          </cell>
          <cell r="JF63">
            <v>1E-3</v>
          </cell>
          <cell r="JG63">
            <v>0.17399999999999999</v>
          </cell>
          <cell r="JH63">
            <v>0.39900000000000002</v>
          </cell>
          <cell r="JI63">
            <v>0</v>
          </cell>
          <cell r="JJ63">
            <v>0</v>
          </cell>
          <cell r="JK63">
            <v>0</v>
          </cell>
          <cell r="JL63">
            <v>0</v>
          </cell>
          <cell r="JM63">
            <v>2.5000000000000001E-2</v>
          </cell>
          <cell r="JN63">
            <v>2.3E-2</v>
          </cell>
          <cell r="JO63">
            <v>0</v>
          </cell>
          <cell r="JP63">
            <v>0</v>
          </cell>
          <cell r="JQ63">
            <v>0</v>
          </cell>
          <cell r="JR63">
            <v>0</v>
          </cell>
          <cell r="JS63">
            <v>8.0000000000000002E-3</v>
          </cell>
          <cell r="JT63">
            <v>3.0000000000000001E-3</v>
          </cell>
          <cell r="JU63">
            <v>0</v>
          </cell>
          <cell r="JV63">
            <v>0</v>
          </cell>
          <cell r="JW63">
            <v>0</v>
          </cell>
          <cell r="JX63">
            <v>3.0000000000000001E-3</v>
          </cell>
          <cell r="JY63">
            <v>0.14199999999999999</v>
          </cell>
          <cell r="JZ63">
            <v>5.0000000000000001E-3</v>
          </cell>
          <cell r="KA63">
            <v>0</v>
          </cell>
          <cell r="KB63">
            <v>0</v>
          </cell>
          <cell r="KC63">
            <v>2E-3</v>
          </cell>
          <cell r="KD63">
            <v>2.9000000000000001E-2</v>
          </cell>
          <cell r="KE63">
            <v>0.16500000000000001</v>
          </cell>
          <cell r="KF63">
            <v>0.02</v>
          </cell>
          <cell r="KG63">
            <v>0</v>
          </cell>
          <cell r="KH63">
            <v>0</v>
          </cell>
          <cell r="KI63">
            <v>1E-3</v>
          </cell>
          <cell r="KJ63">
            <v>6.2E-2</v>
          </cell>
          <cell r="KK63">
            <v>0.45500000000000002</v>
          </cell>
          <cell r="KL63">
            <v>5.8000000000000003E-2</v>
          </cell>
          <cell r="KM63">
            <v>0</v>
          </cell>
          <cell r="KN63">
            <v>0</v>
          </cell>
          <cell r="KO63">
            <v>0</v>
          </cell>
          <cell r="KP63">
            <v>1.2E-2</v>
          </cell>
          <cell r="KQ63">
            <v>3.5999999999999997E-2</v>
          </cell>
          <cell r="KR63">
            <v>0</v>
          </cell>
          <cell r="KS63">
            <v>0</v>
          </cell>
          <cell r="KT63">
            <v>0</v>
          </cell>
          <cell r="KU63">
            <v>0</v>
          </cell>
          <cell r="KV63">
            <v>0</v>
          </cell>
          <cell r="KW63">
            <v>4.0000000000000001E-3</v>
          </cell>
          <cell r="KX63">
            <v>6.0000000000000001E-3</v>
          </cell>
          <cell r="KY63">
            <v>0</v>
          </cell>
          <cell r="KZ63">
            <v>0</v>
          </cell>
          <cell r="LA63">
            <v>0</v>
          </cell>
          <cell r="LB63">
            <v>0.13</v>
          </cell>
          <cell r="LC63">
            <v>2.3E-2</v>
          </cell>
          <cell r="LD63">
            <v>2E-3</v>
          </cell>
          <cell r="LE63">
            <v>0</v>
          </cell>
          <cell r="LF63">
            <v>0</v>
          </cell>
          <cell r="LG63">
            <v>7.0000000000000001E-3</v>
          </cell>
          <cell r="LH63">
            <v>0.03</v>
          </cell>
          <cell r="LI63">
            <v>0.16</v>
          </cell>
          <cell r="LJ63">
            <v>1.7999999999999999E-2</v>
          </cell>
          <cell r="LK63">
            <v>1E-3</v>
          </cell>
          <cell r="LL63">
            <v>1E-3</v>
          </cell>
          <cell r="LM63">
            <v>1E-3</v>
          </cell>
          <cell r="LN63">
            <v>0.104</v>
          </cell>
          <cell r="LO63">
            <v>0.41</v>
          </cell>
          <cell r="LP63">
            <v>5.2999999999999999E-2</v>
          </cell>
          <cell r="LQ63">
            <v>0</v>
          </cell>
          <cell r="LR63">
            <v>0</v>
          </cell>
          <cell r="LS63">
            <v>0</v>
          </cell>
          <cell r="LT63">
            <v>4.0000000000000001E-3</v>
          </cell>
          <cell r="LU63">
            <v>4.2000000000000003E-2</v>
          </cell>
          <cell r="LV63">
            <v>3.0000000000000001E-3</v>
          </cell>
          <cell r="LW63">
            <v>0</v>
          </cell>
          <cell r="LX63">
            <v>0</v>
          </cell>
          <cell r="LY63">
            <v>0</v>
          </cell>
          <cell r="LZ63">
            <v>0</v>
          </cell>
          <cell r="MA63">
            <v>0</v>
          </cell>
          <cell r="MB63">
            <v>0.01</v>
          </cell>
          <cell r="MC63">
            <v>0</v>
          </cell>
          <cell r="MD63">
            <v>0</v>
          </cell>
          <cell r="ME63">
            <v>0</v>
          </cell>
          <cell r="MF63">
            <v>0</v>
          </cell>
          <cell r="MG63">
            <v>6.6000000000000003E-2</v>
          </cell>
          <cell r="MH63">
            <v>8.5999999999999993E-2</v>
          </cell>
          <cell r="MI63">
            <v>0</v>
          </cell>
          <cell r="MJ63">
            <v>0</v>
          </cell>
          <cell r="MK63">
            <v>0</v>
          </cell>
          <cell r="ML63">
            <v>0</v>
          </cell>
          <cell r="MM63">
            <v>2E-3</v>
          </cell>
          <cell r="MN63">
            <v>0.219</v>
          </cell>
          <cell r="MO63">
            <v>0</v>
          </cell>
          <cell r="MP63">
            <v>0</v>
          </cell>
          <cell r="MQ63">
            <v>0</v>
          </cell>
          <cell r="MR63">
            <v>0</v>
          </cell>
          <cell r="MS63">
            <v>3.0000000000000001E-3</v>
          </cell>
          <cell r="MT63">
            <v>0.56200000000000006</v>
          </cell>
          <cell r="MU63">
            <v>0</v>
          </cell>
          <cell r="MV63">
            <v>0</v>
          </cell>
          <cell r="MW63">
            <v>0</v>
          </cell>
          <cell r="MX63">
            <v>0</v>
          </cell>
          <cell r="MY63">
            <v>1E-3</v>
          </cell>
          <cell r="MZ63">
            <v>5.1999999999999998E-2</v>
          </cell>
          <cell r="NA63">
            <v>7.0999999999999994E-2</v>
          </cell>
          <cell r="NB63">
            <v>0.10199999999999999</v>
          </cell>
          <cell r="NC63">
            <v>8.9999999999999993E-3</v>
          </cell>
          <cell r="ND63">
            <v>2.9000000000000001E-2</v>
          </cell>
          <cell r="NE63">
            <v>2.1999999999999999E-2</v>
          </cell>
          <cell r="NF63">
            <v>0</v>
          </cell>
          <cell r="NG63">
            <v>9.1999999999999998E-2</v>
          </cell>
          <cell r="NH63">
            <v>1.7999999999999999E-2</v>
          </cell>
          <cell r="NI63">
            <v>0.23499999999999999</v>
          </cell>
          <cell r="NJ63">
            <v>7.0000000000000001E-3</v>
          </cell>
          <cell r="NK63">
            <v>0</v>
          </cell>
          <cell r="NL63">
            <v>1.4E-2</v>
          </cell>
          <cell r="NM63">
            <v>1.2999999999999999E-2</v>
          </cell>
          <cell r="NN63">
            <v>9.2999999999999999E-2</v>
          </cell>
          <cell r="NO63">
            <v>1E-3</v>
          </cell>
          <cell r="NP63">
            <v>3.0000000000000001E-3</v>
          </cell>
          <cell r="NQ63">
            <v>6.9000000000000006E-2</v>
          </cell>
          <cell r="NR63">
            <v>2E-3</v>
          </cell>
          <cell r="NS63">
            <v>1.4E-2</v>
          </cell>
          <cell r="NT63">
            <v>0.20399999999999999</v>
          </cell>
          <cell r="NU63">
            <v>0.188</v>
          </cell>
          <cell r="NV63">
            <v>2.4E-2</v>
          </cell>
          <cell r="NW63">
            <v>6.0000000000000001E-3</v>
          </cell>
          <cell r="NX63">
            <v>1.4E-2</v>
          </cell>
          <cell r="NY63">
            <v>2.9000000000000001E-2</v>
          </cell>
          <cell r="NZ63">
            <v>0.25</v>
          </cell>
          <cell r="OA63">
            <v>0.06</v>
          </cell>
          <cell r="OB63">
            <v>1.2999999999999999E-2</v>
          </cell>
          <cell r="OC63">
            <v>4.0000000000000001E-3</v>
          </cell>
          <cell r="OD63">
            <v>1.4E-2</v>
          </cell>
          <cell r="OE63">
            <v>0.1</v>
          </cell>
          <cell r="OF63">
            <v>3.0000000000000001E-3</v>
          </cell>
          <cell r="OG63">
            <v>7.3999999999999996E-2</v>
          </cell>
          <cell r="OH63">
            <v>6.0000000000000001E-3</v>
          </cell>
          <cell r="OI63">
            <v>3.0000000000000001E-3</v>
          </cell>
          <cell r="OJ63">
            <v>0.21299999999999999</v>
          </cell>
          <cell r="OK63">
            <v>7.0000000000000007E-2</v>
          </cell>
          <cell r="OL63">
            <v>3.0000000000000001E-3</v>
          </cell>
          <cell r="OM63">
            <v>0</v>
          </cell>
          <cell r="ON63">
            <v>2E-3</v>
          </cell>
          <cell r="OO63">
            <v>0.156</v>
          </cell>
          <cell r="OP63">
            <v>9.5000000000000001E-2</v>
          </cell>
          <cell r="OQ63">
            <v>6.0000000000000001E-3</v>
          </cell>
          <cell r="OR63">
            <v>0.02</v>
          </cell>
          <cell r="OS63">
            <v>6.0000000000000001E-3</v>
          </cell>
          <cell r="OT63">
            <v>1.7999999999999999E-2</v>
          </cell>
          <cell r="OU63">
            <v>1.7000000000000001E-2</v>
          </cell>
          <cell r="OV63">
            <v>1E-3</v>
          </cell>
          <cell r="OW63">
            <v>3.5999999999999997E-2</v>
          </cell>
          <cell r="OX63">
            <v>0.17100000000000001</v>
          </cell>
          <cell r="OY63">
            <v>0.14299999999999999</v>
          </cell>
          <cell r="OZ63">
            <v>1.9E-2</v>
          </cell>
          <cell r="PA63">
            <v>2.7E-2</v>
          </cell>
          <cell r="PB63">
            <v>8.0000000000000002E-3</v>
          </cell>
          <cell r="PC63">
            <v>1E-3</v>
          </cell>
          <cell r="PD63">
            <v>0.19800000000000001</v>
          </cell>
        </row>
        <row r="64">
          <cell r="A64" t="str">
            <v>1HZ</v>
          </cell>
          <cell r="B64" t="str">
            <v>64</v>
          </cell>
          <cell r="C64" t="str">
            <v>NAF 17</v>
          </cell>
          <cell r="D64" t="str">
            <v>HZ</v>
          </cell>
          <cell r="E64" t="str">
            <v>1</v>
          </cell>
          <cell r="F64">
            <v>1.7000000000000001E-2</v>
          </cell>
          <cell r="G64">
            <v>4.5999999999999999E-2</v>
          </cell>
          <cell r="H64">
            <v>0.29199999999999998</v>
          </cell>
          <cell r="I64">
            <v>0.63600000000000001</v>
          </cell>
          <cell r="J64">
            <v>8.0000000000000002E-3</v>
          </cell>
          <cell r="K64">
            <v>0.53800000000000003</v>
          </cell>
          <cell r="L64">
            <v>0.314</v>
          </cell>
          <cell r="M64">
            <v>0.14699999999999999</v>
          </cell>
          <cell r="N64">
            <v>0</v>
          </cell>
          <cell r="O64">
            <v>0.13700000000000001</v>
          </cell>
          <cell r="P64">
            <v>9.4E-2</v>
          </cell>
          <cell r="Q64">
            <v>7.6999999999999999E-2</v>
          </cell>
          <cell r="R64">
            <v>0</v>
          </cell>
          <cell r="S64">
            <v>8.1000000000000003E-2</v>
          </cell>
          <cell r="T64">
            <v>0.23899999999999999</v>
          </cell>
          <cell r="U64">
            <v>0.109</v>
          </cell>
          <cell r="V64">
            <v>0.17899999999999999</v>
          </cell>
          <cell r="W64">
            <v>0.35599999999999998</v>
          </cell>
          <cell r="X64">
            <v>0.158</v>
          </cell>
          <cell r="Y64">
            <v>0.84199999999999997</v>
          </cell>
          <cell r="Z64">
            <v>0</v>
          </cell>
          <cell r="AA64">
            <v>0.04</v>
          </cell>
          <cell r="AB64">
            <v>0.06</v>
          </cell>
          <cell r="AC64">
            <v>0.215</v>
          </cell>
          <cell r="AD64">
            <v>0.13400000000000001</v>
          </cell>
          <cell r="AE64">
            <v>0.59099999999999997</v>
          </cell>
          <cell r="AF64">
            <v>0.125</v>
          </cell>
          <cell r="AG64">
            <v>0.875</v>
          </cell>
          <cell r="AH64">
            <v>0</v>
          </cell>
          <cell r="AI64">
            <v>1</v>
          </cell>
          <cell r="AJ64">
            <v>0</v>
          </cell>
          <cell r="AK64">
            <v>0.64800000000000002</v>
          </cell>
          <cell r="AL64">
            <v>0.26400000000000001</v>
          </cell>
          <cell r="AM64">
            <v>0</v>
          </cell>
          <cell r="AN64">
            <v>0</v>
          </cell>
          <cell r="AO64">
            <v>8.7999999999999995E-2</v>
          </cell>
          <cell r="AP64">
            <v>0</v>
          </cell>
          <cell r="AQ64">
            <v>0</v>
          </cell>
          <cell r="AR64">
            <v>0</v>
          </cell>
          <cell r="AS64">
            <v>1</v>
          </cell>
          <cell r="AT64">
            <v>0</v>
          </cell>
          <cell r="AU64">
            <v>5068</v>
          </cell>
          <cell r="AV64">
            <v>2.4E-2</v>
          </cell>
          <cell r="AW64">
            <v>2.9000000000000001E-2</v>
          </cell>
          <cell r="AX64">
            <v>1.4999999999999999E-2</v>
          </cell>
          <cell r="AY64">
            <v>0.71599999999999997</v>
          </cell>
          <cell r="AZ64">
            <v>0.217</v>
          </cell>
          <cell r="BA64">
            <v>1.766</v>
          </cell>
          <cell r="BB64">
            <v>0.13800000000000001</v>
          </cell>
          <cell r="BC64">
            <v>7.5999999999999998E-2</v>
          </cell>
          <cell r="BD64">
            <v>9.9000000000000005E-2</v>
          </cell>
          <cell r="BE64">
            <v>0.68600000000000005</v>
          </cell>
          <cell r="BF64">
            <v>0.78500000000000003</v>
          </cell>
          <cell r="BG64">
            <v>7.0999999999999994E-2</v>
          </cell>
          <cell r="BH64">
            <v>3.6999999999999998E-2</v>
          </cell>
          <cell r="BI64">
            <v>5.0000000000000001E-3</v>
          </cell>
          <cell r="BJ64">
            <v>5.1999999999999998E-2</v>
          </cell>
          <cell r="BK64">
            <v>4.9000000000000002E-2</v>
          </cell>
          <cell r="BL64">
            <v>5.0000000000000001E-3</v>
          </cell>
          <cell r="BM64">
            <v>0.01</v>
          </cell>
          <cell r="BN64">
            <v>5.0000000000000001E-3</v>
          </cell>
          <cell r="BO64">
            <v>0</v>
          </cell>
          <cell r="BP64">
            <v>0.11799999999999999</v>
          </cell>
          <cell r="BQ64">
            <v>0.86199999999999999</v>
          </cell>
          <cell r="BR64">
            <v>0.02</v>
          </cell>
          <cell r="BS64">
            <v>7.0000000000000001E-3</v>
          </cell>
          <cell r="BT64">
            <v>0</v>
          </cell>
          <cell r="BU64">
            <v>2.5999999999999999E-2</v>
          </cell>
          <cell r="BV64">
            <v>1.0999999999999999E-2</v>
          </cell>
          <cell r="BW64">
            <v>0.93600000000000005</v>
          </cell>
          <cell r="BX64">
            <v>0</v>
          </cell>
          <cell r="BY64">
            <v>0</v>
          </cell>
          <cell r="BZ64">
            <v>4.1000000000000002E-2</v>
          </cell>
          <cell r="CA64">
            <v>7.1999999999999995E-2</v>
          </cell>
          <cell r="CB64">
            <v>0.42</v>
          </cell>
          <cell r="CC64">
            <v>0.46700000000000003</v>
          </cell>
          <cell r="CD64">
            <v>0</v>
          </cell>
          <cell r="CE64">
            <v>0</v>
          </cell>
          <cell r="CF64">
            <v>1.7999999999999999E-2</v>
          </cell>
          <cell r="CG64">
            <v>0.16600000000000001</v>
          </cell>
          <cell r="CH64">
            <v>0.49399999999999999</v>
          </cell>
          <cell r="CI64">
            <v>0.32200000000000001</v>
          </cell>
          <cell r="CJ64">
            <v>0</v>
          </cell>
          <cell r="CK64">
            <v>0</v>
          </cell>
          <cell r="CL64">
            <v>0</v>
          </cell>
          <cell r="CM64">
            <v>0</v>
          </cell>
          <cell r="CN64">
            <v>0</v>
          </cell>
          <cell r="CO64">
            <v>1</v>
          </cell>
          <cell r="CP64">
            <v>0.57599999999999996</v>
          </cell>
          <cell r="CQ64">
            <v>0.11700000000000001</v>
          </cell>
          <cell r="CR64">
            <v>4.5999999999999999E-2</v>
          </cell>
          <cell r="CS64">
            <v>0</v>
          </cell>
          <cell r="CT64">
            <v>0.26100000000000001</v>
          </cell>
          <cell r="CU64">
            <v>0.629</v>
          </cell>
          <cell r="CV64">
            <v>6.3E-2</v>
          </cell>
          <cell r="CW64">
            <v>1.4E-2</v>
          </cell>
          <cell r="CX64">
            <v>0.06</v>
          </cell>
          <cell r="CY64">
            <v>0.23400000000000001</v>
          </cell>
          <cell r="CZ64">
            <v>0.75600000000000001</v>
          </cell>
          <cell r="DA64">
            <v>0.20899999999999999</v>
          </cell>
          <cell r="DB64">
            <v>2.1000000000000001E-2</v>
          </cell>
          <cell r="DC64">
            <v>0</v>
          </cell>
          <cell r="DD64">
            <v>1.4E-2</v>
          </cell>
          <cell r="DE64">
            <v>0.42099999999999999</v>
          </cell>
          <cell r="DF64">
            <v>0.128</v>
          </cell>
          <cell r="DG64">
            <v>7.0000000000000001E-3</v>
          </cell>
          <cell r="DH64">
            <v>8.0000000000000002E-3</v>
          </cell>
          <cell r="DI64">
            <v>0.436</v>
          </cell>
          <cell r="DJ64">
            <v>0.34899999999999998</v>
          </cell>
          <cell r="DK64">
            <v>1.4E-2</v>
          </cell>
          <cell r="DL64">
            <v>2.1999999999999999E-2</v>
          </cell>
          <cell r="DM64">
            <v>3.5999999999999997E-2</v>
          </cell>
          <cell r="DN64">
            <v>0.57899999999999996</v>
          </cell>
          <cell r="DO64">
            <v>0.40100000000000002</v>
          </cell>
          <cell r="DP64">
            <v>5.8000000000000003E-2</v>
          </cell>
          <cell r="DQ64">
            <v>0</v>
          </cell>
          <cell r="DR64">
            <v>6.3E-2</v>
          </cell>
          <cell r="DS64">
            <v>0.47799999999999998</v>
          </cell>
          <cell r="DT64">
            <v>0.65100000000000002</v>
          </cell>
          <cell r="DU64">
            <v>0.217</v>
          </cell>
          <cell r="DV64">
            <v>7.2999999999999995E-2</v>
          </cell>
          <cell r="DW64">
            <v>0</v>
          </cell>
          <cell r="DX64">
            <v>5.8999999999999997E-2</v>
          </cell>
          <cell r="DY64">
            <v>0.36199999999999999</v>
          </cell>
          <cell r="DZ64">
            <v>0.26700000000000002</v>
          </cell>
          <cell r="EA64">
            <v>8.5000000000000006E-2</v>
          </cell>
          <cell r="EB64">
            <v>0.28499999999999998</v>
          </cell>
          <cell r="EC64">
            <v>0.21299999999999999</v>
          </cell>
          <cell r="ED64">
            <v>0.34399999999999997</v>
          </cell>
          <cell r="EE64">
            <v>0.04</v>
          </cell>
          <cell r="EF64">
            <v>0.12</v>
          </cell>
          <cell r="EG64">
            <v>0.28199999999999997</v>
          </cell>
          <cell r="EH64">
            <v>0.433</v>
          </cell>
          <cell r="EI64">
            <v>0.22</v>
          </cell>
          <cell r="EJ64">
            <v>7.2999999999999995E-2</v>
          </cell>
          <cell r="EK64">
            <v>0.27400000000000002</v>
          </cell>
          <cell r="EL64">
            <v>0.28799999999999998</v>
          </cell>
          <cell r="EM64">
            <v>0</v>
          </cell>
          <cell r="EN64">
            <v>2.9000000000000001E-2</v>
          </cell>
          <cell r="EO64">
            <v>8.5000000000000006E-2</v>
          </cell>
          <cell r="EP64">
            <v>0.17899999999999999</v>
          </cell>
          <cell r="EQ64">
            <v>0.42</v>
          </cell>
          <cell r="ER64">
            <v>0.248</v>
          </cell>
          <cell r="ES64">
            <v>0.46100000000000002</v>
          </cell>
          <cell r="ET64">
            <v>8.9999999999999993E-3</v>
          </cell>
          <cell r="EU64">
            <v>0.114</v>
          </cell>
          <cell r="EV64">
            <v>4.7E-2</v>
          </cell>
          <cell r="EW64">
            <v>0</v>
          </cell>
          <cell r="EX64">
            <v>1.9E-2</v>
          </cell>
          <cell r="EY64">
            <v>4.1000000000000002E-2</v>
          </cell>
          <cell r="EZ64">
            <v>0.25900000000000001</v>
          </cell>
          <cell r="FA64">
            <v>0.17</v>
          </cell>
          <cell r="FB64">
            <v>0.53700000000000003</v>
          </cell>
          <cell r="FC64">
            <v>0.27500000000000002</v>
          </cell>
          <cell r="FD64">
            <v>1.9E-2</v>
          </cell>
          <cell r="FE64">
            <v>0.14399999999999999</v>
          </cell>
          <cell r="FF64">
            <v>0.70899999999999996</v>
          </cell>
          <cell r="FG64">
            <v>0.13900000000000001</v>
          </cell>
          <cell r="FH64">
            <v>8.0000000000000002E-3</v>
          </cell>
          <cell r="FI64">
            <v>2.5000000000000001E-2</v>
          </cell>
          <cell r="FJ64">
            <v>0.78100000000000003</v>
          </cell>
          <cell r="FK64">
            <v>0.18</v>
          </cell>
          <cell r="FL64">
            <v>1.4E-2</v>
          </cell>
          <cell r="FM64">
            <v>6.5000000000000002E-2</v>
          </cell>
          <cell r="FN64">
            <v>0.57399999999999995</v>
          </cell>
          <cell r="FO64">
            <v>0.32200000000000001</v>
          </cell>
          <cell r="FP64">
            <v>0.04</v>
          </cell>
          <cell r="FQ64">
            <v>0.81799999999999995</v>
          </cell>
          <cell r="FR64">
            <v>2.1999999999999999E-2</v>
          </cell>
          <cell r="FS64">
            <v>2.5000000000000001E-2</v>
          </cell>
          <cell r="FT64">
            <v>4.9000000000000002E-2</v>
          </cell>
          <cell r="FU64">
            <v>8.5999999999999993E-2</v>
          </cell>
          <cell r="FV64">
            <v>0</v>
          </cell>
          <cell r="FW64">
            <v>0.80400000000000005</v>
          </cell>
          <cell r="FX64">
            <v>2.1000000000000001E-2</v>
          </cell>
          <cell r="FY64">
            <v>2.7E-2</v>
          </cell>
          <cell r="FZ64">
            <v>5.1999999999999998E-2</v>
          </cell>
          <cell r="GA64">
            <v>9.6000000000000002E-2</v>
          </cell>
          <cell r="GB64">
            <v>0</v>
          </cell>
          <cell r="GC64">
            <v>0</v>
          </cell>
          <cell r="GD64">
            <v>0</v>
          </cell>
          <cell r="GE64">
            <v>0</v>
          </cell>
          <cell r="GF64">
            <v>0</v>
          </cell>
          <cell r="GG64">
            <v>1.2E-2</v>
          </cell>
          <cell r="GH64">
            <v>5.0000000000000001E-3</v>
          </cell>
          <cell r="GI64">
            <v>0.03</v>
          </cell>
          <cell r="GJ64">
            <v>0</v>
          </cell>
          <cell r="GK64">
            <v>8.9999999999999993E-3</v>
          </cell>
          <cell r="GL64">
            <v>0</v>
          </cell>
          <cell r="GM64">
            <v>7.0000000000000001E-3</v>
          </cell>
          <cell r="GN64">
            <v>0</v>
          </cell>
          <cell r="GO64">
            <v>0.21299999999999999</v>
          </cell>
          <cell r="GP64">
            <v>5.1999999999999998E-2</v>
          </cell>
          <cell r="GQ64">
            <v>2.8000000000000001E-2</v>
          </cell>
          <cell r="GR64">
            <v>5.0000000000000001E-3</v>
          </cell>
          <cell r="GS64">
            <v>0</v>
          </cell>
          <cell r="GT64">
            <v>0</v>
          </cell>
          <cell r="GU64">
            <v>0.54</v>
          </cell>
          <cell r="GV64">
            <v>1.4E-2</v>
          </cell>
          <cell r="GW64">
            <v>0</v>
          </cell>
          <cell r="GX64">
            <v>0</v>
          </cell>
          <cell r="GY64">
            <v>3.2000000000000001E-2</v>
          </cell>
          <cell r="GZ64">
            <v>4.3999999999999997E-2</v>
          </cell>
          <cell r="HA64">
            <v>3.0000000000000001E-3</v>
          </cell>
          <cell r="HB64">
            <v>6.0000000000000001E-3</v>
          </cell>
          <cell r="HC64">
            <v>0</v>
          </cell>
          <cell r="HD64">
            <v>0</v>
          </cell>
          <cell r="HE64">
            <v>0</v>
          </cell>
          <cell r="HF64">
            <v>0</v>
          </cell>
          <cell r="HG64">
            <v>0</v>
          </cell>
          <cell r="HH64">
            <v>0</v>
          </cell>
          <cell r="HI64">
            <v>0</v>
          </cell>
          <cell r="HJ64">
            <v>0</v>
          </cell>
          <cell r="HK64">
            <v>1.7000000000000001E-2</v>
          </cell>
          <cell r="HL64">
            <v>0</v>
          </cell>
          <cell r="HM64">
            <v>0</v>
          </cell>
          <cell r="HN64">
            <v>4.0000000000000001E-3</v>
          </cell>
          <cell r="HO64">
            <v>0</v>
          </cell>
          <cell r="HP64">
            <v>0</v>
          </cell>
          <cell r="HQ64">
            <v>8.0000000000000002E-3</v>
          </cell>
          <cell r="HR64">
            <v>2.9000000000000001E-2</v>
          </cell>
          <cell r="HS64">
            <v>0</v>
          </cell>
          <cell r="HT64">
            <v>0</v>
          </cell>
          <cell r="HU64">
            <v>5.0000000000000001E-3</v>
          </cell>
          <cell r="HV64">
            <v>0</v>
          </cell>
          <cell r="HW64">
            <v>7.0999999999999994E-2</v>
          </cell>
          <cell r="HX64">
            <v>0.20200000000000001</v>
          </cell>
          <cell r="HY64">
            <v>5.0000000000000001E-3</v>
          </cell>
          <cell r="HZ64">
            <v>0</v>
          </cell>
          <cell r="IA64">
            <v>0</v>
          </cell>
          <cell r="IB64">
            <v>0</v>
          </cell>
          <cell r="IC64">
            <v>2.1999999999999999E-2</v>
          </cell>
          <cell r="ID64">
            <v>0.629</v>
          </cell>
          <cell r="IE64">
            <v>0</v>
          </cell>
          <cell r="IF64">
            <v>6.0000000000000001E-3</v>
          </cell>
          <cell r="IG64">
            <v>0</v>
          </cell>
          <cell r="IH64">
            <v>0</v>
          </cell>
          <cell r="II64">
            <v>0</v>
          </cell>
          <cell r="IJ64">
            <v>3.0000000000000001E-3</v>
          </cell>
          <cell r="IK64">
            <v>1.2E-2</v>
          </cell>
          <cell r="IL64">
            <v>0</v>
          </cell>
          <cell r="IM64">
            <v>0</v>
          </cell>
          <cell r="IN64">
            <v>0</v>
          </cell>
          <cell r="IO64">
            <v>0</v>
          </cell>
          <cell r="IP64">
            <v>5.0000000000000001E-3</v>
          </cell>
          <cell r="IQ64">
            <v>7.0000000000000001E-3</v>
          </cell>
          <cell r="IR64">
            <v>7.0000000000000001E-3</v>
          </cell>
          <cell r="IS64">
            <v>0</v>
          </cell>
          <cell r="IT64">
            <v>0</v>
          </cell>
          <cell r="IU64">
            <v>0</v>
          </cell>
          <cell r="IV64">
            <v>3.2000000000000001E-2</v>
          </cell>
          <cell r="IW64">
            <v>0</v>
          </cell>
          <cell r="IX64">
            <v>0</v>
          </cell>
          <cell r="IY64">
            <v>0</v>
          </cell>
          <cell r="IZ64">
            <v>2.5999999999999999E-2</v>
          </cell>
          <cell r="JA64">
            <v>1.0999999999999999E-2</v>
          </cell>
          <cell r="JB64">
            <v>0.23200000000000001</v>
          </cell>
          <cell r="JC64">
            <v>0</v>
          </cell>
          <cell r="JD64">
            <v>0</v>
          </cell>
          <cell r="JE64">
            <v>0</v>
          </cell>
          <cell r="JF64">
            <v>0</v>
          </cell>
          <cell r="JG64">
            <v>0</v>
          </cell>
          <cell r="JH64">
            <v>0.65700000000000003</v>
          </cell>
          <cell r="JI64">
            <v>0</v>
          </cell>
          <cell r="JJ64">
            <v>0</v>
          </cell>
          <cell r="JK64">
            <v>0</v>
          </cell>
          <cell r="JL64">
            <v>0</v>
          </cell>
          <cell r="JM64">
            <v>0</v>
          </cell>
          <cell r="JN64">
            <v>8.0000000000000002E-3</v>
          </cell>
          <cell r="JO64">
            <v>0</v>
          </cell>
          <cell r="JP64">
            <v>0</v>
          </cell>
          <cell r="JQ64">
            <v>0</v>
          </cell>
          <cell r="JR64">
            <v>0</v>
          </cell>
          <cell r="JS64">
            <v>0</v>
          </cell>
          <cell r="JT64">
            <v>1.7000000000000001E-2</v>
          </cell>
          <cell r="JU64">
            <v>0</v>
          </cell>
          <cell r="JV64">
            <v>0</v>
          </cell>
          <cell r="JW64">
            <v>0</v>
          </cell>
          <cell r="JX64">
            <v>1.2999999999999999E-2</v>
          </cell>
          <cell r="JY64">
            <v>2.5999999999999999E-2</v>
          </cell>
          <cell r="JZ64">
            <v>7.0000000000000001E-3</v>
          </cell>
          <cell r="KA64">
            <v>0</v>
          </cell>
          <cell r="KB64">
            <v>0</v>
          </cell>
          <cell r="KC64">
            <v>2.8000000000000001E-2</v>
          </cell>
          <cell r="KD64">
            <v>2.5999999999999999E-2</v>
          </cell>
          <cell r="KE64">
            <v>8.8999999999999996E-2</v>
          </cell>
          <cell r="KF64">
            <v>0.125</v>
          </cell>
          <cell r="KG64">
            <v>0</v>
          </cell>
          <cell r="KH64">
            <v>0</v>
          </cell>
          <cell r="KI64">
            <v>1.2999999999999999E-2</v>
          </cell>
          <cell r="KJ64">
            <v>3.3000000000000002E-2</v>
          </cell>
          <cell r="KK64">
            <v>0.30099999999999999</v>
          </cell>
          <cell r="KL64">
            <v>0.312</v>
          </cell>
          <cell r="KM64">
            <v>0</v>
          </cell>
          <cell r="KN64">
            <v>0</v>
          </cell>
          <cell r="KO64">
            <v>0</v>
          </cell>
          <cell r="KP64">
            <v>0</v>
          </cell>
          <cell r="KQ64">
            <v>3.0000000000000001E-3</v>
          </cell>
          <cell r="KR64">
            <v>6.0000000000000001E-3</v>
          </cell>
          <cell r="KS64">
            <v>0</v>
          </cell>
          <cell r="KT64">
            <v>0</v>
          </cell>
          <cell r="KU64">
            <v>0</v>
          </cell>
          <cell r="KV64">
            <v>0</v>
          </cell>
          <cell r="KW64">
            <v>0</v>
          </cell>
          <cell r="KX64">
            <v>1.7000000000000001E-2</v>
          </cell>
          <cell r="KY64">
            <v>0</v>
          </cell>
          <cell r="KZ64">
            <v>0</v>
          </cell>
          <cell r="LA64">
            <v>0</v>
          </cell>
          <cell r="LB64">
            <v>0</v>
          </cell>
          <cell r="LC64">
            <v>2.9000000000000001E-2</v>
          </cell>
          <cell r="LD64">
            <v>1.7000000000000001E-2</v>
          </cell>
          <cell r="LE64">
            <v>0</v>
          </cell>
          <cell r="LF64">
            <v>0</v>
          </cell>
          <cell r="LG64">
            <v>1.7999999999999999E-2</v>
          </cell>
          <cell r="LH64">
            <v>8.4000000000000005E-2</v>
          </cell>
          <cell r="LI64">
            <v>0.14299999999999999</v>
          </cell>
          <cell r="LJ64">
            <v>4.1000000000000002E-2</v>
          </cell>
          <cell r="LK64">
            <v>0</v>
          </cell>
          <cell r="LL64">
            <v>0</v>
          </cell>
          <cell r="LM64">
            <v>0</v>
          </cell>
          <cell r="LN64">
            <v>8.2000000000000003E-2</v>
          </cell>
          <cell r="LO64">
            <v>0.314</v>
          </cell>
          <cell r="LP64">
            <v>0.247</v>
          </cell>
          <cell r="LQ64">
            <v>0</v>
          </cell>
          <cell r="LR64">
            <v>0</v>
          </cell>
          <cell r="LS64">
            <v>0</v>
          </cell>
          <cell r="LT64">
            <v>0</v>
          </cell>
          <cell r="LU64">
            <v>8.0000000000000002E-3</v>
          </cell>
          <cell r="LV64">
            <v>0</v>
          </cell>
          <cell r="LW64">
            <v>0</v>
          </cell>
          <cell r="LX64">
            <v>0</v>
          </cell>
          <cell r="LY64">
            <v>0</v>
          </cell>
          <cell r="LZ64">
            <v>0</v>
          </cell>
          <cell r="MA64">
            <v>0</v>
          </cell>
          <cell r="MB64">
            <v>1.7000000000000001E-2</v>
          </cell>
          <cell r="MC64">
            <v>0</v>
          </cell>
          <cell r="MD64">
            <v>0</v>
          </cell>
          <cell r="ME64">
            <v>0</v>
          </cell>
          <cell r="MF64">
            <v>0</v>
          </cell>
          <cell r="MG64">
            <v>0</v>
          </cell>
          <cell r="MH64">
            <v>4.7E-2</v>
          </cell>
          <cell r="MI64">
            <v>0</v>
          </cell>
          <cell r="MJ64">
            <v>0</v>
          </cell>
          <cell r="MK64">
            <v>0</v>
          </cell>
          <cell r="ML64">
            <v>0</v>
          </cell>
          <cell r="MM64">
            <v>0</v>
          </cell>
          <cell r="MN64">
            <v>0.26</v>
          </cell>
          <cell r="MO64">
            <v>0</v>
          </cell>
          <cell r="MP64">
            <v>0</v>
          </cell>
          <cell r="MQ64">
            <v>0</v>
          </cell>
          <cell r="MR64">
            <v>0</v>
          </cell>
          <cell r="MS64">
            <v>0</v>
          </cell>
          <cell r="MT64">
            <v>0.66700000000000004</v>
          </cell>
          <cell r="MU64">
            <v>0</v>
          </cell>
          <cell r="MV64">
            <v>0</v>
          </cell>
          <cell r="MW64">
            <v>0</v>
          </cell>
          <cell r="MX64">
            <v>0</v>
          </cell>
          <cell r="MY64">
            <v>0</v>
          </cell>
          <cell r="MZ64">
            <v>8.0000000000000002E-3</v>
          </cell>
          <cell r="NA64">
            <v>0.21299999999999999</v>
          </cell>
          <cell r="NB64">
            <v>0.10199999999999999</v>
          </cell>
          <cell r="NC64">
            <v>0</v>
          </cell>
          <cell r="ND64">
            <v>0</v>
          </cell>
          <cell r="NE64">
            <v>4.5999999999999999E-2</v>
          </cell>
          <cell r="NF64">
            <v>0</v>
          </cell>
          <cell r="NG64">
            <v>0.184</v>
          </cell>
          <cell r="NH64">
            <v>0</v>
          </cell>
          <cell r="NI64">
            <v>7.6999999999999999E-2</v>
          </cell>
          <cell r="NJ64">
            <v>6.0000000000000001E-3</v>
          </cell>
          <cell r="NK64">
            <v>0</v>
          </cell>
          <cell r="NL64">
            <v>4.7E-2</v>
          </cell>
          <cell r="NM64">
            <v>1.4E-2</v>
          </cell>
          <cell r="NN64">
            <v>2.1000000000000001E-2</v>
          </cell>
          <cell r="NO64">
            <v>3.0000000000000001E-3</v>
          </cell>
          <cell r="NP64">
            <v>0</v>
          </cell>
          <cell r="NQ64">
            <v>0.01</v>
          </cell>
          <cell r="NR64">
            <v>2.5999999999999999E-2</v>
          </cell>
          <cell r="NS64">
            <v>2.1999999999999999E-2</v>
          </cell>
          <cell r="NT64">
            <v>0.22700000000000001</v>
          </cell>
          <cell r="NU64">
            <v>0.32</v>
          </cell>
          <cell r="NV64">
            <v>1.4999999999999999E-2</v>
          </cell>
          <cell r="NW64">
            <v>0</v>
          </cell>
          <cell r="NX64">
            <v>2.7E-2</v>
          </cell>
          <cell r="NY64">
            <v>2.7E-2</v>
          </cell>
          <cell r="NZ64">
            <v>0.20899999999999999</v>
          </cell>
          <cell r="OA64">
            <v>1.0999999999999999E-2</v>
          </cell>
          <cell r="OB64">
            <v>0.02</v>
          </cell>
          <cell r="OC64">
            <v>1.2E-2</v>
          </cell>
          <cell r="OD64">
            <v>0</v>
          </cell>
          <cell r="OE64">
            <v>7.2999999999999995E-2</v>
          </cell>
          <cell r="OF64">
            <v>0</v>
          </cell>
          <cell r="OG64">
            <v>5.2999999999999999E-2</v>
          </cell>
          <cell r="OH64">
            <v>5.0000000000000001E-3</v>
          </cell>
          <cell r="OI64">
            <v>0</v>
          </cell>
          <cell r="OJ64">
            <v>0.22700000000000001</v>
          </cell>
          <cell r="OK64">
            <v>0.21299999999999999</v>
          </cell>
          <cell r="OL64">
            <v>0</v>
          </cell>
          <cell r="OM64">
            <v>0</v>
          </cell>
          <cell r="ON64">
            <v>0</v>
          </cell>
          <cell r="OO64">
            <v>0.13200000000000001</v>
          </cell>
          <cell r="OP64">
            <v>0.152</v>
          </cell>
          <cell r="OQ64">
            <v>4.4999999999999998E-2</v>
          </cell>
          <cell r="OR64">
            <v>1.4E-2</v>
          </cell>
          <cell r="OS64">
            <v>2.5999999999999999E-2</v>
          </cell>
          <cell r="OT64">
            <v>0</v>
          </cell>
          <cell r="OU64">
            <v>1.4E-2</v>
          </cell>
          <cell r="OV64">
            <v>0</v>
          </cell>
          <cell r="OW64">
            <v>0</v>
          </cell>
          <cell r="OX64">
            <v>7.6999999999999999E-2</v>
          </cell>
          <cell r="OY64">
            <v>2.1000000000000001E-2</v>
          </cell>
          <cell r="OZ64">
            <v>2.1999999999999999E-2</v>
          </cell>
          <cell r="PA64">
            <v>4.1000000000000002E-2</v>
          </cell>
          <cell r="PB64">
            <v>0</v>
          </cell>
          <cell r="PC64">
            <v>3.0000000000000001E-3</v>
          </cell>
          <cell r="PD64">
            <v>0.23799999999999999</v>
          </cell>
        </row>
        <row r="65">
          <cell r="A65" t="str">
            <v>2HZ</v>
          </cell>
          <cell r="B65" t="str">
            <v>65</v>
          </cell>
          <cell r="C65" t="str">
            <v>NAF 17</v>
          </cell>
          <cell r="D65" t="str">
            <v>HZ</v>
          </cell>
          <cell r="E65" t="str">
            <v>2</v>
          </cell>
          <cell r="F65">
            <v>2.3E-2</v>
          </cell>
          <cell r="G65">
            <v>3.6999999999999998E-2</v>
          </cell>
          <cell r="H65">
            <v>0.122</v>
          </cell>
          <cell r="I65">
            <v>0.79400000000000004</v>
          </cell>
          <cell r="J65">
            <v>2.5000000000000001E-2</v>
          </cell>
          <cell r="K65">
            <v>0.84599999999999997</v>
          </cell>
          <cell r="L65">
            <v>0.126</v>
          </cell>
          <cell r="M65">
            <v>1.0999999999999999E-2</v>
          </cell>
          <cell r="N65">
            <v>1.6E-2</v>
          </cell>
          <cell r="O65">
            <v>0.121</v>
          </cell>
          <cell r="P65">
            <v>0.151</v>
          </cell>
          <cell r="Q65">
            <v>1.0999999999999999E-2</v>
          </cell>
          <cell r="R65">
            <v>4.2999999999999997E-2</v>
          </cell>
          <cell r="S65">
            <v>0.16200000000000001</v>
          </cell>
          <cell r="T65">
            <v>0.307</v>
          </cell>
          <cell r="U65">
            <v>8.7999999999999995E-2</v>
          </cell>
          <cell r="V65">
            <v>0.10100000000000001</v>
          </cell>
          <cell r="W65">
            <v>0.32100000000000001</v>
          </cell>
          <cell r="X65">
            <v>8.3000000000000004E-2</v>
          </cell>
          <cell r="Y65">
            <v>0.86399999999999999</v>
          </cell>
          <cell r="Z65">
            <v>5.2999999999999999E-2</v>
          </cell>
          <cell r="AA65">
            <v>0.22900000000000001</v>
          </cell>
          <cell r="AB65">
            <v>0.20499999999999999</v>
          </cell>
          <cell r="AC65">
            <v>0.217</v>
          </cell>
          <cell r="AD65">
            <v>0.20499999999999999</v>
          </cell>
          <cell r="AE65">
            <v>0.61399999999999999</v>
          </cell>
          <cell r="AF65">
            <v>0.13500000000000001</v>
          </cell>
          <cell r="AG65">
            <v>0.86499999999999999</v>
          </cell>
          <cell r="AH65">
            <v>7.5999999999999998E-2</v>
          </cell>
          <cell r="AI65">
            <v>0.92400000000000004</v>
          </cell>
          <cell r="AJ65">
            <v>60</v>
          </cell>
          <cell r="AK65">
            <v>0.78500000000000003</v>
          </cell>
          <cell r="AL65">
            <v>0.215</v>
          </cell>
          <cell r="AM65">
            <v>0</v>
          </cell>
          <cell r="AN65">
            <v>0</v>
          </cell>
          <cell r="AO65">
            <v>0</v>
          </cell>
          <cell r="AP65">
            <v>0</v>
          </cell>
          <cell r="AQ65">
            <v>0</v>
          </cell>
          <cell r="AR65">
            <v>1.4E-2</v>
          </cell>
          <cell r="AS65">
            <v>0.91</v>
          </cell>
          <cell r="AT65">
            <v>7.5999999999999998E-2</v>
          </cell>
          <cell r="AU65">
            <v>8306</v>
          </cell>
          <cell r="AV65">
            <v>3.5000000000000003E-2</v>
          </cell>
          <cell r="AW65">
            <v>1.4999999999999999E-2</v>
          </cell>
          <cell r="AX65">
            <v>2.5999999999999999E-2</v>
          </cell>
          <cell r="AY65">
            <v>0.79400000000000004</v>
          </cell>
          <cell r="AZ65">
            <v>0.129</v>
          </cell>
          <cell r="BA65">
            <v>2.2549999999999999</v>
          </cell>
          <cell r="BB65">
            <v>0.19600000000000001</v>
          </cell>
          <cell r="BC65">
            <v>0.14099999999999999</v>
          </cell>
          <cell r="BD65">
            <v>6.7000000000000004E-2</v>
          </cell>
          <cell r="BE65">
            <v>0.59699999999999998</v>
          </cell>
          <cell r="BF65">
            <v>0.82299999999999995</v>
          </cell>
          <cell r="BG65">
            <v>6.9000000000000006E-2</v>
          </cell>
          <cell r="BH65">
            <v>8.0000000000000002E-3</v>
          </cell>
          <cell r="BI65">
            <v>4.2000000000000003E-2</v>
          </cell>
          <cell r="BJ65">
            <v>1.2E-2</v>
          </cell>
          <cell r="BK65">
            <v>4.4999999999999998E-2</v>
          </cell>
          <cell r="BL65">
            <v>4.0000000000000001E-3</v>
          </cell>
          <cell r="BM65">
            <v>3.0000000000000001E-3</v>
          </cell>
          <cell r="BN65">
            <v>2E-3</v>
          </cell>
          <cell r="BO65">
            <v>1.4E-2</v>
          </cell>
          <cell r="BP65">
            <v>0.11</v>
          </cell>
          <cell r="BQ65">
            <v>0.86699999999999999</v>
          </cell>
          <cell r="BR65">
            <v>2.1000000000000001E-2</v>
          </cell>
          <cell r="BS65">
            <v>5.0000000000000001E-3</v>
          </cell>
          <cell r="BT65">
            <v>7.0000000000000001E-3</v>
          </cell>
          <cell r="BU65">
            <v>2.5999999999999999E-2</v>
          </cell>
          <cell r="BV65">
            <v>5.6000000000000001E-2</v>
          </cell>
          <cell r="BW65">
            <v>0.88400000000000001</v>
          </cell>
          <cell r="BX65">
            <v>0</v>
          </cell>
          <cell r="BY65">
            <v>0</v>
          </cell>
          <cell r="BZ65">
            <v>3.0000000000000001E-3</v>
          </cell>
          <cell r="CA65">
            <v>0.108</v>
          </cell>
          <cell r="CB65">
            <v>0.62</v>
          </cell>
          <cell r="CC65">
            <v>0.26900000000000002</v>
          </cell>
          <cell r="CD65">
            <v>0</v>
          </cell>
          <cell r="CE65">
            <v>0</v>
          </cell>
          <cell r="CF65">
            <v>1.0999999999999999E-2</v>
          </cell>
          <cell r="CG65">
            <v>0.125</v>
          </cell>
          <cell r="CH65">
            <v>0.60399999999999998</v>
          </cell>
          <cell r="CI65">
            <v>0.26</v>
          </cell>
          <cell r="CJ65">
            <v>0</v>
          </cell>
          <cell r="CK65">
            <v>0</v>
          </cell>
          <cell r="CL65">
            <v>0</v>
          </cell>
          <cell r="CM65">
            <v>0</v>
          </cell>
          <cell r="CN65">
            <v>1.4E-2</v>
          </cell>
          <cell r="CO65">
            <v>0.98599999999999999</v>
          </cell>
          <cell r="CP65">
            <v>0.64600000000000002</v>
          </cell>
          <cell r="CQ65">
            <v>0.14699999999999999</v>
          </cell>
          <cell r="CR65">
            <v>3.2000000000000001E-2</v>
          </cell>
          <cell r="CS65">
            <v>4.4999999999999998E-2</v>
          </cell>
          <cell r="CT65">
            <v>0.13</v>
          </cell>
          <cell r="CU65">
            <v>0.64600000000000002</v>
          </cell>
          <cell r="CV65">
            <v>0.121</v>
          </cell>
          <cell r="CW65">
            <v>3.0000000000000001E-3</v>
          </cell>
          <cell r="CX65">
            <v>0.10299999999999999</v>
          </cell>
          <cell r="CY65">
            <v>0.127</v>
          </cell>
          <cell r="CZ65">
            <v>0.753</v>
          </cell>
          <cell r="DA65">
            <v>0.14799999999999999</v>
          </cell>
          <cell r="DB65">
            <v>6.6000000000000003E-2</v>
          </cell>
          <cell r="DC65">
            <v>1.4E-2</v>
          </cell>
          <cell r="DD65">
            <v>1.9E-2</v>
          </cell>
          <cell r="DE65">
            <v>0.70199999999999996</v>
          </cell>
          <cell r="DF65">
            <v>4.8000000000000001E-2</v>
          </cell>
          <cell r="DG65">
            <v>0</v>
          </cell>
          <cell r="DH65">
            <v>3.0000000000000001E-3</v>
          </cell>
          <cell r="DI65">
            <v>0.246</v>
          </cell>
          <cell r="DJ65">
            <v>0.54200000000000004</v>
          </cell>
          <cell r="DK65">
            <v>3.4000000000000002E-2</v>
          </cell>
          <cell r="DL65">
            <v>2.4E-2</v>
          </cell>
          <cell r="DM65">
            <v>2.4E-2</v>
          </cell>
          <cell r="DN65">
            <v>0.375</v>
          </cell>
          <cell r="DO65">
            <v>0.52900000000000003</v>
          </cell>
          <cell r="DP65">
            <v>9.7000000000000003E-2</v>
          </cell>
          <cell r="DQ65">
            <v>2.8000000000000001E-2</v>
          </cell>
          <cell r="DR65">
            <v>3.3000000000000002E-2</v>
          </cell>
          <cell r="DS65">
            <v>0.313</v>
          </cell>
          <cell r="DT65">
            <v>0.66500000000000004</v>
          </cell>
          <cell r="DU65">
            <v>0.219</v>
          </cell>
          <cell r="DV65">
            <v>5.3999999999999999E-2</v>
          </cell>
          <cell r="DW65">
            <v>1.4E-2</v>
          </cell>
          <cell r="DX65">
            <v>4.9000000000000002E-2</v>
          </cell>
          <cell r="DY65">
            <v>0.33100000000000002</v>
          </cell>
          <cell r="DZ65">
            <v>0.27100000000000002</v>
          </cell>
          <cell r="EA65">
            <v>6.4000000000000001E-2</v>
          </cell>
          <cell r="EB65">
            <v>0.33500000000000002</v>
          </cell>
          <cell r="EC65">
            <v>0.10100000000000001</v>
          </cell>
          <cell r="ED65">
            <v>0.32</v>
          </cell>
          <cell r="EE65">
            <v>5.7000000000000002E-2</v>
          </cell>
          <cell r="EF65">
            <v>0.248</v>
          </cell>
          <cell r="EG65">
            <v>0.27300000000000002</v>
          </cell>
          <cell r="EH65">
            <v>0.38400000000000001</v>
          </cell>
          <cell r="EI65">
            <v>0.29899999999999999</v>
          </cell>
          <cell r="EJ65">
            <v>4.1000000000000002E-2</v>
          </cell>
          <cell r="EK65">
            <v>0.27500000000000002</v>
          </cell>
          <cell r="EL65">
            <v>0.36899999999999999</v>
          </cell>
          <cell r="EM65">
            <v>0.04</v>
          </cell>
          <cell r="EN65">
            <v>0.10199999999999999</v>
          </cell>
          <cell r="EO65">
            <v>7.1999999999999995E-2</v>
          </cell>
          <cell r="EP65">
            <v>0.20200000000000001</v>
          </cell>
          <cell r="EQ65">
            <v>0.216</v>
          </cell>
          <cell r="ER65">
            <v>0.32300000000000001</v>
          </cell>
          <cell r="ES65">
            <v>0.36599999999999999</v>
          </cell>
          <cell r="ET65">
            <v>2.8000000000000001E-2</v>
          </cell>
          <cell r="EU65">
            <v>0.114</v>
          </cell>
          <cell r="EV65">
            <v>7.0000000000000007E-2</v>
          </cell>
          <cell r="EW65">
            <v>2E-3</v>
          </cell>
          <cell r="EX65">
            <v>2.1000000000000001E-2</v>
          </cell>
          <cell r="EY65">
            <v>0.156</v>
          </cell>
          <cell r="EZ65">
            <v>0.17199999999999999</v>
          </cell>
          <cell r="FA65">
            <v>0.27900000000000003</v>
          </cell>
          <cell r="FB65">
            <v>0.27100000000000002</v>
          </cell>
          <cell r="FC65">
            <v>0.44600000000000001</v>
          </cell>
          <cell r="FD65">
            <v>4.0000000000000001E-3</v>
          </cell>
          <cell r="FE65">
            <v>0.22500000000000001</v>
          </cell>
          <cell r="FF65">
            <v>0.40200000000000002</v>
          </cell>
          <cell r="FG65">
            <v>0.371</v>
          </cell>
          <cell r="FH65">
            <v>3.0000000000000001E-3</v>
          </cell>
          <cell r="FI65">
            <v>0.1</v>
          </cell>
          <cell r="FJ65">
            <v>0.42899999999999999</v>
          </cell>
          <cell r="FK65">
            <v>0.46400000000000002</v>
          </cell>
          <cell r="FL65">
            <v>7.0000000000000001E-3</v>
          </cell>
          <cell r="FM65">
            <v>9.7000000000000003E-2</v>
          </cell>
          <cell r="FN65">
            <v>0.39800000000000002</v>
          </cell>
          <cell r="FO65">
            <v>0.49399999999999999</v>
          </cell>
          <cell r="FP65">
            <v>0.01</v>
          </cell>
          <cell r="FQ65">
            <v>0.81399999999999995</v>
          </cell>
          <cell r="FR65">
            <v>1.6E-2</v>
          </cell>
          <cell r="FS65">
            <v>3.5000000000000003E-2</v>
          </cell>
          <cell r="FT65">
            <v>6.0999999999999999E-2</v>
          </cell>
          <cell r="FU65">
            <v>7.3999999999999996E-2</v>
          </cell>
          <cell r="FV65">
            <v>1E-3</v>
          </cell>
          <cell r="FW65">
            <v>0.80400000000000005</v>
          </cell>
          <cell r="FX65">
            <v>1.4999999999999999E-2</v>
          </cell>
          <cell r="FY65">
            <v>3.5000000000000003E-2</v>
          </cell>
          <cell r="FZ65">
            <v>6.6000000000000003E-2</v>
          </cell>
          <cell r="GA65">
            <v>7.9000000000000001E-2</v>
          </cell>
          <cell r="GB65">
            <v>1E-3</v>
          </cell>
          <cell r="GC65">
            <v>0</v>
          </cell>
          <cell r="GD65">
            <v>0</v>
          </cell>
          <cell r="GE65">
            <v>0</v>
          </cell>
          <cell r="GF65">
            <v>0</v>
          </cell>
          <cell r="GG65">
            <v>2E-3</v>
          </cell>
          <cell r="GH65">
            <v>2.1000000000000001E-2</v>
          </cell>
          <cell r="GI65">
            <v>2.1999999999999999E-2</v>
          </cell>
          <cell r="GJ65">
            <v>0</v>
          </cell>
          <cell r="GK65">
            <v>0</v>
          </cell>
          <cell r="GL65">
            <v>1.4999999999999999E-2</v>
          </cell>
          <cell r="GM65">
            <v>0</v>
          </cell>
          <cell r="GN65">
            <v>0</v>
          </cell>
          <cell r="GO65">
            <v>7.5999999999999998E-2</v>
          </cell>
          <cell r="GP65">
            <v>4.2000000000000003E-2</v>
          </cell>
          <cell r="GQ65">
            <v>5.0000000000000001E-3</v>
          </cell>
          <cell r="GR65">
            <v>0</v>
          </cell>
          <cell r="GS65">
            <v>0</v>
          </cell>
          <cell r="GT65">
            <v>0</v>
          </cell>
          <cell r="GU65">
            <v>0.70599999999999996</v>
          </cell>
          <cell r="GV65">
            <v>0.02</v>
          </cell>
          <cell r="GW65">
            <v>3.0000000000000001E-3</v>
          </cell>
          <cell r="GX65">
            <v>2.8000000000000001E-2</v>
          </cell>
          <cell r="GY65">
            <v>1.0999999999999999E-2</v>
          </cell>
          <cell r="GZ65">
            <v>2.4E-2</v>
          </cell>
          <cell r="HA65">
            <v>1.9E-2</v>
          </cell>
          <cell r="HB65">
            <v>7.0000000000000001E-3</v>
          </cell>
          <cell r="HC65">
            <v>0</v>
          </cell>
          <cell r="HD65">
            <v>0</v>
          </cell>
          <cell r="HE65">
            <v>0</v>
          </cell>
          <cell r="HF65">
            <v>0</v>
          </cell>
          <cell r="HG65">
            <v>0</v>
          </cell>
          <cell r="HH65">
            <v>0</v>
          </cell>
          <cell r="HI65">
            <v>0</v>
          </cell>
          <cell r="HJ65">
            <v>2E-3</v>
          </cell>
          <cell r="HK65">
            <v>0</v>
          </cell>
          <cell r="HL65">
            <v>0.02</v>
          </cell>
          <cell r="HM65">
            <v>4.0000000000000001E-3</v>
          </cell>
          <cell r="HN65">
            <v>0</v>
          </cell>
          <cell r="HO65">
            <v>0</v>
          </cell>
          <cell r="HP65">
            <v>0</v>
          </cell>
          <cell r="HQ65">
            <v>1.0999999999999999E-2</v>
          </cell>
          <cell r="HR65">
            <v>2.1000000000000001E-2</v>
          </cell>
          <cell r="HS65">
            <v>0</v>
          </cell>
          <cell r="HT65">
            <v>0</v>
          </cell>
          <cell r="HU65">
            <v>0</v>
          </cell>
          <cell r="HV65">
            <v>0</v>
          </cell>
          <cell r="HW65">
            <v>1.7999999999999999E-2</v>
          </cell>
          <cell r="HX65">
            <v>0.10299999999999999</v>
          </cell>
          <cell r="HY65">
            <v>0</v>
          </cell>
          <cell r="HZ65">
            <v>3.0000000000000001E-3</v>
          </cell>
          <cell r="IA65">
            <v>2E-3</v>
          </cell>
          <cell r="IB65">
            <v>5.0000000000000001E-3</v>
          </cell>
          <cell r="IC65">
            <v>0.08</v>
          </cell>
          <cell r="ID65">
            <v>0.70499999999999996</v>
          </cell>
          <cell r="IE65">
            <v>0</v>
          </cell>
          <cell r="IF65">
            <v>0</v>
          </cell>
          <cell r="IG65">
            <v>0</v>
          </cell>
          <cell r="IH65">
            <v>7.0000000000000001E-3</v>
          </cell>
          <cell r="II65">
            <v>0</v>
          </cell>
          <cell r="IJ65">
            <v>1.7999999999999999E-2</v>
          </cell>
          <cell r="IK65">
            <v>2.1000000000000001E-2</v>
          </cell>
          <cell r="IL65">
            <v>2E-3</v>
          </cell>
          <cell r="IM65">
            <v>0</v>
          </cell>
          <cell r="IN65">
            <v>0</v>
          </cell>
          <cell r="IO65">
            <v>0</v>
          </cell>
          <cell r="IP65">
            <v>0</v>
          </cell>
          <cell r="IQ65">
            <v>0</v>
          </cell>
          <cell r="IR65">
            <v>4.0000000000000001E-3</v>
          </cell>
          <cell r="IS65">
            <v>7.0000000000000001E-3</v>
          </cell>
          <cell r="IT65">
            <v>1.4E-2</v>
          </cell>
          <cell r="IU65">
            <v>0</v>
          </cell>
          <cell r="IV65">
            <v>1.2999999999999999E-2</v>
          </cell>
          <cell r="IW65">
            <v>0</v>
          </cell>
          <cell r="IX65">
            <v>0</v>
          </cell>
          <cell r="IY65">
            <v>0</v>
          </cell>
          <cell r="IZ65">
            <v>8.0000000000000002E-3</v>
          </cell>
          <cell r="JA65">
            <v>4.0000000000000001E-3</v>
          </cell>
          <cell r="JB65">
            <v>0.109</v>
          </cell>
          <cell r="JC65">
            <v>0</v>
          </cell>
          <cell r="JD65">
            <v>0</v>
          </cell>
          <cell r="JE65">
            <v>0</v>
          </cell>
          <cell r="JF65">
            <v>4.0000000000000001E-3</v>
          </cell>
          <cell r="JG65">
            <v>5.1999999999999998E-2</v>
          </cell>
          <cell r="JH65">
            <v>0.73799999999999999</v>
          </cell>
          <cell r="JI65">
            <v>0</v>
          </cell>
          <cell r="JJ65">
            <v>0</v>
          </cell>
          <cell r="JK65">
            <v>0</v>
          </cell>
          <cell r="JL65">
            <v>0</v>
          </cell>
          <cell r="JM65">
            <v>0</v>
          </cell>
          <cell r="JN65">
            <v>2.4E-2</v>
          </cell>
          <cell r="JO65">
            <v>0</v>
          </cell>
          <cell r="JP65">
            <v>0</v>
          </cell>
          <cell r="JQ65">
            <v>0</v>
          </cell>
          <cell r="JR65">
            <v>0</v>
          </cell>
          <cell r="JS65">
            <v>2.3E-2</v>
          </cell>
          <cell r="JT65">
            <v>0</v>
          </cell>
          <cell r="JU65">
            <v>0</v>
          </cell>
          <cell r="JV65">
            <v>0</v>
          </cell>
          <cell r="JW65">
            <v>0</v>
          </cell>
          <cell r="JX65">
            <v>0</v>
          </cell>
          <cell r="JY65">
            <v>1.2E-2</v>
          </cell>
          <cell r="JZ65">
            <v>2.5000000000000001E-2</v>
          </cell>
          <cell r="KA65">
            <v>0</v>
          </cell>
          <cell r="KB65">
            <v>0</v>
          </cell>
          <cell r="KC65">
            <v>0</v>
          </cell>
          <cell r="KD65">
            <v>0.01</v>
          </cell>
          <cell r="KE65">
            <v>6.9000000000000006E-2</v>
          </cell>
          <cell r="KF65">
            <v>4.9000000000000002E-2</v>
          </cell>
          <cell r="KG65">
            <v>0</v>
          </cell>
          <cell r="KH65">
            <v>0</v>
          </cell>
          <cell r="KI65">
            <v>3.0000000000000001E-3</v>
          </cell>
          <cell r="KJ65">
            <v>9.8000000000000004E-2</v>
          </cell>
          <cell r="KK65">
            <v>0.49199999999999999</v>
          </cell>
          <cell r="KL65">
            <v>0.19500000000000001</v>
          </cell>
          <cell r="KM65">
            <v>0</v>
          </cell>
          <cell r="KN65">
            <v>0</v>
          </cell>
          <cell r="KO65">
            <v>0</v>
          </cell>
          <cell r="KP65">
            <v>0</v>
          </cell>
          <cell r="KQ65">
            <v>2.5000000000000001E-2</v>
          </cell>
          <cell r="KR65">
            <v>0</v>
          </cell>
          <cell r="KS65">
            <v>0</v>
          </cell>
          <cell r="KT65">
            <v>0</v>
          </cell>
          <cell r="KU65">
            <v>0</v>
          </cell>
          <cell r="KV65">
            <v>0</v>
          </cell>
          <cell r="KW65">
            <v>0</v>
          </cell>
          <cell r="KX65">
            <v>2.3E-2</v>
          </cell>
          <cell r="KY65">
            <v>0</v>
          </cell>
          <cell r="KZ65">
            <v>0</v>
          </cell>
          <cell r="LA65">
            <v>2E-3</v>
          </cell>
          <cell r="LB65">
            <v>4.0000000000000001E-3</v>
          </cell>
          <cell r="LC65">
            <v>2.7E-2</v>
          </cell>
          <cell r="LD65">
            <v>3.0000000000000001E-3</v>
          </cell>
          <cell r="LE65">
            <v>0</v>
          </cell>
          <cell r="LF65">
            <v>0</v>
          </cell>
          <cell r="LG65">
            <v>8.0000000000000002E-3</v>
          </cell>
          <cell r="LH65">
            <v>0.03</v>
          </cell>
          <cell r="LI65">
            <v>7.1999999999999995E-2</v>
          </cell>
          <cell r="LJ65">
            <v>1.6E-2</v>
          </cell>
          <cell r="LK65">
            <v>0</v>
          </cell>
          <cell r="LL65">
            <v>0</v>
          </cell>
          <cell r="LM65">
            <v>0</v>
          </cell>
          <cell r="LN65">
            <v>9.0999999999999998E-2</v>
          </cell>
          <cell r="LO65">
            <v>0.496</v>
          </cell>
          <cell r="LP65">
            <v>0.20300000000000001</v>
          </cell>
          <cell r="LQ65">
            <v>0</v>
          </cell>
          <cell r="LR65">
            <v>0</v>
          </cell>
          <cell r="LS65">
            <v>0</v>
          </cell>
          <cell r="LT65">
            <v>0</v>
          </cell>
          <cell r="LU65">
            <v>0.01</v>
          </cell>
          <cell r="LV65">
            <v>1.4E-2</v>
          </cell>
          <cell r="LW65">
            <v>0</v>
          </cell>
          <cell r="LX65">
            <v>0</v>
          </cell>
          <cell r="LY65">
            <v>0</v>
          </cell>
          <cell r="LZ65">
            <v>0</v>
          </cell>
          <cell r="MA65">
            <v>0</v>
          </cell>
          <cell r="MB65">
            <v>2.3E-2</v>
          </cell>
          <cell r="MC65">
            <v>0</v>
          </cell>
          <cell r="MD65">
            <v>0</v>
          </cell>
          <cell r="ME65">
            <v>0</v>
          </cell>
          <cell r="MF65">
            <v>0</v>
          </cell>
          <cell r="MG65">
            <v>0</v>
          </cell>
          <cell r="MH65">
            <v>3.6999999999999998E-2</v>
          </cell>
          <cell r="MI65">
            <v>0</v>
          </cell>
          <cell r="MJ65">
            <v>0</v>
          </cell>
          <cell r="MK65">
            <v>0</v>
          </cell>
          <cell r="ML65">
            <v>0</v>
          </cell>
          <cell r="MM65">
            <v>0</v>
          </cell>
          <cell r="MN65">
            <v>0.126</v>
          </cell>
          <cell r="MO65">
            <v>0</v>
          </cell>
          <cell r="MP65">
            <v>0</v>
          </cell>
          <cell r="MQ65">
            <v>0</v>
          </cell>
          <cell r="MR65">
            <v>0</v>
          </cell>
          <cell r="MS65">
            <v>1.4E-2</v>
          </cell>
          <cell r="MT65">
            <v>0.77600000000000002</v>
          </cell>
          <cell r="MU65">
            <v>0</v>
          </cell>
          <cell r="MV65">
            <v>0</v>
          </cell>
          <cell r="MW65">
            <v>0</v>
          </cell>
          <cell r="MX65">
            <v>0</v>
          </cell>
          <cell r="MY65">
            <v>0</v>
          </cell>
          <cell r="MZ65">
            <v>2.4E-2</v>
          </cell>
          <cell r="NA65">
            <v>0.10100000000000001</v>
          </cell>
          <cell r="NB65">
            <v>0.184</v>
          </cell>
          <cell r="NC65">
            <v>1.2E-2</v>
          </cell>
          <cell r="ND65">
            <v>0.02</v>
          </cell>
          <cell r="NE65">
            <v>1.4E-2</v>
          </cell>
          <cell r="NF65">
            <v>0</v>
          </cell>
          <cell r="NG65">
            <v>7.5999999999999998E-2</v>
          </cell>
          <cell r="NH65">
            <v>3.6999999999999998E-2</v>
          </cell>
          <cell r="NI65">
            <v>0.15</v>
          </cell>
          <cell r="NJ65">
            <v>7.0000000000000001E-3</v>
          </cell>
          <cell r="NK65">
            <v>0</v>
          </cell>
          <cell r="NL65">
            <v>0</v>
          </cell>
          <cell r="NM65">
            <v>6.0000000000000001E-3</v>
          </cell>
          <cell r="NN65">
            <v>5.8000000000000003E-2</v>
          </cell>
          <cell r="NO65">
            <v>0</v>
          </cell>
          <cell r="NP65">
            <v>0</v>
          </cell>
          <cell r="NQ65">
            <v>0.06</v>
          </cell>
          <cell r="NR65">
            <v>2E-3</v>
          </cell>
          <cell r="NS65">
            <v>2.1000000000000001E-2</v>
          </cell>
          <cell r="NT65">
            <v>0.252</v>
          </cell>
          <cell r="NU65">
            <v>0.25800000000000001</v>
          </cell>
          <cell r="NV65">
            <v>5.8000000000000003E-2</v>
          </cell>
          <cell r="NW65">
            <v>0</v>
          </cell>
          <cell r="NX65">
            <v>1.2999999999999999E-2</v>
          </cell>
          <cell r="NY65">
            <v>6.5000000000000002E-2</v>
          </cell>
          <cell r="NZ65">
            <v>0.19600000000000001</v>
          </cell>
          <cell r="OA65">
            <v>0</v>
          </cell>
          <cell r="OB65">
            <v>0.01</v>
          </cell>
          <cell r="OC65">
            <v>0</v>
          </cell>
          <cell r="OD65">
            <v>3.3000000000000002E-2</v>
          </cell>
          <cell r="OE65">
            <v>0.03</v>
          </cell>
          <cell r="OF65">
            <v>0</v>
          </cell>
          <cell r="OG65">
            <v>6.2E-2</v>
          </cell>
          <cell r="OH65">
            <v>1.0999999999999999E-2</v>
          </cell>
          <cell r="OI65">
            <v>1.0999999999999999E-2</v>
          </cell>
          <cell r="OJ65">
            <v>0.253</v>
          </cell>
          <cell r="OK65">
            <v>8.7999999999999995E-2</v>
          </cell>
          <cell r="OL65">
            <v>1.4E-2</v>
          </cell>
          <cell r="OM65">
            <v>0</v>
          </cell>
          <cell r="ON65">
            <v>0</v>
          </cell>
          <cell r="OO65">
            <v>0.188</v>
          </cell>
          <cell r="OP65">
            <v>0.10299999999999999</v>
          </cell>
          <cell r="OQ65">
            <v>0</v>
          </cell>
          <cell r="OR65">
            <v>2.8000000000000001E-2</v>
          </cell>
          <cell r="OS65">
            <v>1.2E-2</v>
          </cell>
          <cell r="OT65">
            <v>0.04</v>
          </cell>
          <cell r="OU65">
            <v>3.0000000000000001E-3</v>
          </cell>
          <cell r="OV65">
            <v>2E-3</v>
          </cell>
          <cell r="OW65">
            <v>5.8999999999999997E-2</v>
          </cell>
          <cell r="OX65">
            <v>0.13200000000000001</v>
          </cell>
          <cell r="OY65">
            <v>3.7999999999999999E-2</v>
          </cell>
          <cell r="OZ65">
            <v>0.02</v>
          </cell>
          <cell r="PA65">
            <v>3.7999999999999999E-2</v>
          </cell>
          <cell r="PB65">
            <v>1.0999999999999999E-2</v>
          </cell>
          <cell r="PC65">
            <v>0</v>
          </cell>
          <cell r="PD65">
            <v>0.22600000000000001</v>
          </cell>
        </row>
        <row r="66">
          <cell r="A66" t="str">
            <v>3HZ</v>
          </cell>
          <cell r="B66" t="str">
            <v>66</v>
          </cell>
          <cell r="C66" t="str">
            <v>NAF 17</v>
          </cell>
          <cell r="D66" t="str">
            <v>HZ</v>
          </cell>
          <cell r="E66" t="str">
            <v>3</v>
          </cell>
          <cell r="F66">
            <v>1.2999999999999999E-2</v>
          </cell>
          <cell r="G66">
            <v>8.5999999999999993E-2</v>
          </cell>
          <cell r="H66">
            <v>0.26</v>
          </cell>
          <cell r="I66">
            <v>0.63600000000000001</v>
          </cell>
          <cell r="J66">
            <v>5.0000000000000001E-3</v>
          </cell>
          <cell r="K66">
            <v>0.59599999999999997</v>
          </cell>
          <cell r="L66">
            <v>0.35399999999999998</v>
          </cell>
          <cell r="M66">
            <v>0</v>
          </cell>
          <cell r="N66">
            <v>0.05</v>
          </cell>
          <cell r="O66">
            <v>0.247</v>
          </cell>
          <cell r="P66">
            <v>0.24099999999999999</v>
          </cell>
          <cell r="Q66">
            <v>7.0000000000000001E-3</v>
          </cell>
          <cell r="R66">
            <v>2.7E-2</v>
          </cell>
          <cell r="S66">
            <v>0.214</v>
          </cell>
          <cell r="T66">
            <v>0.27500000000000002</v>
          </cell>
          <cell r="U66">
            <v>0.16300000000000001</v>
          </cell>
          <cell r="V66">
            <v>0.114</v>
          </cell>
          <cell r="W66">
            <v>0.188</v>
          </cell>
          <cell r="X66">
            <v>0.19500000000000001</v>
          </cell>
          <cell r="Y66">
            <v>0.748</v>
          </cell>
          <cell r="Z66">
            <v>5.8000000000000003E-2</v>
          </cell>
          <cell r="AA66">
            <v>0</v>
          </cell>
          <cell r="AB66">
            <v>0.34899999999999998</v>
          </cell>
          <cell r="AC66">
            <v>0.19600000000000001</v>
          </cell>
          <cell r="AD66">
            <v>0.40699999999999997</v>
          </cell>
          <cell r="AE66">
            <v>0.503</v>
          </cell>
          <cell r="AF66">
            <v>0.23200000000000001</v>
          </cell>
          <cell r="AG66">
            <v>0.76800000000000002</v>
          </cell>
          <cell r="AH66">
            <v>0.14000000000000001</v>
          </cell>
          <cell r="AI66">
            <v>0.86</v>
          </cell>
          <cell r="AJ66">
            <v>15</v>
          </cell>
          <cell r="AK66">
            <v>0.58299999999999996</v>
          </cell>
          <cell r="AL66">
            <v>0.254</v>
          </cell>
          <cell r="AM66">
            <v>0</v>
          </cell>
          <cell r="AN66">
            <v>0.154</v>
          </cell>
          <cell r="AO66">
            <v>8.9999999999999993E-3</v>
          </cell>
          <cell r="AP66">
            <v>9.6000000000000002E-2</v>
          </cell>
          <cell r="AQ66">
            <v>0.14399999999999999</v>
          </cell>
          <cell r="AR66">
            <v>3.9E-2</v>
          </cell>
          <cell r="AS66">
            <v>0.60699999999999998</v>
          </cell>
          <cell r="AT66">
            <v>0.114</v>
          </cell>
          <cell r="AU66">
            <v>15265</v>
          </cell>
          <cell r="AV66">
            <v>6.0999999999999999E-2</v>
          </cell>
          <cell r="AW66">
            <v>6.3E-2</v>
          </cell>
          <cell r="AX66">
            <v>2.5999999999999999E-2</v>
          </cell>
          <cell r="AY66">
            <v>0.59199999999999997</v>
          </cell>
          <cell r="AZ66">
            <v>0.25700000000000001</v>
          </cell>
          <cell r="BA66">
            <v>6.9660000000000002</v>
          </cell>
          <cell r="BB66">
            <v>0.109</v>
          </cell>
          <cell r="BC66">
            <v>6.4000000000000001E-2</v>
          </cell>
          <cell r="BD66">
            <v>0.30199999999999999</v>
          </cell>
          <cell r="BE66">
            <v>0.52500000000000002</v>
          </cell>
          <cell r="BF66">
            <v>0.72799999999999998</v>
          </cell>
          <cell r="BG66">
            <v>7.0000000000000007E-2</v>
          </cell>
          <cell r="BH66">
            <v>4.4999999999999998E-2</v>
          </cell>
          <cell r="BI66">
            <v>5.3999999999999999E-2</v>
          </cell>
          <cell r="BJ66">
            <v>5.3999999999999999E-2</v>
          </cell>
          <cell r="BK66">
            <v>4.9000000000000002E-2</v>
          </cell>
          <cell r="BL66">
            <v>2.9000000000000001E-2</v>
          </cell>
          <cell r="BM66">
            <v>3.0000000000000001E-3</v>
          </cell>
          <cell r="BN66">
            <v>2.1999999999999999E-2</v>
          </cell>
          <cell r="BO66">
            <v>2.1000000000000001E-2</v>
          </cell>
          <cell r="BP66">
            <v>0.23300000000000001</v>
          </cell>
          <cell r="BQ66">
            <v>0.69099999999999995</v>
          </cell>
          <cell r="BR66">
            <v>2.1999999999999999E-2</v>
          </cell>
          <cell r="BS66">
            <v>2.5999999999999999E-2</v>
          </cell>
          <cell r="BT66">
            <v>1.2999999999999999E-2</v>
          </cell>
          <cell r="BU66">
            <v>2.1000000000000001E-2</v>
          </cell>
          <cell r="BV66">
            <v>0.105</v>
          </cell>
          <cell r="BW66">
            <v>0.81399999999999995</v>
          </cell>
          <cell r="BX66">
            <v>0</v>
          </cell>
          <cell r="BY66">
            <v>0</v>
          </cell>
          <cell r="BZ66">
            <v>0</v>
          </cell>
          <cell r="CA66">
            <v>0.17399999999999999</v>
          </cell>
          <cell r="CB66">
            <v>0.749</v>
          </cell>
          <cell r="CC66">
            <v>7.6999999999999999E-2</v>
          </cell>
          <cell r="CD66">
            <v>5.0000000000000001E-3</v>
          </cell>
          <cell r="CE66">
            <v>4.0000000000000001E-3</v>
          </cell>
          <cell r="CF66">
            <v>3.0000000000000001E-3</v>
          </cell>
          <cell r="CG66">
            <v>8.3000000000000004E-2</v>
          </cell>
          <cell r="CH66">
            <v>0.83699999999999997</v>
          </cell>
          <cell r="CI66">
            <v>6.8000000000000005E-2</v>
          </cell>
          <cell r="CJ66">
            <v>0</v>
          </cell>
          <cell r="CK66">
            <v>0</v>
          </cell>
          <cell r="CL66">
            <v>0</v>
          </cell>
          <cell r="CM66">
            <v>0</v>
          </cell>
          <cell r="CN66">
            <v>3.0000000000000001E-3</v>
          </cell>
          <cell r="CO66">
            <v>0.997</v>
          </cell>
          <cell r="CP66">
            <v>0.58599999999999997</v>
          </cell>
          <cell r="CQ66">
            <v>0.36599999999999999</v>
          </cell>
          <cell r="CR66">
            <v>2.5000000000000001E-2</v>
          </cell>
          <cell r="CS66">
            <v>0</v>
          </cell>
          <cell r="CT66">
            <v>2.1999999999999999E-2</v>
          </cell>
          <cell r="CU66">
            <v>0.49399999999999999</v>
          </cell>
          <cell r="CV66">
            <v>0.28999999999999998</v>
          </cell>
          <cell r="CW66">
            <v>3.9E-2</v>
          </cell>
          <cell r="CX66">
            <v>0.107</v>
          </cell>
          <cell r="CY66">
            <v>7.0000000000000007E-2</v>
          </cell>
          <cell r="CZ66">
            <v>0.63600000000000001</v>
          </cell>
          <cell r="DA66">
            <v>0.27300000000000002</v>
          </cell>
          <cell r="DB66">
            <v>9.0999999999999998E-2</v>
          </cell>
          <cell r="DC66">
            <v>0</v>
          </cell>
          <cell r="DD66">
            <v>0</v>
          </cell>
          <cell r="DE66">
            <v>0.57799999999999996</v>
          </cell>
          <cell r="DF66">
            <v>0.17</v>
          </cell>
          <cell r="DG66">
            <v>2.5000000000000001E-2</v>
          </cell>
          <cell r="DH66">
            <v>4.4999999999999998E-2</v>
          </cell>
          <cell r="DI66">
            <v>0.182</v>
          </cell>
          <cell r="DJ66">
            <v>0.51600000000000001</v>
          </cell>
          <cell r="DK66">
            <v>0.13900000000000001</v>
          </cell>
          <cell r="DL66">
            <v>1.0999999999999999E-2</v>
          </cell>
          <cell r="DM66">
            <v>2.1000000000000001E-2</v>
          </cell>
          <cell r="DN66">
            <v>0.313</v>
          </cell>
          <cell r="DO66">
            <v>0.54900000000000004</v>
          </cell>
          <cell r="DP66">
            <v>0.13700000000000001</v>
          </cell>
          <cell r="DQ66">
            <v>5.0000000000000001E-3</v>
          </cell>
          <cell r="DR66">
            <v>7.3999999999999996E-2</v>
          </cell>
          <cell r="DS66">
            <v>0.23400000000000001</v>
          </cell>
          <cell r="DT66">
            <v>0.47199999999999998</v>
          </cell>
          <cell r="DU66">
            <v>0.38800000000000001</v>
          </cell>
          <cell r="DV66">
            <v>0.11899999999999999</v>
          </cell>
          <cell r="DW66">
            <v>1.2999999999999999E-2</v>
          </cell>
          <cell r="DX66">
            <v>8.0000000000000002E-3</v>
          </cell>
          <cell r="DY66">
            <v>0.30199999999999999</v>
          </cell>
          <cell r="DZ66">
            <v>0.39300000000000002</v>
          </cell>
          <cell r="EA66">
            <v>5.3999999999999999E-2</v>
          </cell>
          <cell r="EB66">
            <v>0.252</v>
          </cell>
          <cell r="EC66">
            <v>0.10100000000000001</v>
          </cell>
          <cell r="ED66">
            <v>0.40799999999999997</v>
          </cell>
          <cell r="EE66">
            <v>4.8000000000000001E-2</v>
          </cell>
          <cell r="EF66">
            <v>0.23</v>
          </cell>
          <cell r="EG66">
            <v>0.214</v>
          </cell>
          <cell r="EH66">
            <v>0.36299999999999999</v>
          </cell>
          <cell r="EI66">
            <v>0.313</v>
          </cell>
          <cell r="EJ66">
            <v>5.3999999999999999E-2</v>
          </cell>
          <cell r="EK66">
            <v>0.27</v>
          </cell>
          <cell r="EL66">
            <v>0.26600000000000001</v>
          </cell>
          <cell r="EM66">
            <v>4.8000000000000001E-2</v>
          </cell>
          <cell r="EN66">
            <v>2.7E-2</v>
          </cell>
          <cell r="EO66">
            <v>0.111</v>
          </cell>
          <cell r="EP66">
            <v>0.154</v>
          </cell>
          <cell r="EQ66">
            <v>0.39500000000000002</v>
          </cell>
          <cell r="ER66">
            <v>0.26700000000000002</v>
          </cell>
          <cell r="ES66">
            <v>0.40200000000000002</v>
          </cell>
          <cell r="ET66">
            <v>7.8E-2</v>
          </cell>
          <cell r="EU66">
            <v>0.13</v>
          </cell>
          <cell r="EV66">
            <v>9.2999999999999999E-2</v>
          </cell>
          <cell r="EW66">
            <v>3.2000000000000001E-2</v>
          </cell>
          <cell r="EX66">
            <v>5.8000000000000003E-2</v>
          </cell>
          <cell r="EY66">
            <v>0.108</v>
          </cell>
          <cell r="EZ66">
            <v>0.19700000000000001</v>
          </cell>
          <cell r="FA66">
            <v>0.374</v>
          </cell>
          <cell r="FB66">
            <v>0.28100000000000003</v>
          </cell>
          <cell r="FC66">
            <v>0.34599999999999997</v>
          </cell>
          <cell r="FD66">
            <v>0</v>
          </cell>
          <cell r="FE66">
            <v>0.33800000000000002</v>
          </cell>
          <cell r="FF66">
            <v>0.35699999999999998</v>
          </cell>
          <cell r="FG66">
            <v>0.29899999999999999</v>
          </cell>
          <cell r="FH66">
            <v>5.0000000000000001E-3</v>
          </cell>
          <cell r="FI66">
            <v>0.20699999999999999</v>
          </cell>
          <cell r="FJ66">
            <v>0.38400000000000001</v>
          </cell>
          <cell r="FK66">
            <v>0.40100000000000002</v>
          </cell>
          <cell r="FL66">
            <v>8.0000000000000002E-3</v>
          </cell>
          <cell r="FM66">
            <v>0.114</v>
          </cell>
          <cell r="FN66">
            <v>0.39400000000000002</v>
          </cell>
          <cell r="FO66">
            <v>0.45700000000000002</v>
          </cell>
          <cell r="FP66">
            <v>3.5000000000000003E-2</v>
          </cell>
          <cell r="FQ66">
            <v>0.71499999999999997</v>
          </cell>
          <cell r="FR66">
            <v>5.0999999999999997E-2</v>
          </cell>
          <cell r="FS66">
            <v>5.5E-2</v>
          </cell>
          <cell r="FT66">
            <v>9.1999999999999998E-2</v>
          </cell>
          <cell r="FU66">
            <v>8.6999999999999994E-2</v>
          </cell>
          <cell r="FV66">
            <v>0</v>
          </cell>
          <cell r="FW66">
            <v>0.70099999999999996</v>
          </cell>
          <cell r="FX66">
            <v>0.05</v>
          </cell>
          <cell r="FY66">
            <v>5.3999999999999999E-2</v>
          </cell>
          <cell r="FZ66">
            <v>0.10199999999999999</v>
          </cell>
          <cell r="GA66">
            <v>9.1999999999999998E-2</v>
          </cell>
          <cell r="GB66">
            <v>0</v>
          </cell>
          <cell r="GC66">
            <v>0</v>
          </cell>
          <cell r="GD66">
            <v>0</v>
          </cell>
          <cell r="GE66">
            <v>0</v>
          </cell>
          <cell r="GF66">
            <v>8.0000000000000002E-3</v>
          </cell>
          <cell r="GG66">
            <v>0</v>
          </cell>
          <cell r="GH66">
            <v>0</v>
          </cell>
          <cell r="GI66">
            <v>3.0000000000000001E-3</v>
          </cell>
          <cell r="GJ66">
            <v>1.7999999999999999E-2</v>
          </cell>
          <cell r="GK66">
            <v>2.3E-2</v>
          </cell>
          <cell r="GL66">
            <v>1.7000000000000001E-2</v>
          </cell>
          <cell r="GM66">
            <v>2.9000000000000001E-2</v>
          </cell>
          <cell r="GN66">
            <v>0</v>
          </cell>
          <cell r="GO66">
            <v>0.16700000000000001</v>
          </cell>
          <cell r="GP66">
            <v>2.3E-2</v>
          </cell>
          <cell r="GQ66">
            <v>1.2999999999999999E-2</v>
          </cell>
          <cell r="GR66">
            <v>2.9000000000000001E-2</v>
          </cell>
          <cell r="GS66">
            <v>1.7999999999999999E-2</v>
          </cell>
          <cell r="GT66">
            <v>0.01</v>
          </cell>
          <cell r="GU66">
            <v>0.55300000000000005</v>
          </cell>
          <cell r="GV66">
            <v>2.9000000000000001E-2</v>
          </cell>
          <cell r="GW66">
            <v>8.9999999999999993E-3</v>
          </cell>
          <cell r="GX66">
            <v>0</v>
          </cell>
          <cell r="GY66">
            <v>7.0000000000000001E-3</v>
          </cell>
          <cell r="GZ66">
            <v>3.9E-2</v>
          </cell>
          <cell r="HA66">
            <v>5.0000000000000001E-3</v>
          </cell>
          <cell r="HB66">
            <v>0</v>
          </cell>
          <cell r="HC66">
            <v>0</v>
          </cell>
          <cell r="HD66">
            <v>0</v>
          </cell>
          <cell r="HE66">
            <v>0</v>
          </cell>
          <cell r="HF66">
            <v>0</v>
          </cell>
          <cell r="HG66">
            <v>0</v>
          </cell>
          <cell r="HH66">
            <v>0</v>
          </cell>
          <cell r="HI66">
            <v>0</v>
          </cell>
          <cell r="HJ66">
            <v>0</v>
          </cell>
          <cell r="HK66">
            <v>0</v>
          </cell>
          <cell r="HL66">
            <v>1.6E-2</v>
          </cell>
          <cell r="HM66">
            <v>1.0999999999999999E-2</v>
          </cell>
          <cell r="HN66">
            <v>0</v>
          </cell>
          <cell r="HO66">
            <v>0.01</v>
          </cell>
          <cell r="HP66">
            <v>0</v>
          </cell>
          <cell r="HQ66">
            <v>0.04</v>
          </cell>
          <cell r="HR66">
            <v>3.2000000000000001E-2</v>
          </cell>
          <cell r="HS66">
            <v>6.0000000000000001E-3</v>
          </cell>
          <cell r="HT66">
            <v>3.0000000000000001E-3</v>
          </cell>
          <cell r="HU66">
            <v>5.0000000000000001E-3</v>
          </cell>
          <cell r="HV66">
            <v>6.0000000000000001E-3</v>
          </cell>
          <cell r="HW66">
            <v>6.2E-2</v>
          </cell>
          <cell r="HX66">
            <v>0.17899999999999999</v>
          </cell>
          <cell r="HY66">
            <v>1.2E-2</v>
          </cell>
          <cell r="HZ66">
            <v>0</v>
          </cell>
          <cell r="IA66">
            <v>7.0000000000000001E-3</v>
          </cell>
          <cell r="IB66">
            <v>1.4999999999999999E-2</v>
          </cell>
          <cell r="IC66">
            <v>0.13100000000000001</v>
          </cell>
          <cell r="ID66">
            <v>0.45900000000000002</v>
          </cell>
          <cell r="IE66">
            <v>0</v>
          </cell>
          <cell r="IF66">
            <v>0</v>
          </cell>
          <cell r="IG66">
            <v>0</v>
          </cell>
          <cell r="IH66">
            <v>0</v>
          </cell>
          <cell r="II66">
            <v>0</v>
          </cell>
          <cell r="IJ66">
            <v>5.0000000000000001E-3</v>
          </cell>
          <cell r="IK66">
            <v>6.0000000000000001E-3</v>
          </cell>
          <cell r="IL66">
            <v>2E-3</v>
          </cell>
          <cell r="IM66">
            <v>0</v>
          </cell>
          <cell r="IN66">
            <v>0</v>
          </cell>
          <cell r="IO66">
            <v>1.2999999999999999E-2</v>
          </cell>
          <cell r="IP66">
            <v>0</v>
          </cell>
          <cell r="IQ66">
            <v>1.7000000000000001E-2</v>
          </cell>
          <cell r="IR66">
            <v>3.0000000000000001E-3</v>
          </cell>
          <cell r="IS66">
            <v>1.2999999999999999E-2</v>
          </cell>
          <cell r="IT66">
            <v>1.0999999999999999E-2</v>
          </cell>
          <cell r="IU66">
            <v>7.0000000000000001E-3</v>
          </cell>
          <cell r="IV66">
            <v>2.7E-2</v>
          </cell>
          <cell r="IW66">
            <v>0</v>
          </cell>
          <cell r="IX66">
            <v>2.1000000000000001E-2</v>
          </cell>
          <cell r="IY66">
            <v>0</v>
          </cell>
          <cell r="IZ66">
            <v>8.9999999999999993E-3</v>
          </cell>
          <cell r="JA66">
            <v>1.7999999999999999E-2</v>
          </cell>
          <cell r="JB66">
            <v>0.21299999999999999</v>
          </cell>
          <cell r="JC66">
            <v>0</v>
          </cell>
          <cell r="JD66">
            <v>0</v>
          </cell>
          <cell r="JE66">
            <v>0</v>
          </cell>
          <cell r="JF66">
            <v>0</v>
          </cell>
          <cell r="JG66">
            <v>6.6000000000000003E-2</v>
          </cell>
          <cell r="JH66">
            <v>0.56899999999999995</v>
          </cell>
          <cell r="JI66">
            <v>0</v>
          </cell>
          <cell r="JJ66">
            <v>0</v>
          </cell>
          <cell r="JK66">
            <v>0</v>
          </cell>
          <cell r="JL66">
            <v>0</v>
          </cell>
          <cell r="JM66">
            <v>0</v>
          </cell>
          <cell r="JN66">
            <v>5.0000000000000001E-3</v>
          </cell>
          <cell r="JO66">
            <v>0</v>
          </cell>
          <cell r="JP66">
            <v>0</v>
          </cell>
          <cell r="JQ66">
            <v>0</v>
          </cell>
          <cell r="JR66">
            <v>0</v>
          </cell>
          <cell r="JS66">
            <v>1.6E-2</v>
          </cell>
          <cell r="JT66">
            <v>2E-3</v>
          </cell>
          <cell r="JU66">
            <v>0</v>
          </cell>
          <cell r="JV66">
            <v>0</v>
          </cell>
          <cell r="JW66">
            <v>0</v>
          </cell>
          <cell r="JX66">
            <v>0</v>
          </cell>
          <cell r="JY66">
            <v>8.1000000000000003E-2</v>
          </cell>
          <cell r="JZ66">
            <v>0</v>
          </cell>
          <cell r="KA66">
            <v>0</v>
          </cell>
          <cell r="KB66">
            <v>0</v>
          </cell>
          <cell r="KC66">
            <v>0</v>
          </cell>
          <cell r="KD66">
            <v>3.5999999999999997E-2</v>
          </cell>
          <cell r="KE66">
            <v>0.193</v>
          </cell>
          <cell r="KF66">
            <v>3.1E-2</v>
          </cell>
          <cell r="KG66">
            <v>0</v>
          </cell>
          <cell r="KH66">
            <v>0</v>
          </cell>
          <cell r="KI66">
            <v>0</v>
          </cell>
          <cell r="KJ66">
            <v>0.13800000000000001</v>
          </cell>
          <cell r="KK66">
            <v>0.45400000000000001</v>
          </cell>
          <cell r="KL66">
            <v>4.3999999999999997E-2</v>
          </cell>
          <cell r="KM66">
            <v>0</v>
          </cell>
          <cell r="KN66">
            <v>0</v>
          </cell>
          <cell r="KO66">
            <v>0</v>
          </cell>
          <cell r="KP66">
            <v>0</v>
          </cell>
          <cell r="KQ66">
            <v>5.0000000000000001E-3</v>
          </cell>
          <cell r="KR66">
            <v>0</v>
          </cell>
          <cell r="KS66">
            <v>0</v>
          </cell>
          <cell r="KT66">
            <v>0</v>
          </cell>
          <cell r="KU66">
            <v>0</v>
          </cell>
          <cell r="KV66">
            <v>0</v>
          </cell>
          <cell r="KW66">
            <v>0.01</v>
          </cell>
          <cell r="KX66">
            <v>5.0000000000000001E-3</v>
          </cell>
          <cell r="KY66">
            <v>0</v>
          </cell>
          <cell r="KZ66">
            <v>4.0000000000000001E-3</v>
          </cell>
          <cell r="LA66">
            <v>0</v>
          </cell>
          <cell r="LB66">
            <v>0</v>
          </cell>
          <cell r="LC66">
            <v>7.6999999999999999E-2</v>
          </cell>
          <cell r="LD66">
            <v>2E-3</v>
          </cell>
          <cell r="LE66">
            <v>5.0000000000000001E-3</v>
          </cell>
          <cell r="LF66">
            <v>0</v>
          </cell>
          <cell r="LG66">
            <v>0</v>
          </cell>
          <cell r="LH66">
            <v>4.2000000000000003E-2</v>
          </cell>
          <cell r="LI66">
            <v>0.182</v>
          </cell>
          <cell r="LJ66">
            <v>3.3000000000000002E-2</v>
          </cell>
          <cell r="LK66">
            <v>0</v>
          </cell>
          <cell r="LL66">
            <v>0</v>
          </cell>
          <cell r="LM66">
            <v>3.0000000000000001E-3</v>
          </cell>
          <cell r="LN66">
            <v>4.1000000000000002E-2</v>
          </cell>
          <cell r="LO66">
            <v>0.56200000000000006</v>
          </cell>
          <cell r="LP66">
            <v>2.7E-2</v>
          </cell>
          <cell r="LQ66">
            <v>0</v>
          </cell>
          <cell r="LR66">
            <v>0</v>
          </cell>
          <cell r="LS66">
            <v>0</v>
          </cell>
          <cell r="LT66">
            <v>0</v>
          </cell>
          <cell r="LU66">
            <v>5.0000000000000001E-3</v>
          </cell>
          <cell r="LV66">
            <v>0</v>
          </cell>
          <cell r="LW66">
            <v>0</v>
          </cell>
          <cell r="LX66">
            <v>0</v>
          </cell>
          <cell r="LY66">
            <v>0</v>
          </cell>
          <cell r="LZ66">
            <v>0</v>
          </cell>
          <cell r="MA66">
            <v>0</v>
          </cell>
          <cell r="MB66">
            <v>1.6E-2</v>
          </cell>
          <cell r="MC66">
            <v>0</v>
          </cell>
          <cell r="MD66">
            <v>0</v>
          </cell>
          <cell r="ME66">
            <v>0</v>
          </cell>
          <cell r="MF66">
            <v>0</v>
          </cell>
          <cell r="MG66">
            <v>0</v>
          </cell>
          <cell r="MH66">
            <v>8.7999999999999995E-2</v>
          </cell>
          <cell r="MI66">
            <v>0</v>
          </cell>
          <cell r="MJ66">
            <v>0</v>
          </cell>
          <cell r="MK66">
            <v>0</v>
          </cell>
          <cell r="ML66">
            <v>0</v>
          </cell>
          <cell r="MM66">
            <v>3.0000000000000001E-3</v>
          </cell>
          <cell r="MN66">
            <v>0.25600000000000001</v>
          </cell>
          <cell r="MO66">
            <v>0</v>
          </cell>
          <cell r="MP66">
            <v>0</v>
          </cell>
          <cell r="MQ66">
            <v>0</v>
          </cell>
          <cell r="MR66">
            <v>0</v>
          </cell>
          <cell r="MS66">
            <v>0</v>
          </cell>
          <cell r="MT66">
            <v>0.63200000000000001</v>
          </cell>
          <cell r="MU66">
            <v>0</v>
          </cell>
          <cell r="MV66">
            <v>0</v>
          </cell>
          <cell r="MW66">
            <v>0</v>
          </cell>
          <cell r="MX66">
            <v>0</v>
          </cell>
          <cell r="MY66">
            <v>0</v>
          </cell>
          <cell r="MZ66">
            <v>5.0000000000000001E-3</v>
          </cell>
          <cell r="NA66">
            <v>7.4999999999999997E-2</v>
          </cell>
          <cell r="NB66">
            <v>0.14899999999999999</v>
          </cell>
          <cell r="NC66">
            <v>8.0000000000000002E-3</v>
          </cell>
          <cell r="ND66">
            <v>2.5999999999999999E-2</v>
          </cell>
          <cell r="NE66">
            <v>4.3999999999999997E-2</v>
          </cell>
          <cell r="NF66">
            <v>0</v>
          </cell>
          <cell r="NG66">
            <v>0.19800000000000001</v>
          </cell>
          <cell r="NH66">
            <v>0.04</v>
          </cell>
          <cell r="NI66">
            <v>0.13200000000000001</v>
          </cell>
          <cell r="NJ66">
            <v>2.3E-2</v>
          </cell>
          <cell r="NK66">
            <v>0</v>
          </cell>
          <cell r="NL66">
            <v>1.4999999999999999E-2</v>
          </cell>
          <cell r="NM66">
            <v>0</v>
          </cell>
          <cell r="NN66">
            <v>3.9E-2</v>
          </cell>
          <cell r="NO66">
            <v>0</v>
          </cell>
          <cell r="NP66">
            <v>2.5999999999999999E-2</v>
          </cell>
          <cell r="NQ66">
            <v>4.5999999999999999E-2</v>
          </cell>
          <cell r="NR66">
            <v>0</v>
          </cell>
          <cell r="NS66">
            <v>3.4000000000000002E-2</v>
          </cell>
          <cell r="NT66">
            <v>0.14699999999999999</v>
          </cell>
          <cell r="NU66">
            <v>0.247</v>
          </cell>
          <cell r="NV66">
            <v>2.1000000000000001E-2</v>
          </cell>
          <cell r="NW66">
            <v>5.0000000000000001E-3</v>
          </cell>
          <cell r="NX66">
            <v>2.3E-2</v>
          </cell>
          <cell r="NY66">
            <v>0.06</v>
          </cell>
          <cell r="NZ66">
            <v>0.28299999999999997</v>
          </cell>
          <cell r="OA66">
            <v>0.01</v>
          </cell>
          <cell r="OB66">
            <v>4.2000000000000003E-2</v>
          </cell>
          <cell r="OC66">
            <v>8.9999999999999993E-3</v>
          </cell>
          <cell r="OD66">
            <v>8.9999999999999993E-3</v>
          </cell>
          <cell r="OE66">
            <v>3.5999999999999997E-2</v>
          </cell>
          <cell r="OF66">
            <v>0</v>
          </cell>
          <cell r="OG66">
            <v>4.7E-2</v>
          </cell>
          <cell r="OH66">
            <v>0</v>
          </cell>
          <cell r="OI66">
            <v>3.0000000000000001E-3</v>
          </cell>
          <cell r="OJ66">
            <v>0.20499999999999999</v>
          </cell>
          <cell r="OK66">
            <v>9.2999999999999999E-2</v>
          </cell>
          <cell r="OL66">
            <v>0</v>
          </cell>
          <cell r="OM66">
            <v>0</v>
          </cell>
          <cell r="ON66">
            <v>0</v>
          </cell>
          <cell r="OO66">
            <v>0.20699999999999999</v>
          </cell>
          <cell r="OP66">
            <v>0.13500000000000001</v>
          </cell>
          <cell r="OQ66">
            <v>7.0000000000000001E-3</v>
          </cell>
          <cell r="OR66">
            <v>6.0999999999999999E-2</v>
          </cell>
          <cell r="OS66">
            <v>8.0000000000000002E-3</v>
          </cell>
          <cell r="OT66">
            <v>0.04</v>
          </cell>
          <cell r="OU66">
            <v>0</v>
          </cell>
          <cell r="OV66">
            <v>0</v>
          </cell>
          <cell r="OW66">
            <v>2.5000000000000001E-2</v>
          </cell>
          <cell r="OX66">
            <v>0.11600000000000001</v>
          </cell>
          <cell r="OY66">
            <v>3.7999999999999999E-2</v>
          </cell>
          <cell r="OZ66">
            <v>5.2999999999999999E-2</v>
          </cell>
          <cell r="PA66">
            <v>0.03</v>
          </cell>
          <cell r="PB66">
            <v>2.1999999999999999E-2</v>
          </cell>
          <cell r="PC66">
            <v>0.01</v>
          </cell>
          <cell r="PD66">
            <v>0.155</v>
          </cell>
        </row>
        <row r="67">
          <cell r="A67" t="str">
            <v>4HZ</v>
          </cell>
          <cell r="B67" t="str">
            <v>67</v>
          </cell>
          <cell r="C67" t="str">
            <v>NAF 17</v>
          </cell>
          <cell r="D67" t="str">
            <v>HZ</v>
          </cell>
          <cell r="E67" t="str">
            <v>4</v>
          </cell>
          <cell r="F67">
            <v>2.9000000000000001E-2</v>
          </cell>
          <cell r="G67">
            <v>6.6000000000000003E-2</v>
          </cell>
          <cell r="H67">
            <v>0.318</v>
          </cell>
          <cell r="I67">
            <v>0.54200000000000004</v>
          </cell>
          <cell r="J67">
            <v>4.3999999999999997E-2</v>
          </cell>
          <cell r="K67">
            <v>0.66200000000000003</v>
          </cell>
          <cell r="L67">
            <v>0.27400000000000002</v>
          </cell>
          <cell r="M67">
            <v>0.05</v>
          </cell>
          <cell r="N67">
            <v>1.4999999999999999E-2</v>
          </cell>
          <cell r="O67">
            <v>0.248</v>
          </cell>
          <cell r="P67">
            <v>0.09</v>
          </cell>
          <cell r="Q67">
            <v>5.0999999999999997E-2</v>
          </cell>
          <cell r="R67">
            <v>2.9000000000000001E-2</v>
          </cell>
          <cell r="S67">
            <v>0.13200000000000001</v>
          </cell>
          <cell r="T67">
            <v>0.34399999999999997</v>
          </cell>
          <cell r="U67">
            <v>0.129</v>
          </cell>
          <cell r="V67">
            <v>0.121</v>
          </cell>
          <cell r="W67">
            <v>0.22900000000000001</v>
          </cell>
          <cell r="X67">
            <v>0.17299999999999999</v>
          </cell>
          <cell r="Y67">
            <v>0.77900000000000003</v>
          </cell>
          <cell r="Z67">
            <v>4.8000000000000001E-2</v>
          </cell>
          <cell r="AA67">
            <v>0.185</v>
          </cell>
          <cell r="AB67">
            <v>0.35699999999999998</v>
          </cell>
          <cell r="AC67">
            <v>0.24399999999999999</v>
          </cell>
          <cell r="AD67">
            <v>0.41099999999999998</v>
          </cell>
          <cell r="AE67">
            <v>0.23799999999999999</v>
          </cell>
          <cell r="AF67">
            <v>0.24099999999999999</v>
          </cell>
          <cell r="AG67">
            <v>0.75900000000000001</v>
          </cell>
          <cell r="AH67">
            <v>0.32200000000000001</v>
          </cell>
          <cell r="AI67">
            <v>0.67800000000000005</v>
          </cell>
          <cell r="AJ67">
            <v>617</v>
          </cell>
          <cell r="AK67">
            <v>0.66</v>
          </cell>
          <cell r="AL67">
            <v>0.14899999999999999</v>
          </cell>
          <cell r="AM67">
            <v>0</v>
          </cell>
          <cell r="AN67">
            <v>0.191</v>
          </cell>
          <cell r="AO67">
            <v>0</v>
          </cell>
          <cell r="AP67">
            <v>9.5000000000000001E-2</v>
          </cell>
          <cell r="AQ67">
            <v>6.6000000000000003E-2</v>
          </cell>
          <cell r="AR67">
            <v>0.129</v>
          </cell>
          <cell r="AS67">
            <v>0.59299999999999997</v>
          </cell>
          <cell r="AT67">
            <v>0.11600000000000001</v>
          </cell>
          <cell r="AU67">
            <v>11394</v>
          </cell>
          <cell r="AV67">
            <v>3.2000000000000001E-2</v>
          </cell>
          <cell r="AW67">
            <v>0.10199999999999999</v>
          </cell>
          <cell r="AX67">
            <v>1E-3</v>
          </cell>
          <cell r="AY67">
            <v>0.67</v>
          </cell>
          <cell r="AZ67">
            <v>0.19500000000000001</v>
          </cell>
          <cell r="BA67">
            <v>3.16</v>
          </cell>
          <cell r="BB67">
            <v>0.248</v>
          </cell>
          <cell r="BC67">
            <v>0.22</v>
          </cell>
          <cell r="BD67">
            <v>0.23899999999999999</v>
          </cell>
          <cell r="BE67">
            <v>0.29299999999999998</v>
          </cell>
          <cell r="BF67">
            <v>0.78800000000000003</v>
          </cell>
          <cell r="BG67">
            <v>0.13700000000000001</v>
          </cell>
          <cell r="BH67">
            <v>2.8000000000000001E-2</v>
          </cell>
          <cell r="BI67">
            <v>8.9999999999999993E-3</v>
          </cell>
          <cell r="BJ67">
            <v>1.7999999999999999E-2</v>
          </cell>
          <cell r="BK67">
            <v>2.1000000000000001E-2</v>
          </cell>
          <cell r="BL67">
            <v>0</v>
          </cell>
          <cell r="BM67">
            <v>4.0000000000000001E-3</v>
          </cell>
          <cell r="BN67">
            <v>1.4999999999999999E-2</v>
          </cell>
          <cell r="BO67">
            <v>0.06</v>
          </cell>
          <cell r="BP67">
            <v>0.28999999999999998</v>
          </cell>
          <cell r="BQ67">
            <v>0.63100000000000001</v>
          </cell>
          <cell r="BR67">
            <v>2.1999999999999999E-2</v>
          </cell>
          <cell r="BS67">
            <v>7.0000000000000001E-3</v>
          </cell>
          <cell r="BT67">
            <v>1.7000000000000001E-2</v>
          </cell>
          <cell r="BU67">
            <v>2.1000000000000001E-2</v>
          </cell>
          <cell r="BV67">
            <v>0.14899999999999999</v>
          </cell>
          <cell r="BW67">
            <v>0.78400000000000003</v>
          </cell>
          <cell r="BX67">
            <v>0</v>
          </cell>
          <cell r="BY67">
            <v>0</v>
          </cell>
          <cell r="BZ67">
            <v>0</v>
          </cell>
          <cell r="CA67">
            <v>0.13800000000000001</v>
          </cell>
          <cell r="CB67">
            <v>0.79300000000000004</v>
          </cell>
          <cell r="CC67">
            <v>6.8000000000000005E-2</v>
          </cell>
          <cell r="CD67">
            <v>0</v>
          </cell>
          <cell r="CE67">
            <v>8.0000000000000002E-3</v>
          </cell>
          <cell r="CF67">
            <v>5.0000000000000001E-3</v>
          </cell>
          <cell r="CG67">
            <v>8.7999999999999995E-2</v>
          </cell>
          <cell r="CH67">
            <v>0.80700000000000005</v>
          </cell>
          <cell r="CI67">
            <v>9.0999999999999998E-2</v>
          </cell>
          <cell r="CJ67">
            <v>0</v>
          </cell>
          <cell r="CK67">
            <v>0</v>
          </cell>
          <cell r="CL67">
            <v>0</v>
          </cell>
          <cell r="CM67">
            <v>0</v>
          </cell>
          <cell r="CN67">
            <v>8.0000000000000002E-3</v>
          </cell>
          <cell r="CO67">
            <v>0.99199999999999999</v>
          </cell>
          <cell r="CP67">
            <v>0.55900000000000005</v>
          </cell>
          <cell r="CQ67">
            <v>0.33200000000000002</v>
          </cell>
          <cell r="CR67">
            <v>4.1000000000000002E-2</v>
          </cell>
          <cell r="CS67">
            <v>3.1E-2</v>
          </cell>
          <cell r="CT67">
            <v>3.6999999999999998E-2</v>
          </cell>
          <cell r="CU67">
            <v>0.50800000000000001</v>
          </cell>
          <cell r="CV67">
            <v>0.189</v>
          </cell>
          <cell r="CW67">
            <v>2.5999999999999999E-2</v>
          </cell>
          <cell r="CX67">
            <v>0.17599999999999999</v>
          </cell>
          <cell r="CY67">
            <v>0.1</v>
          </cell>
          <cell r="CZ67">
            <v>0.73899999999999999</v>
          </cell>
          <cell r="DA67">
            <v>0.13900000000000001</v>
          </cell>
          <cell r="DB67">
            <v>0.109</v>
          </cell>
          <cell r="DC67">
            <v>0</v>
          </cell>
          <cell r="DD67">
            <v>1.4E-2</v>
          </cell>
          <cell r="DE67">
            <v>0.60299999999999998</v>
          </cell>
          <cell r="DF67">
            <v>0.10199999999999999</v>
          </cell>
          <cell r="DG67">
            <v>1.4999999999999999E-2</v>
          </cell>
          <cell r="DH67">
            <v>6.8000000000000005E-2</v>
          </cell>
          <cell r="DI67">
            <v>0.21299999999999999</v>
          </cell>
          <cell r="DJ67">
            <v>0.42199999999999999</v>
          </cell>
          <cell r="DK67">
            <v>7.3999999999999996E-2</v>
          </cell>
          <cell r="DL67">
            <v>3.5999999999999997E-2</v>
          </cell>
          <cell r="DM67">
            <v>0.03</v>
          </cell>
          <cell r="DN67">
            <v>0.438</v>
          </cell>
          <cell r="DO67">
            <v>0.42399999999999999</v>
          </cell>
          <cell r="DP67">
            <v>0.182</v>
          </cell>
          <cell r="DQ67">
            <v>1.2999999999999999E-2</v>
          </cell>
          <cell r="DR67">
            <v>0.11700000000000001</v>
          </cell>
          <cell r="DS67">
            <v>0.26300000000000001</v>
          </cell>
          <cell r="DT67">
            <v>0.47</v>
          </cell>
          <cell r="DU67">
            <v>0.28899999999999998</v>
          </cell>
          <cell r="DV67">
            <v>0.20399999999999999</v>
          </cell>
          <cell r="DW67">
            <v>1.2999999999999999E-2</v>
          </cell>
          <cell r="DX67">
            <v>2.4E-2</v>
          </cell>
          <cell r="DY67">
            <v>0.34499999999999997</v>
          </cell>
          <cell r="DZ67">
            <v>0.32900000000000001</v>
          </cell>
          <cell r="EA67">
            <v>0.09</v>
          </cell>
          <cell r="EB67">
            <v>0.23699999999999999</v>
          </cell>
          <cell r="EC67">
            <v>0.109</v>
          </cell>
          <cell r="ED67">
            <v>0.374</v>
          </cell>
          <cell r="EE67">
            <v>4.4999999999999998E-2</v>
          </cell>
          <cell r="EF67">
            <v>0.26</v>
          </cell>
          <cell r="EG67">
            <v>0.21199999999999999</v>
          </cell>
          <cell r="EH67">
            <v>0.36599999999999999</v>
          </cell>
          <cell r="EI67">
            <v>0.312</v>
          </cell>
          <cell r="EJ67">
            <v>8.5999999999999993E-2</v>
          </cell>
          <cell r="EK67">
            <v>0.23499999999999999</v>
          </cell>
          <cell r="EL67">
            <v>0.28299999999999997</v>
          </cell>
          <cell r="EM67">
            <v>5.6000000000000001E-2</v>
          </cell>
          <cell r="EN67">
            <v>7.3999999999999996E-2</v>
          </cell>
          <cell r="EO67">
            <v>0.111</v>
          </cell>
          <cell r="EP67">
            <v>0.187</v>
          </cell>
          <cell r="EQ67">
            <v>0.28899999999999998</v>
          </cell>
          <cell r="ER67">
            <v>0.23599999999999999</v>
          </cell>
          <cell r="ES67">
            <v>0.47</v>
          </cell>
          <cell r="ET67">
            <v>7.5999999999999998E-2</v>
          </cell>
          <cell r="EU67">
            <v>0.114</v>
          </cell>
          <cell r="EV67">
            <v>5.6000000000000001E-2</v>
          </cell>
          <cell r="EW67">
            <v>1.2999999999999999E-2</v>
          </cell>
          <cell r="EX67">
            <v>6.5000000000000002E-2</v>
          </cell>
          <cell r="EY67">
            <v>0.16400000000000001</v>
          </cell>
          <cell r="EZ67">
            <v>0.14699999999999999</v>
          </cell>
          <cell r="FA67">
            <v>0.44700000000000001</v>
          </cell>
          <cell r="FB67">
            <v>0.223</v>
          </cell>
          <cell r="FC67">
            <v>0.29099999999999998</v>
          </cell>
          <cell r="FD67">
            <v>3.7999999999999999E-2</v>
          </cell>
          <cell r="FE67">
            <v>0.496</v>
          </cell>
          <cell r="FF67">
            <v>0.26500000000000001</v>
          </cell>
          <cell r="FG67">
            <v>0.20699999999999999</v>
          </cell>
          <cell r="FH67">
            <v>3.1E-2</v>
          </cell>
          <cell r="FI67">
            <v>0.29699999999999999</v>
          </cell>
          <cell r="FJ67">
            <v>0.35899999999999999</v>
          </cell>
          <cell r="FK67">
            <v>0.3</v>
          </cell>
          <cell r="FL67">
            <v>4.3999999999999997E-2</v>
          </cell>
          <cell r="FM67">
            <v>9.5000000000000001E-2</v>
          </cell>
          <cell r="FN67">
            <v>0.41799999999999998</v>
          </cell>
          <cell r="FO67">
            <v>0.41799999999999998</v>
          </cell>
          <cell r="FP67">
            <v>6.9000000000000006E-2</v>
          </cell>
          <cell r="FQ67">
            <v>0.78500000000000003</v>
          </cell>
          <cell r="FR67">
            <v>3.3000000000000002E-2</v>
          </cell>
          <cell r="FS67">
            <v>3.7999999999999999E-2</v>
          </cell>
          <cell r="FT67">
            <v>7.3999999999999996E-2</v>
          </cell>
          <cell r="FU67">
            <v>6.9000000000000006E-2</v>
          </cell>
          <cell r="FV67">
            <v>0</v>
          </cell>
          <cell r="FW67">
            <v>0.77</v>
          </cell>
          <cell r="FX67">
            <v>3.5000000000000003E-2</v>
          </cell>
          <cell r="FY67">
            <v>3.7999999999999999E-2</v>
          </cell>
          <cell r="FZ67">
            <v>8.3000000000000004E-2</v>
          </cell>
          <cell r="GA67">
            <v>7.3999999999999996E-2</v>
          </cell>
          <cell r="GB67">
            <v>0</v>
          </cell>
          <cell r="GC67">
            <v>7.0000000000000001E-3</v>
          </cell>
          <cell r="GD67">
            <v>0</v>
          </cell>
          <cell r="GE67">
            <v>0</v>
          </cell>
          <cell r="GF67">
            <v>3.0000000000000001E-3</v>
          </cell>
          <cell r="GG67">
            <v>8.9999999999999993E-3</v>
          </cell>
          <cell r="GH67">
            <v>7.0000000000000001E-3</v>
          </cell>
          <cell r="GI67">
            <v>8.9999999999999993E-3</v>
          </cell>
          <cell r="GJ67">
            <v>3.4000000000000002E-2</v>
          </cell>
          <cell r="GK67">
            <v>1.7000000000000001E-2</v>
          </cell>
          <cell r="GL67">
            <v>6.0000000000000001E-3</v>
          </cell>
          <cell r="GM67">
            <v>4.0000000000000001E-3</v>
          </cell>
          <cell r="GN67">
            <v>0</v>
          </cell>
          <cell r="GO67">
            <v>0.26900000000000002</v>
          </cell>
          <cell r="GP67">
            <v>3.9E-2</v>
          </cell>
          <cell r="GQ67">
            <v>0</v>
          </cell>
          <cell r="GR67">
            <v>0</v>
          </cell>
          <cell r="GS67">
            <v>0</v>
          </cell>
          <cell r="GT67">
            <v>0</v>
          </cell>
          <cell r="GU67">
            <v>0.46100000000000002</v>
          </cell>
          <cell r="GV67">
            <v>6.0999999999999999E-2</v>
          </cell>
          <cell r="GW67">
            <v>1.0999999999999999E-2</v>
          </cell>
          <cell r="GX67">
            <v>0</v>
          </cell>
          <cell r="GY67">
            <v>5.0000000000000001E-3</v>
          </cell>
          <cell r="GZ67">
            <v>1.4E-2</v>
          </cell>
          <cell r="HA67">
            <v>4.1000000000000002E-2</v>
          </cell>
          <cell r="HB67">
            <v>3.0000000000000001E-3</v>
          </cell>
          <cell r="HC67">
            <v>0</v>
          </cell>
          <cell r="HD67">
            <v>0</v>
          </cell>
          <cell r="HE67">
            <v>0</v>
          </cell>
          <cell r="HF67">
            <v>0</v>
          </cell>
          <cell r="HG67">
            <v>0</v>
          </cell>
          <cell r="HH67">
            <v>0</v>
          </cell>
          <cell r="HI67">
            <v>0</v>
          </cell>
          <cell r="HJ67">
            <v>0</v>
          </cell>
          <cell r="HK67">
            <v>7.0000000000000001E-3</v>
          </cell>
          <cell r="HL67">
            <v>1.9E-2</v>
          </cell>
          <cell r="HM67">
            <v>0</v>
          </cell>
          <cell r="HN67">
            <v>0</v>
          </cell>
          <cell r="HO67">
            <v>7.0000000000000001E-3</v>
          </cell>
          <cell r="HP67">
            <v>0</v>
          </cell>
          <cell r="HQ67">
            <v>1.7000000000000001E-2</v>
          </cell>
          <cell r="HR67">
            <v>0.04</v>
          </cell>
          <cell r="HS67">
            <v>0</v>
          </cell>
          <cell r="HT67">
            <v>0</v>
          </cell>
          <cell r="HU67">
            <v>1E-3</v>
          </cell>
          <cell r="HV67">
            <v>2.9000000000000001E-2</v>
          </cell>
          <cell r="HW67">
            <v>8.4000000000000005E-2</v>
          </cell>
          <cell r="HX67">
            <v>0.20100000000000001</v>
          </cell>
          <cell r="HY67">
            <v>0</v>
          </cell>
          <cell r="HZ67">
            <v>4.0000000000000001E-3</v>
          </cell>
          <cell r="IA67">
            <v>8.0000000000000002E-3</v>
          </cell>
          <cell r="IB67">
            <v>3.2000000000000001E-2</v>
          </cell>
          <cell r="IC67">
            <v>0.17100000000000001</v>
          </cell>
          <cell r="ID67">
            <v>0.33800000000000002</v>
          </cell>
          <cell r="IE67">
            <v>0</v>
          </cell>
          <cell r="IF67">
            <v>0</v>
          </cell>
          <cell r="IG67">
            <v>0</v>
          </cell>
          <cell r="IH67">
            <v>0</v>
          </cell>
          <cell r="II67">
            <v>8.9999999999999993E-3</v>
          </cell>
          <cell r="IJ67">
            <v>3.3000000000000002E-2</v>
          </cell>
          <cell r="IK67">
            <v>1.7000000000000001E-2</v>
          </cell>
          <cell r="IL67">
            <v>0</v>
          </cell>
          <cell r="IM67">
            <v>0</v>
          </cell>
          <cell r="IN67">
            <v>0</v>
          </cell>
          <cell r="IO67">
            <v>3.0000000000000001E-3</v>
          </cell>
          <cell r="IP67">
            <v>7.0000000000000001E-3</v>
          </cell>
          <cell r="IQ67">
            <v>4.0000000000000001E-3</v>
          </cell>
          <cell r="IR67">
            <v>7.0000000000000001E-3</v>
          </cell>
          <cell r="IS67">
            <v>1.7000000000000001E-2</v>
          </cell>
          <cell r="IT67">
            <v>1.4E-2</v>
          </cell>
          <cell r="IU67">
            <v>1.2999999999999999E-2</v>
          </cell>
          <cell r="IV67">
            <v>1.4999999999999999E-2</v>
          </cell>
          <cell r="IW67">
            <v>0</v>
          </cell>
          <cell r="IX67">
            <v>0</v>
          </cell>
          <cell r="IY67">
            <v>0</v>
          </cell>
          <cell r="IZ67">
            <v>6.0000000000000001E-3</v>
          </cell>
          <cell r="JA67">
            <v>8.7999999999999995E-2</v>
          </cell>
          <cell r="JB67">
            <v>0.223</v>
          </cell>
          <cell r="JC67">
            <v>0</v>
          </cell>
          <cell r="JD67">
            <v>0</v>
          </cell>
          <cell r="JE67">
            <v>0</v>
          </cell>
          <cell r="JF67">
            <v>1E-3</v>
          </cell>
          <cell r="JG67">
            <v>4.2999999999999997E-2</v>
          </cell>
          <cell r="JH67">
            <v>0.496</v>
          </cell>
          <cell r="JI67">
            <v>0</v>
          </cell>
          <cell r="JJ67">
            <v>0</v>
          </cell>
          <cell r="JK67">
            <v>0</v>
          </cell>
          <cell r="JL67">
            <v>0</v>
          </cell>
          <cell r="JM67">
            <v>3.0000000000000001E-3</v>
          </cell>
          <cell r="JN67">
            <v>4.2999999999999997E-2</v>
          </cell>
          <cell r="JO67">
            <v>0</v>
          </cell>
          <cell r="JP67">
            <v>0</v>
          </cell>
          <cell r="JQ67">
            <v>0</v>
          </cell>
          <cell r="JR67">
            <v>0</v>
          </cell>
          <cell r="JS67">
            <v>2.1999999999999999E-2</v>
          </cell>
          <cell r="JT67">
            <v>0.01</v>
          </cell>
          <cell r="JU67">
            <v>0</v>
          </cell>
          <cell r="JV67">
            <v>0</v>
          </cell>
          <cell r="JW67">
            <v>0</v>
          </cell>
          <cell r="JX67">
            <v>1.2E-2</v>
          </cell>
          <cell r="JY67">
            <v>4.2999999999999997E-2</v>
          </cell>
          <cell r="JZ67">
            <v>8.9999999999999993E-3</v>
          </cell>
          <cell r="KA67">
            <v>0</v>
          </cell>
          <cell r="KB67">
            <v>0</v>
          </cell>
          <cell r="KC67">
            <v>0</v>
          </cell>
          <cell r="KD67">
            <v>4.1000000000000002E-2</v>
          </cell>
          <cell r="KE67">
            <v>0.26</v>
          </cell>
          <cell r="KF67">
            <v>1.2E-2</v>
          </cell>
          <cell r="KG67">
            <v>0</v>
          </cell>
          <cell r="KH67">
            <v>0</v>
          </cell>
          <cell r="KI67">
            <v>0</v>
          </cell>
          <cell r="KJ67">
            <v>8.4000000000000005E-2</v>
          </cell>
          <cell r="KK67">
            <v>0.42499999999999999</v>
          </cell>
          <cell r="KL67">
            <v>3.6999999999999998E-2</v>
          </cell>
          <cell r="KM67">
            <v>0</v>
          </cell>
          <cell r="KN67">
            <v>0</v>
          </cell>
          <cell r="KO67">
            <v>0</v>
          </cell>
          <cell r="KP67">
            <v>3.0000000000000001E-3</v>
          </cell>
          <cell r="KQ67">
            <v>4.2000000000000003E-2</v>
          </cell>
          <cell r="KR67">
            <v>0</v>
          </cell>
          <cell r="KS67">
            <v>0</v>
          </cell>
          <cell r="KT67">
            <v>0</v>
          </cell>
          <cell r="KU67">
            <v>0</v>
          </cell>
          <cell r="KV67">
            <v>0</v>
          </cell>
          <cell r="KW67">
            <v>2.1999999999999999E-2</v>
          </cell>
          <cell r="KX67">
            <v>1.0999999999999999E-2</v>
          </cell>
          <cell r="KY67">
            <v>0</v>
          </cell>
          <cell r="KZ67">
            <v>0</v>
          </cell>
          <cell r="LA67">
            <v>0</v>
          </cell>
          <cell r="LB67">
            <v>1.2E-2</v>
          </cell>
          <cell r="LC67">
            <v>0.05</v>
          </cell>
          <cell r="LD67">
            <v>0</v>
          </cell>
          <cell r="LE67">
            <v>0</v>
          </cell>
          <cell r="LF67">
            <v>0</v>
          </cell>
          <cell r="LG67">
            <v>5.0000000000000001E-3</v>
          </cell>
          <cell r="LH67">
            <v>2.4E-2</v>
          </cell>
          <cell r="LI67">
            <v>0.23499999999999999</v>
          </cell>
          <cell r="LJ67">
            <v>4.9000000000000002E-2</v>
          </cell>
          <cell r="LK67">
            <v>0</v>
          </cell>
          <cell r="LL67">
            <v>8.0000000000000002E-3</v>
          </cell>
          <cell r="LM67">
            <v>0</v>
          </cell>
          <cell r="LN67">
            <v>4.2999999999999997E-2</v>
          </cell>
          <cell r="LO67">
            <v>0.46400000000000002</v>
          </cell>
          <cell r="LP67">
            <v>3.1E-2</v>
          </cell>
          <cell r="LQ67">
            <v>0</v>
          </cell>
          <cell r="LR67">
            <v>0</v>
          </cell>
          <cell r="LS67">
            <v>0</v>
          </cell>
          <cell r="LT67">
            <v>0.01</v>
          </cell>
          <cell r="LU67">
            <v>3.5999999999999997E-2</v>
          </cell>
          <cell r="LV67">
            <v>0</v>
          </cell>
          <cell r="LW67">
            <v>0</v>
          </cell>
          <cell r="LX67">
            <v>0</v>
          </cell>
          <cell r="LY67">
            <v>0</v>
          </cell>
          <cell r="LZ67">
            <v>0</v>
          </cell>
          <cell r="MA67">
            <v>0</v>
          </cell>
          <cell r="MB67">
            <v>3.4000000000000002E-2</v>
          </cell>
          <cell r="MC67">
            <v>0</v>
          </cell>
          <cell r="MD67">
            <v>0</v>
          </cell>
          <cell r="ME67">
            <v>0</v>
          </cell>
          <cell r="MF67">
            <v>0</v>
          </cell>
          <cell r="MG67">
            <v>0</v>
          </cell>
          <cell r="MH67">
            <v>6.3E-2</v>
          </cell>
          <cell r="MI67">
            <v>0</v>
          </cell>
          <cell r="MJ67">
            <v>0</v>
          </cell>
          <cell r="MK67">
            <v>0</v>
          </cell>
          <cell r="ML67">
            <v>0</v>
          </cell>
          <cell r="MM67">
            <v>0</v>
          </cell>
          <cell r="MN67">
            <v>0.311</v>
          </cell>
          <cell r="MO67">
            <v>0</v>
          </cell>
          <cell r="MP67">
            <v>0</v>
          </cell>
          <cell r="MQ67">
            <v>0</v>
          </cell>
          <cell r="MR67">
            <v>0</v>
          </cell>
          <cell r="MS67">
            <v>8.9999999999999993E-3</v>
          </cell>
          <cell r="MT67">
            <v>0.54100000000000004</v>
          </cell>
          <cell r="MU67">
            <v>0</v>
          </cell>
          <cell r="MV67">
            <v>0</v>
          </cell>
          <cell r="MW67">
            <v>0</v>
          </cell>
          <cell r="MX67">
            <v>0</v>
          </cell>
          <cell r="MY67">
            <v>0</v>
          </cell>
          <cell r="MZ67">
            <v>4.2999999999999997E-2</v>
          </cell>
          <cell r="NA67">
            <v>0.10100000000000001</v>
          </cell>
          <cell r="NB67">
            <v>0.16800000000000001</v>
          </cell>
          <cell r="NC67">
            <v>0</v>
          </cell>
          <cell r="ND67">
            <v>4.5999999999999999E-2</v>
          </cell>
          <cell r="NE67">
            <v>3.2000000000000001E-2</v>
          </cell>
          <cell r="NF67">
            <v>0</v>
          </cell>
          <cell r="NG67">
            <v>0.13900000000000001</v>
          </cell>
          <cell r="NH67">
            <v>3.2000000000000001E-2</v>
          </cell>
          <cell r="NI67">
            <v>0.13200000000000001</v>
          </cell>
          <cell r="NJ67">
            <v>2.8000000000000001E-2</v>
          </cell>
          <cell r="NK67">
            <v>0</v>
          </cell>
          <cell r="NL67">
            <v>2.5000000000000001E-2</v>
          </cell>
          <cell r="NM67">
            <v>0.01</v>
          </cell>
          <cell r="NN67">
            <v>5.5E-2</v>
          </cell>
          <cell r="NO67">
            <v>0</v>
          </cell>
          <cell r="NP67">
            <v>8.0000000000000002E-3</v>
          </cell>
          <cell r="NQ67">
            <v>4.2999999999999997E-2</v>
          </cell>
          <cell r="NR67">
            <v>3.0000000000000001E-3</v>
          </cell>
          <cell r="NS67">
            <v>2.8000000000000001E-2</v>
          </cell>
          <cell r="NT67">
            <v>0.152</v>
          </cell>
          <cell r="NU67">
            <v>0.28399999999999997</v>
          </cell>
          <cell r="NV67">
            <v>4.2999999999999997E-2</v>
          </cell>
          <cell r="NW67">
            <v>0</v>
          </cell>
          <cell r="NX67">
            <v>1.9E-2</v>
          </cell>
          <cell r="NY67">
            <v>4.2000000000000003E-2</v>
          </cell>
          <cell r="NZ67">
            <v>0.24199999999999999</v>
          </cell>
          <cell r="OA67">
            <v>8.0000000000000002E-3</v>
          </cell>
          <cell r="OB67">
            <v>3.5000000000000003E-2</v>
          </cell>
          <cell r="OC67">
            <v>0</v>
          </cell>
          <cell r="OD67">
            <v>7.0000000000000001E-3</v>
          </cell>
          <cell r="OE67">
            <v>7.4999999999999997E-2</v>
          </cell>
          <cell r="OF67">
            <v>8.9999999999999993E-3</v>
          </cell>
          <cell r="OG67">
            <v>3.9E-2</v>
          </cell>
          <cell r="OH67">
            <v>2.1000000000000001E-2</v>
          </cell>
          <cell r="OI67">
            <v>4.0000000000000001E-3</v>
          </cell>
          <cell r="OJ67">
            <v>0.17299999999999999</v>
          </cell>
          <cell r="OK67">
            <v>0.10199999999999999</v>
          </cell>
          <cell r="OL67">
            <v>6.0000000000000001E-3</v>
          </cell>
          <cell r="OM67">
            <v>0</v>
          </cell>
          <cell r="ON67">
            <v>0</v>
          </cell>
          <cell r="OO67">
            <v>0.16700000000000001</v>
          </cell>
          <cell r="OP67">
            <v>0.154</v>
          </cell>
          <cell r="OQ67">
            <v>1.6E-2</v>
          </cell>
          <cell r="OR67">
            <v>3.7999999999999999E-2</v>
          </cell>
          <cell r="OS67">
            <v>0</v>
          </cell>
          <cell r="OT67">
            <v>3.2000000000000001E-2</v>
          </cell>
          <cell r="OU67">
            <v>0.01</v>
          </cell>
          <cell r="OV67">
            <v>3.0000000000000001E-3</v>
          </cell>
          <cell r="OW67">
            <v>6.0999999999999999E-2</v>
          </cell>
          <cell r="OX67">
            <v>9.5000000000000001E-2</v>
          </cell>
          <cell r="OY67">
            <v>0.06</v>
          </cell>
          <cell r="OZ67">
            <v>0.04</v>
          </cell>
          <cell r="PA67">
            <v>3.5000000000000003E-2</v>
          </cell>
          <cell r="PB67">
            <v>2.5999999999999999E-2</v>
          </cell>
          <cell r="PC67">
            <v>0</v>
          </cell>
          <cell r="PD67">
            <v>0.15</v>
          </cell>
        </row>
        <row r="68">
          <cell r="A68" t="str">
            <v>5HZ</v>
          </cell>
          <cell r="B68" t="str">
            <v>68</v>
          </cell>
          <cell r="C68" t="str">
            <v>NAF 17</v>
          </cell>
          <cell r="D68" t="str">
            <v>HZ</v>
          </cell>
          <cell r="E68" t="str">
            <v>5</v>
          </cell>
          <cell r="F68">
            <v>3.0000000000000001E-3</v>
          </cell>
          <cell r="G68">
            <v>3.9E-2</v>
          </cell>
          <cell r="H68">
            <v>0.22600000000000001</v>
          </cell>
          <cell r="I68">
            <v>0.60799999999999998</v>
          </cell>
          <cell r="J68">
            <v>0.124</v>
          </cell>
          <cell r="K68">
            <v>0.63100000000000001</v>
          </cell>
          <cell r="L68">
            <v>0.28699999999999998</v>
          </cell>
          <cell r="M68">
            <v>0</v>
          </cell>
          <cell r="N68">
            <v>8.2000000000000003E-2</v>
          </cell>
          <cell r="O68">
            <v>0.222</v>
          </cell>
          <cell r="P68">
            <v>0.20699999999999999</v>
          </cell>
          <cell r="Q68">
            <v>0</v>
          </cell>
          <cell r="R68">
            <v>3.5999999999999997E-2</v>
          </cell>
          <cell r="S68">
            <v>0.23799999999999999</v>
          </cell>
          <cell r="T68">
            <v>0.193</v>
          </cell>
          <cell r="U68">
            <v>0.115</v>
          </cell>
          <cell r="V68">
            <v>0.14399999999999999</v>
          </cell>
          <cell r="W68">
            <v>0.2</v>
          </cell>
          <cell r="X68">
            <v>0.17299999999999999</v>
          </cell>
          <cell r="Y68">
            <v>0.77300000000000002</v>
          </cell>
          <cell r="Z68">
            <v>5.3999999999999999E-2</v>
          </cell>
          <cell r="AA68">
            <v>0.154</v>
          </cell>
          <cell r="AB68">
            <v>0.68500000000000005</v>
          </cell>
          <cell r="AC68">
            <v>0.28899999999999998</v>
          </cell>
          <cell r="AD68">
            <v>0.48299999999999998</v>
          </cell>
          <cell r="AE68">
            <v>0.30199999999999999</v>
          </cell>
          <cell r="AF68">
            <v>0.29199999999999998</v>
          </cell>
          <cell r="AG68">
            <v>0.70799999999999996</v>
          </cell>
          <cell r="AH68">
            <v>0.60099999999999998</v>
          </cell>
          <cell r="AI68">
            <v>0.39900000000000002</v>
          </cell>
          <cell r="AJ68">
            <v>84</v>
          </cell>
          <cell r="AK68">
            <v>0.47899999999999998</v>
          </cell>
          <cell r="AL68">
            <v>1.7000000000000001E-2</v>
          </cell>
          <cell r="AM68">
            <v>0</v>
          </cell>
          <cell r="AN68">
            <v>0.49299999999999999</v>
          </cell>
          <cell r="AO68">
            <v>0.01</v>
          </cell>
          <cell r="AP68">
            <v>5.8000000000000003E-2</v>
          </cell>
          <cell r="AQ68">
            <v>9.1999999999999998E-2</v>
          </cell>
          <cell r="AR68">
            <v>0.113</v>
          </cell>
          <cell r="AS68">
            <v>0.63100000000000001</v>
          </cell>
          <cell r="AT68">
            <v>0.106</v>
          </cell>
          <cell r="AU68">
            <v>10639</v>
          </cell>
          <cell r="AV68">
            <v>1.9E-2</v>
          </cell>
          <cell r="AW68">
            <v>7.2999999999999995E-2</v>
          </cell>
          <cell r="AX68">
            <v>5.1999999999999998E-2</v>
          </cell>
          <cell r="AY68">
            <v>0.66900000000000004</v>
          </cell>
          <cell r="AZ68">
            <v>0.188</v>
          </cell>
          <cell r="BA68">
            <v>5.8890000000000002</v>
          </cell>
          <cell r="BB68">
            <v>5.2999999999999999E-2</v>
          </cell>
          <cell r="BC68">
            <v>0.14399999999999999</v>
          </cell>
          <cell r="BD68">
            <v>0.13500000000000001</v>
          </cell>
          <cell r="BE68">
            <v>0.66900000000000004</v>
          </cell>
          <cell r="BF68">
            <v>0.72799999999999998</v>
          </cell>
          <cell r="BG68">
            <v>0.17299999999999999</v>
          </cell>
          <cell r="BH68">
            <v>4.9000000000000002E-2</v>
          </cell>
          <cell r="BI68">
            <v>1.7000000000000001E-2</v>
          </cell>
          <cell r="BJ68">
            <v>0</v>
          </cell>
          <cell r="BK68">
            <v>3.3000000000000002E-2</v>
          </cell>
          <cell r="BL68">
            <v>0</v>
          </cell>
          <cell r="BM68">
            <v>0</v>
          </cell>
          <cell r="BN68">
            <v>2.9000000000000001E-2</v>
          </cell>
          <cell r="BO68">
            <v>7.9000000000000001E-2</v>
          </cell>
          <cell r="BP68">
            <v>0.39500000000000002</v>
          </cell>
          <cell r="BQ68">
            <v>0.497</v>
          </cell>
          <cell r="BR68">
            <v>3.0000000000000001E-3</v>
          </cell>
          <cell r="BS68">
            <v>6.0000000000000001E-3</v>
          </cell>
          <cell r="BT68">
            <v>0</v>
          </cell>
          <cell r="BU68">
            <v>2.3E-2</v>
          </cell>
          <cell r="BV68">
            <v>0.23499999999999999</v>
          </cell>
          <cell r="BW68">
            <v>0.73299999999999998</v>
          </cell>
          <cell r="BX68">
            <v>0</v>
          </cell>
          <cell r="BY68">
            <v>0</v>
          </cell>
          <cell r="BZ68">
            <v>0</v>
          </cell>
          <cell r="CA68">
            <v>0.31</v>
          </cell>
          <cell r="CB68">
            <v>0.68400000000000005</v>
          </cell>
          <cell r="CC68">
            <v>6.0000000000000001E-3</v>
          </cell>
          <cell r="CD68">
            <v>0.01</v>
          </cell>
          <cell r="CE68">
            <v>0</v>
          </cell>
          <cell r="CF68">
            <v>2.8000000000000001E-2</v>
          </cell>
          <cell r="CG68">
            <v>0.246</v>
          </cell>
          <cell r="CH68">
            <v>0.66700000000000004</v>
          </cell>
          <cell r="CI68">
            <v>4.8000000000000001E-2</v>
          </cell>
          <cell r="CJ68">
            <v>0</v>
          </cell>
          <cell r="CK68">
            <v>0</v>
          </cell>
          <cell r="CL68">
            <v>0</v>
          </cell>
          <cell r="CM68">
            <v>0</v>
          </cell>
          <cell r="CN68">
            <v>1.4999999999999999E-2</v>
          </cell>
          <cell r="CO68">
            <v>0.98499999999999999</v>
          </cell>
          <cell r="CP68">
            <v>0.443</v>
          </cell>
          <cell r="CQ68">
            <v>0.41699999999999998</v>
          </cell>
          <cell r="CR68">
            <v>0.11</v>
          </cell>
          <cell r="CS68">
            <v>1.2999999999999999E-2</v>
          </cell>
          <cell r="CT68">
            <v>1.7000000000000001E-2</v>
          </cell>
          <cell r="CU68">
            <v>0.41499999999999998</v>
          </cell>
          <cell r="CV68">
            <v>0.27700000000000002</v>
          </cell>
          <cell r="CW68">
            <v>3.2000000000000001E-2</v>
          </cell>
          <cell r="CX68">
            <v>0.183</v>
          </cell>
          <cell r="CY68">
            <v>9.2999999999999999E-2</v>
          </cell>
          <cell r="CZ68">
            <v>0.62</v>
          </cell>
          <cell r="DA68">
            <v>0.26</v>
          </cell>
          <cell r="DB68">
            <v>0.12</v>
          </cell>
          <cell r="DC68">
            <v>0</v>
          </cell>
          <cell r="DD68">
            <v>0</v>
          </cell>
          <cell r="DE68">
            <v>0.48799999999999999</v>
          </cell>
          <cell r="DF68">
            <v>0.29199999999999998</v>
          </cell>
          <cell r="DG68">
            <v>2.1000000000000001E-2</v>
          </cell>
          <cell r="DH68">
            <v>4.9000000000000002E-2</v>
          </cell>
          <cell r="DI68">
            <v>0.14899999999999999</v>
          </cell>
          <cell r="DJ68">
            <v>0.41</v>
          </cell>
          <cell r="DK68">
            <v>0.115</v>
          </cell>
          <cell r="DL68">
            <v>5.1999999999999998E-2</v>
          </cell>
          <cell r="DM68">
            <v>1.2999999999999999E-2</v>
          </cell>
          <cell r="DN68">
            <v>0.41</v>
          </cell>
          <cell r="DO68">
            <v>0.443</v>
          </cell>
          <cell r="DP68">
            <v>0.153</v>
          </cell>
          <cell r="DQ68">
            <v>4.3999999999999997E-2</v>
          </cell>
          <cell r="DR68">
            <v>9.4E-2</v>
          </cell>
          <cell r="DS68">
            <v>0.26500000000000001</v>
          </cell>
          <cell r="DT68">
            <v>0.42699999999999999</v>
          </cell>
          <cell r="DU68">
            <v>0.377</v>
          </cell>
          <cell r="DV68">
            <v>0.189</v>
          </cell>
          <cell r="DW68">
            <v>7.0000000000000001E-3</v>
          </cell>
          <cell r="DX68">
            <v>0</v>
          </cell>
          <cell r="DY68">
            <v>0.28000000000000003</v>
          </cell>
          <cell r="DZ68">
            <v>0.441</v>
          </cell>
          <cell r="EA68">
            <v>6.2E-2</v>
          </cell>
          <cell r="EB68">
            <v>0.217</v>
          </cell>
          <cell r="EC68">
            <v>0.10199999999999999</v>
          </cell>
          <cell r="ED68">
            <v>0.41599999999999998</v>
          </cell>
          <cell r="EE68">
            <v>5.8000000000000003E-2</v>
          </cell>
          <cell r="EF68">
            <v>0.24199999999999999</v>
          </cell>
          <cell r="EG68">
            <v>0.182</v>
          </cell>
          <cell r="EH68">
            <v>0.33200000000000002</v>
          </cell>
          <cell r="EI68">
            <v>0.39500000000000002</v>
          </cell>
          <cell r="EJ68">
            <v>3.5999999999999997E-2</v>
          </cell>
          <cell r="EK68">
            <v>0.23699999999999999</v>
          </cell>
          <cell r="EL68">
            <v>0.32500000000000001</v>
          </cell>
          <cell r="EM68">
            <v>3.7999999999999999E-2</v>
          </cell>
          <cell r="EN68">
            <v>0.05</v>
          </cell>
          <cell r="EO68">
            <v>4.2999999999999997E-2</v>
          </cell>
          <cell r="EP68">
            <v>0.153</v>
          </cell>
          <cell r="EQ68">
            <v>0.39</v>
          </cell>
          <cell r="ER68">
            <v>0.249</v>
          </cell>
          <cell r="ES68">
            <v>0.33900000000000002</v>
          </cell>
          <cell r="ET68">
            <v>4.1000000000000002E-2</v>
          </cell>
          <cell r="EU68">
            <v>0.14899999999999999</v>
          </cell>
          <cell r="EV68">
            <v>0.153</v>
          </cell>
          <cell r="EW68">
            <v>0.104</v>
          </cell>
          <cell r="EX68">
            <v>5.8999999999999997E-2</v>
          </cell>
          <cell r="EY68">
            <v>0.23</v>
          </cell>
          <cell r="EZ68">
            <v>0.20499999999999999</v>
          </cell>
          <cell r="FA68">
            <v>0.498</v>
          </cell>
          <cell r="FB68">
            <v>0.158</v>
          </cell>
          <cell r="FC68">
            <v>0.29699999999999999</v>
          </cell>
          <cell r="FD68">
            <v>4.8000000000000001E-2</v>
          </cell>
          <cell r="FE68">
            <v>0.50600000000000001</v>
          </cell>
          <cell r="FF68">
            <v>0.23699999999999999</v>
          </cell>
          <cell r="FG68">
            <v>0.23699999999999999</v>
          </cell>
          <cell r="FH68">
            <v>0.02</v>
          </cell>
          <cell r="FI68">
            <v>0.34599999999999997</v>
          </cell>
          <cell r="FJ68">
            <v>0.376</v>
          </cell>
          <cell r="FK68">
            <v>0.25800000000000001</v>
          </cell>
          <cell r="FL68">
            <v>0.02</v>
          </cell>
          <cell r="FM68">
            <v>9.0999999999999998E-2</v>
          </cell>
          <cell r="FN68">
            <v>0.504</v>
          </cell>
          <cell r="FO68">
            <v>0.36599999999999999</v>
          </cell>
          <cell r="FP68">
            <v>3.7999999999999999E-2</v>
          </cell>
          <cell r="FQ68">
            <v>0.73899999999999999</v>
          </cell>
          <cell r="FR68">
            <v>4.5999999999999999E-2</v>
          </cell>
          <cell r="FS68">
            <v>2.1999999999999999E-2</v>
          </cell>
          <cell r="FT68">
            <v>0.10100000000000001</v>
          </cell>
          <cell r="FU68">
            <v>9.0999999999999998E-2</v>
          </cell>
          <cell r="FV68">
            <v>1E-3</v>
          </cell>
          <cell r="FW68">
            <v>0.70899999999999996</v>
          </cell>
          <cell r="FX68">
            <v>4.7E-2</v>
          </cell>
          <cell r="FY68">
            <v>2.1999999999999999E-2</v>
          </cell>
          <cell r="FZ68">
            <v>0.11899999999999999</v>
          </cell>
          <cell r="GA68">
            <v>0.10100000000000001</v>
          </cell>
          <cell r="GB68">
            <v>1E-3</v>
          </cell>
          <cell r="GC68">
            <v>0</v>
          </cell>
          <cell r="GD68">
            <v>0</v>
          </cell>
          <cell r="GE68">
            <v>0</v>
          </cell>
          <cell r="GF68">
            <v>3.0000000000000001E-3</v>
          </cell>
          <cell r="GG68">
            <v>0</v>
          </cell>
          <cell r="GH68">
            <v>0</v>
          </cell>
          <cell r="GI68">
            <v>1.7000000000000001E-2</v>
          </cell>
          <cell r="GJ68">
            <v>8.0000000000000002E-3</v>
          </cell>
          <cell r="GK68">
            <v>3.0000000000000001E-3</v>
          </cell>
          <cell r="GL68">
            <v>1.0999999999999999E-2</v>
          </cell>
          <cell r="GM68">
            <v>0</v>
          </cell>
          <cell r="GN68">
            <v>0</v>
          </cell>
          <cell r="GO68">
            <v>0.128</v>
          </cell>
          <cell r="GP68">
            <v>6.3E-2</v>
          </cell>
          <cell r="GQ68">
            <v>2.8000000000000001E-2</v>
          </cell>
          <cell r="GR68">
            <v>3.0000000000000001E-3</v>
          </cell>
          <cell r="GS68">
            <v>0</v>
          </cell>
          <cell r="GT68">
            <v>5.0000000000000001E-3</v>
          </cell>
          <cell r="GU68">
            <v>0.45900000000000002</v>
          </cell>
          <cell r="GV68">
            <v>0.107</v>
          </cell>
          <cell r="GW68">
            <v>1.7999999999999999E-2</v>
          </cell>
          <cell r="GX68">
            <v>0</v>
          </cell>
          <cell r="GY68">
            <v>0</v>
          </cell>
          <cell r="GZ68">
            <v>2.9000000000000001E-2</v>
          </cell>
          <cell r="HA68">
            <v>0.11700000000000001</v>
          </cell>
          <cell r="HB68">
            <v>0</v>
          </cell>
          <cell r="HC68">
            <v>0</v>
          </cell>
          <cell r="HD68">
            <v>0</v>
          </cell>
          <cell r="HE68">
            <v>0</v>
          </cell>
          <cell r="HF68">
            <v>0</v>
          </cell>
          <cell r="HG68">
            <v>0</v>
          </cell>
          <cell r="HH68">
            <v>0</v>
          </cell>
          <cell r="HI68">
            <v>0</v>
          </cell>
          <cell r="HJ68">
            <v>0</v>
          </cell>
          <cell r="HK68">
            <v>3.0000000000000001E-3</v>
          </cell>
          <cell r="HL68">
            <v>0</v>
          </cell>
          <cell r="HM68">
            <v>0</v>
          </cell>
          <cell r="HN68">
            <v>0</v>
          </cell>
          <cell r="HO68">
            <v>0</v>
          </cell>
          <cell r="HP68">
            <v>7.0000000000000001E-3</v>
          </cell>
          <cell r="HQ68">
            <v>1.9E-2</v>
          </cell>
          <cell r="HR68">
            <v>1.6E-2</v>
          </cell>
          <cell r="HS68">
            <v>0</v>
          </cell>
          <cell r="HT68">
            <v>0</v>
          </cell>
          <cell r="HU68">
            <v>5.0000000000000001E-3</v>
          </cell>
          <cell r="HV68">
            <v>2.8000000000000001E-2</v>
          </cell>
          <cell r="HW68">
            <v>0.124</v>
          </cell>
          <cell r="HX68">
            <v>6.7000000000000004E-2</v>
          </cell>
          <cell r="HY68">
            <v>0</v>
          </cell>
          <cell r="HZ68">
            <v>0</v>
          </cell>
          <cell r="IA68">
            <v>2.5000000000000001E-2</v>
          </cell>
          <cell r="IB68">
            <v>4.3999999999999997E-2</v>
          </cell>
          <cell r="IC68">
            <v>0.245</v>
          </cell>
          <cell r="ID68">
            <v>0.309</v>
          </cell>
          <cell r="IE68">
            <v>0</v>
          </cell>
          <cell r="IF68">
            <v>0</v>
          </cell>
          <cell r="IG68">
            <v>0</v>
          </cell>
          <cell r="IH68">
            <v>0</v>
          </cell>
          <cell r="II68">
            <v>1.6E-2</v>
          </cell>
          <cell r="IJ68">
            <v>9.2999999999999999E-2</v>
          </cell>
          <cell r="IK68">
            <v>3.0000000000000001E-3</v>
          </cell>
          <cell r="IL68">
            <v>0</v>
          </cell>
          <cell r="IM68">
            <v>0</v>
          </cell>
          <cell r="IN68">
            <v>0</v>
          </cell>
          <cell r="IO68">
            <v>0</v>
          </cell>
          <cell r="IP68">
            <v>0</v>
          </cell>
          <cell r="IQ68">
            <v>0</v>
          </cell>
          <cell r="IR68">
            <v>6.0000000000000001E-3</v>
          </cell>
          <cell r="IS68">
            <v>0</v>
          </cell>
          <cell r="IT68">
            <v>0.02</v>
          </cell>
          <cell r="IU68">
            <v>5.0000000000000001E-3</v>
          </cell>
          <cell r="IV68">
            <v>8.9999999999999993E-3</v>
          </cell>
          <cell r="IW68">
            <v>0</v>
          </cell>
          <cell r="IX68">
            <v>0</v>
          </cell>
          <cell r="IY68">
            <v>0</v>
          </cell>
          <cell r="IZ68">
            <v>3.0000000000000001E-3</v>
          </cell>
          <cell r="JA68">
            <v>0.11899999999999999</v>
          </cell>
          <cell r="JB68">
            <v>0.108</v>
          </cell>
          <cell r="JC68">
            <v>0</v>
          </cell>
          <cell r="JD68">
            <v>0</v>
          </cell>
          <cell r="JE68">
            <v>0</v>
          </cell>
          <cell r="JF68">
            <v>0</v>
          </cell>
          <cell r="JG68">
            <v>0.107</v>
          </cell>
          <cell r="JH68">
            <v>0.51</v>
          </cell>
          <cell r="JI68">
            <v>0</v>
          </cell>
          <cell r="JJ68">
            <v>0</v>
          </cell>
          <cell r="JK68">
            <v>0</v>
          </cell>
          <cell r="JL68">
            <v>0</v>
          </cell>
          <cell r="JM68">
            <v>1.0999999999999999E-2</v>
          </cell>
          <cell r="JN68">
            <v>9.9000000000000005E-2</v>
          </cell>
          <cell r="JO68">
            <v>0</v>
          </cell>
          <cell r="JP68">
            <v>0</v>
          </cell>
          <cell r="JQ68">
            <v>0</v>
          </cell>
          <cell r="JR68">
            <v>0</v>
          </cell>
          <cell r="JS68">
            <v>3.0000000000000001E-3</v>
          </cell>
          <cell r="JT68">
            <v>0</v>
          </cell>
          <cell r="JU68">
            <v>0</v>
          </cell>
          <cell r="JV68">
            <v>0</v>
          </cell>
          <cell r="JW68">
            <v>0</v>
          </cell>
          <cell r="JX68">
            <v>8.9999999999999993E-3</v>
          </cell>
          <cell r="JY68">
            <v>2.9000000000000001E-2</v>
          </cell>
          <cell r="JZ68">
            <v>0</v>
          </cell>
          <cell r="KA68">
            <v>0</v>
          </cell>
          <cell r="KB68">
            <v>0</v>
          </cell>
          <cell r="KC68">
            <v>0</v>
          </cell>
          <cell r="KD68">
            <v>0.14399999999999999</v>
          </cell>
          <cell r="KE68">
            <v>7.5999999999999998E-2</v>
          </cell>
          <cell r="KF68">
            <v>0</v>
          </cell>
          <cell r="KG68">
            <v>0</v>
          </cell>
          <cell r="KH68">
            <v>0</v>
          </cell>
          <cell r="KI68">
            <v>0</v>
          </cell>
          <cell r="KJ68">
            <v>0.15</v>
          </cell>
          <cell r="KK68">
            <v>0.46600000000000003</v>
          </cell>
          <cell r="KL68">
            <v>6.0000000000000001E-3</v>
          </cell>
          <cell r="KM68">
            <v>0</v>
          </cell>
          <cell r="KN68">
            <v>0</v>
          </cell>
          <cell r="KO68">
            <v>0</v>
          </cell>
          <cell r="KP68">
            <v>1.7000000000000001E-2</v>
          </cell>
          <cell r="KQ68">
            <v>0.1</v>
          </cell>
          <cell r="KR68">
            <v>0</v>
          </cell>
          <cell r="KS68">
            <v>0</v>
          </cell>
          <cell r="KT68">
            <v>0</v>
          </cell>
          <cell r="KU68">
            <v>0</v>
          </cell>
          <cell r="KV68">
            <v>0</v>
          </cell>
          <cell r="KW68">
            <v>3.0000000000000001E-3</v>
          </cell>
          <cell r="KX68">
            <v>0</v>
          </cell>
          <cell r="KY68">
            <v>0</v>
          </cell>
          <cell r="KZ68">
            <v>0</v>
          </cell>
          <cell r="LA68">
            <v>0</v>
          </cell>
          <cell r="LB68">
            <v>2.7E-2</v>
          </cell>
          <cell r="LC68">
            <v>2.8000000000000001E-2</v>
          </cell>
          <cell r="LD68">
            <v>0</v>
          </cell>
          <cell r="LE68">
            <v>0</v>
          </cell>
          <cell r="LF68">
            <v>0</v>
          </cell>
          <cell r="LG68">
            <v>2.8000000000000001E-2</v>
          </cell>
          <cell r="LH68">
            <v>7.9000000000000001E-2</v>
          </cell>
          <cell r="LI68">
            <v>8.5000000000000006E-2</v>
          </cell>
          <cell r="LJ68">
            <v>1.6E-2</v>
          </cell>
          <cell r="LK68">
            <v>1.2E-2</v>
          </cell>
          <cell r="LL68">
            <v>0</v>
          </cell>
          <cell r="LM68">
            <v>0</v>
          </cell>
          <cell r="LN68">
            <v>0.13700000000000001</v>
          </cell>
          <cell r="LO68">
            <v>0.44400000000000001</v>
          </cell>
          <cell r="LP68">
            <v>2.3E-2</v>
          </cell>
          <cell r="LQ68">
            <v>0</v>
          </cell>
          <cell r="LR68">
            <v>0</v>
          </cell>
          <cell r="LS68">
            <v>0</v>
          </cell>
          <cell r="LT68">
            <v>0.01</v>
          </cell>
          <cell r="LU68">
            <v>9.8000000000000004E-2</v>
          </cell>
          <cell r="LV68">
            <v>0.01</v>
          </cell>
          <cell r="LW68">
            <v>0</v>
          </cell>
          <cell r="LX68">
            <v>0</v>
          </cell>
          <cell r="LY68">
            <v>0</v>
          </cell>
          <cell r="LZ68">
            <v>0</v>
          </cell>
          <cell r="MA68">
            <v>0</v>
          </cell>
          <cell r="MB68">
            <v>0</v>
          </cell>
          <cell r="MC68">
            <v>0</v>
          </cell>
          <cell r="MD68">
            <v>0</v>
          </cell>
          <cell r="ME68">
            <v>0</v>
          </cell>
          <cell r="MF68">
            <v>0</v>
          </cell>
          <cell r="MG68">
            <v>0</v>
          </cell>
          <cell r="MH68">
            <v>5.5E-2</v>
          </cell>
          <cell r="MI68">
            <v>0</v>
          </cell>
          <cell r="MJ68">
            <v>0</v>
          </cell>
          <cell r="MK68">
            <v>0</v>
          </cell>
          <cell r="ML68">
            <v>0</v>
          </cell>
          <cell r="MM68">
            <v>1.4999999999999999E-2</v>
          </cell>
          <cell r="MN68">
            <v>0.19700000000000001</v>
          </cell>
          <cell r="MO68">
            <v>0</v>
          </cell>
          <cell r="MP68">
            <v>0</v>
          </cell>
          <cell r="MQ68">
            <v>0</v>
          </cell>
          <cell r="MR68">
            <v>0</v>
          </cell>
          <cell r="MS68">
            <v>0</v>
          </cell>
          <cell r="MT68">
            <v>0.623</v>
          </cell>
          <cell r="MU68">
            <v>0</v>
          </cell>
          <cell r="MV68">
            <v>0</v>
          </cell>
          <cell r="MW68">
            <v>0</v>
          </cell>
          <cell r="MX68">
            <v>0</v>
          </cell>
          <cell r="MY68">
            <v>0</v>
          </cell>
          <cell r="MZ68">
            <v>0.11</v>
          </cell>
          <cell r="NA68">
            <v>9.1999999999999998E-2</v>
          </cell>
          <cell r="NB68">
            <v>0.16600000000000001</v>
          </cell>
          <cell r="NC68">
            <v>7.0000000000000001E-3</v>
          </cell>
          <cell r="ND68">
            <v>2E-3</v>
          </cell>
          <cell r="NE68">
            <v>1.2E-2</v>
          </cell>
          <cell r="NF68">
            <v>0</v>
          </cell>
          <cell r="NG68">
            <v>0.214</v>
          </cell>
          <cell r="NH68">
            <v>4.1000000000000002E-2</v>
          </cell>
          <cell r="NI68">
            <v>0.186</v>
          </cell>
          <cell r="NJ68">
            <v>0</v>
          </cell>
          <cell r="NK68">
            <v>0</v>
          </cell>
          <cell r="NL68">
            <v>1.6E-2</v>
          </cell>
          <cell r="NM68">
            <v>8.9999999999999993E-3</v>
          </cell>
          <cell r="NN68">
            <v>2.5999999999999999E-2</v>
          </cell>
          <cell r="NO68">
            <v>1.0999999999999999E-2</v>
          </cell>
          <cell r="NP68">
            <v>0</v>
          </cell>
          <cell r="NQ68">
            <v>2.5999999999999999E-2</v>
          </cell>
          <cell r="NR68">
            <v>0</v>
          </cell>
          <cell r="NS68">
            <v>2.8000000000000001E-2</v>
          </cell>
          <cell r="NT68">
            <v>0.16200000000000001</v>
          </cell>
          <cell r="NU68">
            <v>0.23899999999999999</v>
          </cell>
          <cell r="NV68">
            <v>2.8000000000000001E-2</v>
          </cell>
          <cell r="NW68">
            <v>0</v>
          </cell>
          <cell r="NX68">
            <v>1.2999999999999999E-2</v>
          </cell>
          <cell r="NY68">
            <v>6.5000000000000002E-2</v>
          </cell>
          <cell r="NZ68">
            <v>0.34499999999999997</v>
          </cell>
          <cell r="OA68">
            <v>1.2E-2</v>
          </cell>
          <cell r="OB68">
            <v>1.9E-2</v>
          </cell>
          <cell r="OC68">
            <v>1.6E-2</v>
          </cell>
          <cell r="OD68">
            <v>8.9999999999999993E-3</v>
          </cell>
          <cell r="OE68">
            <v>1.9E-2</v>
          </cell>
          <cell r="OF68">
            <v>1.7999999999999999E-2</v>
          </cell>
          <cell r="OG68">
            <v>8.0000000000000002E-3</v>
          </cell>
          <cell r="OH68">
            <v>1.4999999999999999E-2</v>
          </cell>
          <cell r="OI68">
            <v>4.0000000000000001E-3</v>
          </cell>
          <cell r="OJ68">
            <v>0.19</v>
          </cell>
          <cell r="OK68">
            <v>9.1999999999999998E-2</v>
          </cell>
          <cell r="OL68">
            <v>0</v>
          </cell>
          <cell r="OM68">
            <v>0</v>
          </cell>
          <cell r="ON68">
            <v>0</v>
          </cell>
          <cell r="OO68">
            <v>0.21199999999999999</v>
          </cell>
          <cell r="OP68">
            <v>0.192</v>
          </cell>
          <cell r="OQ68">
            <v>0</v>
          </cell>
          <cell r="OR68">
            <v>1.7999999999999999E-2</v>
          </cell>
          <cell r="OS68">
            <v>8.0000000000000002E-3</v>
          </cell>
          <cell r="OT68">
            <v>4.2000000000000003E-2</v>
          </cell>
          <cell r="OU68">
            <v>0</v>
          </cell>
          <cell r="OV68">
            <v>7.0000000000000001E-3</v>
          </cell>
          <cell r="OW68">
            <v>8.9999999999999993E-3</v>
          </cell>
          <cell r="OX68">
            <v>0.154</v>
          </cell>
          <cell r="OY68">
            <v>3.2000000000000001E-2</v>
          </cell>
          <cell r="OZ68">
            <v>4.9000000000000002E-2</v>
          </cell>
          <cell r="PA68">
            <v>6.0000000000000001E-3</v>
          </cell>
          <cell r="PB68">
            <v>0.01</v>
          </cell>
          <cell r="PC68">
            <v>4.0000000000000001E-3</v>
          </cell>
          <cell r="PD68">
            <v>0.16500000000000001</v>
          </cell>
        </row>
        <row r="69">
          <cell r="A69" t="str">
            <v>6HZ</v>
          </cell>
          <cell r="B69" t="str">
            <v>69</v>
          </cell>
          <cell r="C69" t="str">
            <v>NAF 17</v>
          </cell>
          <cell r="D69" t="str">
            <v>HZ</v>
          </cell>
          <cell r="E69" t="str">
            <v>6</v>
          </cell>
          <cell r="F69">
            <v>0</v>
          </cell>
          <cell r="G69">
            <v>0.25</v>
          </cell>
          <cell r="H69">
            <v>0.19400000000000001</v>
          </cell>
          <cell r="I69">
            <v>0.498</v>
          </cell>
          <cell r="J69">
            <v>5.7000000000000002E-2</v>
          </cell>
          <cell r="K69">
            <v>0.90800000000000003</v>
          </cell>
          <cell r="L69">
            <v>4.4999999999999998E-2</v>
          </cell>
          <cell r="M69">
            <v>2.5000000000000001E-2</v>
          </cell>
          <cell r="N69">
            <v>2.1999999999999999E-2</v>
          </cell>
          <cell r="O69">
            <v>0.46500000000000002</v>
          </cell>
          <cell r="P69">
            <v>0.29299999999999998</v>
          </cell>
          <cell r="Q69">
            <v>0.14699999999999999</v>
          </cell>
          <cell r="R69">
            <v>0.01</v>
          </cell>
          <cell r="S69">
            <v>0.03</v>
          </cell>
          <cell r="T69">
            <v>0.32200000000000001</v>
          </cell>
          <cell r="U69">
            <v>2.8000000000000001E-2</v>
          </cell>
          <cell r="V69">
            <v>0.16500000000000001</v>
          </cell>
          <cell r="W69">
            <v>0.151</v>
          </cell>
          <cell r="X69">
            <v>0.39300000000000002</v>
          </cell>
          <cell r="Y69">
            <v>0.53700000000000003</v>
          </cell>
          <cell r="Z69">
            <v>7.0999999999999994E-2</v>
          </cell>
          <cell r="AA69">
            <v>1.4999999999999999E-2</v>
          </cell>
          <cell r="AB69">
            <v>0.65</v>
          </cell>
          <cell r="AC69">
            <v>0.32</v>
          </cell>
          <cell r="AD69">
            <v>0.99</v>
          </cell>
          <cell r="AE69">
            <v>5.0000000000000001E-3</v>
          </cell>
          <cell r="AF69">
            <v>0.59299999999999997</v>
          </cell>
          <cell r="AG69">
            <v>0.40699999999999997</v>
          </cell>
          <cell r="AH69">
            <v>0.754</v>
          </cell>
          <cell r="AI69">
            <v>0.246</v>
          </cell>
          <cell r="AJ69">
            <v>4704</v>
          </cell>
          <cell r="AK69">
            <v>0.41899999999999998</v>
          </cell>
          <cell r="AL69">
            <v>0</v>
          </cell>
          <cell r="AM69">
            <v>3.0000000000000001E-3</v>
          </cell>
          <cell r="AN69">
            <v>0.55800000000000005</v>
          </cell>
          <cell r="AO69">
            <v>0.02</v>
          </cell>
          <cell r="AP69">
            <v>8.0000000000000002E-3</v>
          </cell>
          <cell r="AQ69">
            <v>0</v>
          </cell>
          <cell r="AR69">
            <v>0</v>
          </cell>
          <cell r="AS69">
            <v>0.59</v>
          </cell>
          <cell r="AT69">
            <v>0.40200000000000002</v>
          </cell>
          <cell r="AU69">
            <v>183382</v>
          </cell>
          <cell r="AV69">
            <v>2.5000000000000001E-2</v>
          </cell>
          <cell r="AW69">
            <v>0.245</v>
          </cell>
          <cell r="AX69">
            <v>8.9999999999999993E-3</v>
          </cell>
          <cell r="AY69">
            <v>0.48699999999999999</v>
          </cell>
          <cell r="AZ69">
            <v>0.23400000000000001</v>
          </cell>
          <cell r="BA69">
            <v>10.367000000000001</v>
          </cell>
          <cell r="BB69">
            <v>0.20399999999999999</v>
          </cell>
          <cell r="BC69">
            <v>0.28100000000000003</v>
          </cell>
          <cell r="BD69">
            <v>0.221</v>
          </cell>
          <cell r="BE69">
            <v>0.29399999999999998</v>
          </cell>
          <cell r="BF69">
            <v>0.57999999999999996</v>
          </cell>
          <cell r="BG69">
            <v>0.26800000000000002</v>
          </cell>
          <cell r="BH69">
            <v>0.129</v>
          </cell>
          <cell r="BI69">
            <v>4.0000000000000001E-3</v>
          </cell>
          <cell r="BJ69">
            <v>1.2999999999999999E-2</v>
          </cell>
          <cell r="BK69">
            <v>7.0000000000000001E-3</v>
          </cell>
          <cell r="BL69">
            <v>0.02</v>
          </cell>
          <cell r="BM69">
            <v>0.23</v>
          </cell>
          <cell r="BN69">
            <v>2.8000000000000001E-2</v>
          </cell>
          <cell r="BO69">
            <v>0.27200000000000002</v>
          </cell>
          <cell r="BP69">
            <v>0.28299999999999997</v>
          </cell>
          <cell r="BQ69">
            <v>0.16800000000000001</v>
          </cell>
          <cell r="BR69">
            <v>0</v>
          </cell>
          <cell r="BS69">
            <v>2E-3</v>
          </cell>
          <cell r="BT69">
            <v>7.0000000000000001E-3</v>
          </cell>
          <cell r="BU69">
            <v>5.0000000000000001E-3</v>
          </cell>
          <cell r="BV69">
            <v>0.61699999999999999</v>
          </cell>
          <cell r="BW69">
            <v>0.36899999999999999</v>
          </cell>
          <cell r="BX69">
            <v>0</v>
          </cell>
          <cell r="BY69">
            <v>0</v>
          </cell>
          <cell r="BZ69">
            <v>0</v>
          </cell>
          <cell r="CA69">
            <v>5.0999999999999997E-2</v>
          </cell>
          <cell r="CB69">
            <v>0.94</v>
          </cell>
          <cell r="CC69">
            <v>8.9999999999999993E-3</v>
          </cell>
          <cell r="CD69">
            <v>0</v>
          </cell>
          <cell r="CE69">
            <v>0</v>
          </cell>
          <cell r="CF69">
            <v>6.0000000000000001E-3</v>
          </cell>
          <cell r="CG69">
            <v>0.40799999999999997</v>
          </cell>
          <cell r="CH69">
            <v>0.57799999999999996</v>
          </cell>
          <cell r="CI69">
            <v>8.0000000000000002E-3</v>
          </cell>
          <cell r="CJ69">
            <v>0</v>
          </cell>
          <cell r="CK69">
            <v>0</v>
          </cell>
          <cell r="CL69">
            <v>0</v>
          </cell>
          <cell r="CM69">
            <v>0</v>
          </cell>
          <cell r="CN69">
            <v>0.13500000000000001</v>
          </cell>
          <cell r="CO69">
            <v>0.86499999999999999</v>
          </cell>
          <cell r="CP69">
            <v>0.216</v>
          </cell>
          <cell r="CQ69">
            <v>0.50900000000000001</v>
          </cell>
          <cell r="CR69">
            <v>0.27100000000000002</v>
          </cell>
          <cell r="CS69">
            <v>3.0000000000000001E-3</v>
          </cell>
          <cell r="CT69">
            <v>1E-3</v>
          </cell>
          <cell r="CU69">
            <v>0.44</v>
          </cell>
          <cell r="CV69">
            <v>0.31</v>
          </cell>
          <cell r="CW69">
            <v>0.16600000000000001</v>
          </cell>
          <cell r="CX69">
            <v>6.2E-2</v>
          </cell>
          <cell r="CY69">
            <v>2.3E-2</v>
          </cell>
          <cell r="CZ69">
            <v>0.38600000000000001</v>
          </cell>
          <cell r="DA69">
            <v>0.23400000000000001</v>
          </cell>
          <cell r="DB69">
            <v>0.379</v>
          </cell>
          <cell r="DC69">
            <v>2E-3</v>
          </cell>
          <cell r="DD69">
            <v>0</v>
          </cell>
          <cell r="DE69">
            <v>0.42899999999999999</v>
          </cell>
          <cell r="DF69">
            <v>0.26800000000000002</v>
          </cell>
          <cell r="DG69">
            <v>0.17100000000000001</v>
          </cell>
          <cell r="DH69">
            <v>2.8000000000000001E-2</v>
          </cell>
          <cell r="DI69">
            <v>0.104</v>
          </cell>
          <cell r="DJ69">
            <v>0.42</v>
          </cell>
          <cell r="DK69">
            <v>0.17299999999999999</v>
          </cell>
          <cell r="DL69">
            <v>2E-3</v>
          </cell>
          <cell r="DM69">
            <v>1.4E-2</v>
          </cell>
          <cell r="DN69">
            <v>0.39100000000000001</v>
          </cell>
          <cell r="DO69">
            <v>0.47899999999999998</v>
          </cell>
          <cell r="DP69">
            <v>0.29699999999999999</v>
          </cell>
          <cell r="DQ69">
            <v>3.7999999999999999E-2</v>
          </cell>
          <cell r="DR69">
            <v>2.9000000000000001E-2</v>
          </cell>
          <cell r="DS69">
            <v>0.156</v>
          </cell>
          <cell r="DT69">
            <v>0.216</v>
          </cell>
          <cell r="DU69">
            <v>0.48099999999999998</v>
          </cell>
          <cell r="DV69">
            <v>0.29799999999999999</v>
          </cell>
          <cell r="DW69">
            <v>2E-3</v>
          </cell>
          <cell r="DX69">
            <v>3.0000000000000001E-3</v>
          </cell>
          <cell r="DY69">
            <v>0.13600000000000001</v>
          </cell>
          <cell r="DZ69">
            <v>0.36799999999999999</v>
          </cell>
          <cell r="EA69">
            <v>0.17199999999999999</v>
          </cell>
          <cell r="EB69">
            <v>0.32400000000000001</v>
          </cell>
          <cell r="EC69">
            <v>3.2000000000000001E-2</v>
          </cell>
          <cell r="ED69">
            <v>0.18</v>
          </cell>
          <cell r="EE69">
            <v>3.4000000000000002E-2</v>
          </cell>
          <cell r="EF69">
            <v>0.51700000000000002</v>
          </cell>
          <cell r="EG69">
            <v>0.23799999999999999</v>
          </cell>
          <cell r="EH69">
            <v>0.217</v>
          </cell>
          <cell r="EI69">
            <v>0.27500000000000002</v>
          </cell>
          <cell r="EJ69">
            <v>0.28000000000000003</v>
          </cell>
          <cell r="EK69">
            <v>0.22700000000000001</v>
          </cell>
          <cell r="EL69">
            <v>0.23699999999999999</v>
          </cell>
          <cell r="EM69">
            <v>8.9999999999999993E-3</v>
          </cell>
          <cell r="EN69">
            <v>4.7E-2</v>
          </cell>
          <cell r="EO69">
            <v>0.13300000000000001</v>
          </cell>
          <cell r="EP69">
            <v>0.44400000000000001</v>
          </cell>
          <cell r="EQ69">
            <v>0.13</v>
          </cell>
          <cell r="ER69">
            <v>0.10199999999999999</v>
          </cell>
          <cell r="ES69">
            <v>0.52</v>
          </cell>
          <cell r="ET69">
            <v>0.125</v>
          </cell>
          <cell r="EU69">
            <v>0.29599999999999999</v>
          </cell>
          <cell r="EV69">
            <v>0.13300000000000001</v>
          </cell>
          <cell r="EW69">
            <v>0.12</v>
          </cell>
          <cell r="EX69">
            <v>2.1000000000000001E-2</v>
          </cell>
          <cell r="EY69">
            <v>0.22</v>
          </cell>
          <cell r="EZ69">
            <v>7.5999999999999998E-2</v>
          </cell>
          <cell r="FA69">
            <v>0.51700000000000002</v>
          </cell>
          <cell r="FB69">
            <v>5.8000000000000003E-2</v>
          </cell>
          <cell r="FC69">
            <v>0.41399999999999998</v>
          </cell>
          <cell r="FD69">
            <v>0.01</v>
          </cell>
          <cell r="FE69">
            <v>0.64400000000000002</v>
          </cell>
          <cell r="FF69">
            <v>9.8000000000000004E-2</v>
          </cell>
          <cell r="FG69">
            <v>0.25600000000000001</v>
          </cell>
          <cell r="FH69">
            <v>2E-3</v>
          </cell>
          <cell r="FI69">
            <v>0.50900000000000001</v>
          </cell>
          <cell r="FJ69">
            <v>0.10299999999999999</v>
          </cell>
          <cell r="FK69">
            <v>0.38200000000000001</v>
          </cell>
          <cell r="FL69">
            <v>6.0000000000000001E-3</v>
          </cell>
          <cell r="FM69">
            <v>0.28399999999999997</v>
          </cell>
          <cell r="FN69">
            <v>0.185</v>
          </cell>
          <cell r="FO69">
            <v>0.40600000000000003</v>
          </cell>
          <cell r="FP69">
            <v>0.125</v>
          </cell>
          <cell r="FQ69">
            <v>0.64100000000000001</v>
          </cell>
          <cell r="FR69">
            <v>0.18099999999999999</v>
          </cell>
          <cell r="FS69">
            <v>3.4000000000000002E-2</v>
          </cell>
          <cell r="FT69">
            <v>5.0999999999999997E-2</v>
          </cell>
          <cell r="FU69">
            <v>8.8999999999999996E-2</v>
          </cell>
          <cell r="FV69">
            <v>4.0000000000000001E-3</v>
          </cell>
          <cell r="FW69">
            <v>0.60499999999999998</v>
          </cell>
          <cell r="FX69">
            <v>0.19400000000000001</v>
          </cell>
          <cell r="FY69">
            <v>3.3000000000000002E-2</v>
          </cell>
          <cell r="FZ69">
            <v>5.2999999999999999E-2</v>
          </cell>
          <cell r="GA69">
            <v>0.112</v>
          </cell>
          <cell r="GB69">
            <v>4.0000000000000001E-3</v>
          </cell>
          <cell r="GC69">
            <v>0</v>
          </cell>
          <cell r="GD69">
            <v>0</v>
          </cell>
          <cell r="GE69">
            <v>0</v>
          </cell>
          <cell r="GF69">
            <v>0</v>
          </cell>
          <cell r="GG69">
            <v>0</v>
          </cell>
          <cell r="GH69">
            <v>0</v>
          </cell>
          <cell r="GI69">
            <v>0.13600000000000001</v>
          </cell>
          <cell r="GJ69">
            <v>0.114</v>
          </cell>
          <cell r="GK69">
            <v>1E-3</v>
          </cell>
          <cell r="GL69">
            <v>0</v>
          </cell>
          <cell r="GM69">
            <v>0</v>
          </cell>
          <cell r="GN69">
            <v>0</v>
          </cell>
          <cell r="GO69">
            <v>5.7000000000000002E-2</v>
          </cell>
          <cell r="GP69">
            <v>0.124</v>
          </cell>
          <cell r="GQ69">
            <v>6.0000000000000001E-3</v>
          </cell>
          <cell r="GR69">
            <v>1E-3</v>
          </cell>
          <cell r="GS69">
            <v>0</v>
          </cell>
          <cell r="GT69">
            <v>4.0000000000000001E-3</v>
          </cell>
          <cell r="GU69">
            <v>0.33</v>
          </cell>
          <cell r="GV69">
            <v>0.03</v>
          </cell>
          <cell r="GW69">
            <v>0.122</v>
          </cell>
          <cell r="GX69">
            <v>1E-3</v>
          </cell>
          <cell r="GY69">
            <v>1.2999999999999999E-2</v>
          </cell>
          <cell r="GZ69">
            <v>3.0000000000000001E-3</v>
          </cell>
          <cell r="HA69">
            <v>5.6000000000000001E-2</v>
          </cell>
          <cell r="HB69">
            <v>0</v>
          </cell>
          <cell r="HC69">
            <v>0</v>
          </cell>
          <cell r="HD69">
            <v>1E-3</v>
          </cell>
          <cell r="HE69">
            <v>0</v>
          </cell>
          <cell r="HF69">
            <v>0</v>
          </cell>
          <cell r="HG69">
            <v>0</v>
          </cell>
          <cell r="HH69">
            <v>0</v>
          </cell>
          <cell r="HI69">
            <v>0</v>
          </cell>
          <cell r="HJ69">
            <v>0</v>
          </cell>
          <cell r="HK69">
            <v>0</v>
          </cell>
          <cell r="HL69">
            <v>0</v>
          </cell>
          <cell r="HM69">
            <v>2E-3</v>
          </cell>
          <cell r="HN69">
            <v>0.13400000000000001</v>
          </cell>
          <cell r="HO69">
            <v>0</v>
          </cell>
          <cell r="HP69">
            <v>0.113</v>
          </cell>
          <cell r="HQ69">
            <v>0</v>
          </cell>
          <cell r="HR69">
            <v>1E-3</v>
          </cell>
          <cell r="HS69">
            <v>5.0000000000000001E-3</v>
          </cell>
          <cell r="HT69">
            <v>2E-3</v>
          </cell>
          <cell r="HU69">
            <v>0.01</v>
          </cell>
          <cell r="HV69">
            <v>0.11600000000000001</v>
          </cell>
          <cell r="HW69">
            <v>4.5999999999999999E-2</v>
          </cell>
          <cell r="HX69">
            <v>1.4999999999999999E-2</v>
          </cell>
          <cell r="HY69">
            <v>1.0999999999999999E-2</v>
          </cell>
          <cell r="HZ69">
            <v>9.4E-2</v>
          </cell>
          <cell r="IA69">
            <v>1.7999999999999999E-2</v>
          </cell>
          <cell r="IB69">
            <v>0.04</v>
          </cell>
          <cell r="IC69">
            <v>0.2</v>
          </cell>
          <cell r="ID69">
            <v>0.13500000000000001</v>
          </cell>
          <cell r="IE69">
            <v>1E-3</v>
          </cell>
          <cell r="IF69">
            <v>0</v>
          </cell>
          <cell r="IG69">
            <v>0</v>
          </cell>
          <cell r="IH69">
            <v>3.0000000000000001E-3</v>
          </cell>
          <cell r="II69">
            <v>3.6999999999999998E-2</v>
          </cell>
          <cell r="IJ69">
            <v>1.7000000000000001E-2</v>
          </cell>
          <cell r="IK69">
            <v>0</v>
          </cell>
          <cell r="IL69">
            <v>0</v>
          </cell>
          <cell r="IM69">
            <v>0</v>
          </cell>
          <cell r="IN69">
            <v>0</v>
          </cell>
          <cell r="IO69">
            <v>0</v>
          </cell>
          <cell r="IP69">
            <v>0</v>
          </cell>
          <cell r="IQ69">
            <v>0</v>
          </cell>
          <cell r="IR69">
            <v>0</v>
          </cell>
          <cell r="IS69">
            <v>1E-3</v>
          </cell>
          <cell r="IT69">
            <v>0</v>
          </cell>
          <cell r="IU69">
            <v>0.115</v>
          </cell>
          <cell r="IV69">
            <v>0.13400000000000001</v>
          </cell>
          <cell r="IW69">
            <v>0</v>
          </cell>
          <cell r="IX69">
            <v>0</v>
          </cell>
          <cell r="IY69">
            <v>6.0000000000000001E-3</v>
          </cell>
          <cell r="IZ69">
            <v>5.0000000000000001E-3</v>
          </cell>
          <cell r="JA69">
            <v>0.154</v>
          </cell>
          <cell r="JB69">
            <v>2.9000000000000001E-2</v>
          </cell>
          <cell r="JC69">
            <v>0</v>
          </cell>
          <cell r="JD69">
            <v>2E-3</v>
          </cell>
          <cell r="JE69">
            <v>0</v>
          </cell>
          <cell r="JF69">
            <v>0</v>
          </cell>
          <cell r="JG69">
            <v>0.29899999999999999</v>
          </cell>
          <cell r="JH69">
            <v>0.19800000000000001</v>
          </cell>
          <cell r="JI69">
            <v>0</v>
          </cell>
          <cell r="JJ69">
            <v>0</v>
          </cell>
          <cell r="JK69">
            <v>0</v>
          </cell>
          <cell r="JL69">
            <v>0</v>
          </cell>
          <cell r="JM69">
            <v>4.8000000000000001E-2</v>
          </cell>
          <cell r="JN69">
            <v>8.0000000000000002E-3</v>
          </cell>
          <cell r="JO69">
            <v>0</v>
          </cell>
          <cell r="JP69">
            <v>0</v>
          </cell>
          <cell r="JQ69">
            <v>0</v>
          </cell>
          <cell r="JR69">
            <v>0</v>
          </cell>
          <cell r="JS69">
            <v>0</v>
          </cell>
          <cell r="JT69">
            <v>0</v>
          </cell>
          <cell r="JU69">
            <v>0</v>
          </cell>
          <cell r="JV69">
            <v>0</v>
          </cell>
          <cell r="JW69">
            <v>0</v>
          </cell>
          <cell r="JX69">
            <v>0</v>
          </cell>
          <cell r="JY69">
            <v>0.25</v>
          </cell>
          <cell r="JZ69">
            <v>0</v>
          </cell>
          <cell r="KA69">
            <v>0</v>
          </cell>
          <cell r="KB69">
            <v>0</v>
          </cell>
          <cell r="KC69">
            <v>0</v>
          </cell>
          <cell r="KD69">
            <v>0.01</v>
          </cell>
          <cell r="KE69">
            <v>0.182</v>
          </cell>
          <cell r="KF69">
            <v>2E-3</v>
          </cell>
          <cell r="KG69">
            <v>0</v>
          </cell>
          <cell r="KH69">
            <v>0</v>
          </cell>
          <cell r="KI69">
            <v>0</v>
          </cell>
          <cell r="KJ69">
            <v>0.02</v>
          </cell>
          <cell r="KK69">
            <v>0.47099999999999997</v>
          </cell>
          <cell r="KL69">
            <v>7.0000000000000001E-3</v>
          </cell>
          <cell r="KM69">
            <v>0</v>
          </cell>
          <cell r="KN69">
            <v>0</v>
          </cell>
          <cell r="KO69">
            <v>0</v>
          </cell>
          <cell r="KP69">
            <v>0.02</v>
          </cell>
          <cell r="KQ69">
            <v>3.6999999999999998E-2</v>
          </cell>
          <cell r="KR69">
            <v>0</v>
          </cell>
          <cell r="KS69">
            <v>0</v>
          </cell>
          <cell r="KT69">
            <v>0</v>
          </cell>
          <cell r="KU69">
            <v>0</v>
          </cell>
          <cell r="KV69">
            <v>0</v>
          </cell>
          <cell r="KW69">
            <v>0</v>
          </cell>
          <cell r="KX69">
            <v>0</v>
          </cell>
          <cell r="KY69">
            <v>0</v>
          </cell>
          <cell r="KZ69">
            <v>0</v>
          </cell>
          <cell r="LA69">
            <v>0</v>
          </cell>
          <cell r="LB69">
            <v>0.25700000000000001</v>
          </cell>
          <cell r="LC69">
            <v>3.0000000000000001E-3</v>
          </cell>
          <cell r="LD69">
            <v>0</v>
          </cell>
          <cell r="LE69">
            <v>0</v>
          </cell>
          <cell r="LF69">
            <v>0</v>
          </cell>
          <cell r="LG69">
            <v>4.0000000000000001E-3</v>
          </cell>
          <cell r="LH69">
            <v>1.4E-2</v>
          </cell>
          <cell r="LI69">
            <v>0.17199999999999999</v>
          </cell>
          <cell r="LJ69">
            <v>4.0000000000000001E-3</v>
          </cell>
          <cell r="LK69">
            <v>0</v>
          </cell>
          <cell r="LL69">
            <v>0</v>
          </cell>
          <cell r="LM69">
            <v>2E-3</v>
          </cell>
          <cell r="LN69">
            <v>0.13500000000000001</v>
          </cell>
          <cell r="LO69">
            <v>0.34899999999999998</v>
          </cell>
          <cell r="LP69">
            <v>4.0000000000000001E-3</v>
          </cell>
          <cell r="LQ69">
            <v>0</v>
          </cell>
          <cell r="LR69">
            <v>0</v>
          </cell>
          <cell r="LS69">
            <v>0</v>
          </cell>
          <cell r="LT69">
            <v>3.0000000000000001E-3</v>
          </cell>
          <cell r="LU69">
            <v>5.3999999999999999E-2</v>
          </cell>
          <cell r="LV69">
            <v>0</v>
          </cell>
          <cell r="LW69">
            <v>0</v>
          </cell>
          <cell r="LX69">
            <v>0</v>
          </cell>
          <cell r="LY69">
            <v>0</v>
          </cell>
          <cell r="LZ69">
            <v>0</v>
          </cell>
          <cell r="MA69">
            <v>0</v>
          </cell>
          <cell r="MB69">
            <v>0</v>
          </cell>
          <cell r="MC69">
            <v>0</v>
          </cell>
          <cell r="MD69">
            <v>0</v>
          </cell>
          <cell r="ME69">
            <v>0</v>
          </cell>
          <cell r="MF69">
            <v>0</v>
          </cell>
          <cell r="MG69">
            <v>0.13400000000000001</v>
          </cell>
          <cell r="MH69">
            <v>0.11600000000000001</v>
          </cell>
          <cell r="MI69">
            <v>0</v>
          </cell>
          <cell r="MJ69">
            <v>0</v>
          </cell>
          <cell r="MK69">
            <v>0</v>
          </cell>
          <cell r="ML69">
            <v>0</v>
          </cell>
          <cell r="MM69">
            <v>0</v>
          </cell>
          <cell r="MN69">
            <v>0.20899999999999999</v>
          </cell>
          <cell r="MO69">
            <v>0</v>
          </cell>
          <cell r="MP69">
            <v>0</v>
          </cell>
          <cell r="MQ69">
            <v>0</v>
          </cell>
          <cell r="MR69">
            <v>0</v>
          </cell>
          <cell r="MS69">
            <v>0</v>
          </cell>
          <cell r="MT69">
            <v>0.47399999999999998</v>
          </cell>
          <cell r="MU69">
            <v>0</v>
          </cell>
          <cell r="MV69">
            <v>0</v>
          </cell>
          <cell r="MW69">
            <v>0</v>
          </cell>
          <cell r="MX69">
            <v>0</v>
          </cell>
          <cell r="MY69">
            <v>1E-3</v>
          </cell>
          <cell r="MZ69">
            <v>6.5000000000000002E-2</v>
          </cell>
          <cell r="NA69">
            <v>3.2000000000000001E-2</v>
          </cell>
          <cell r="NB69">
            <v>0.04</v>
          </cell>
          <cell r="NC69">
            <v>1.2E-2</v>
          </cell>
          <cell r="ND69">
            <v>3.5000000000000003E-2</v>
          </cell>
          <cell r="NE69">
            <v>1.6E-2</v>
          </cell>
          <cell r="NF69">
            <v>0</v>
          </cell>
          <cell r="NG69">
            <v>0.03</v>
          </cell>
          <cell r="NH69">
            <v>3.0000000000000001E-3</v>
          </cell>
          <cell r="NI69">
            <v>0.33500000000000002</v>
          </cell>
          <cell r="NJ69">
            <v>0</v>
          </cell>
          <cell r="NK69">
            <v>0</v>
          </cell>
          <cell r="NL69">
            <v>0.01</v>
          </cell>
          <cell r="NM69">
            <v>1.9E-2</v>
          </cell>
          <cell r="NN69">
            <v>0.14399999999999999</v>
          </cell>
          <cell r="NO69">
            <v>0</v>
          </cell>
          <cell r="NP69">
            <v>0</v>
          </cell>
          <cell r="NQ69">
            <v>9.9000000000000005E-2</v>
          </cell>
          <cell r="NR69">
            <v>0</v>
          </cell>
          <cell r="NS69">
            <v>1E-3</v>
          </cell>
          <cell r="NT69">
            <v>0.221</v>
          </cell>
          <cell r="NU69">
            <v>0.105</v>
          </cell>
          <cell r="NV69">
            <v>1.0999999999999999E-2</v>
          </cell>
          <cell r="NW69">
            <v>1.0999999999999999E-2</v>
          </cell>
          <cell r="NX69">
            <v>8.9999999999999993E-3</v>
          </cell>
          <cell r="NY69">
            <v>3.0000000000000001E-3</v>
          </cell>
          <cell r="NZ69">
            <v>0.25</v>
          </cell>
          <cell r="OA69">
            <v>0.115</v>
          </cell>
          <cell r="OB69">
            <v>0</v>
          </cell>
          <cell r="OC69">
            <v>2E-3</v>
          </cell>
          <cell r="OD69">
            <v>1.4999999999999999E-2</v>
          </cell>
          <cell r="OE69">
            <v>0.155</v>
          </cell>
          <cell r="OF69">
            <v>0</v>
          </cell>
          <cell r="OG69">
            <v>0.106</v>
          </cell>
          <cell r="OH69">
            <v>0</v>
          </cell>
          <cell r="OI69">
            <v>0</v>
          </cell>
          <cell r="OJ69">
            <v>0.218</v>
          </cell>
          <cell r="OK69">
            <v>2.8000000000000001E-2</v>
          </cell>
          <cell r="OL69">
            <v>0</v>
          </cell>
          <cell r="OM69">
            <v>0</v>
          </cell>
          <cell r="ON69">
            <v>4.0000000000000001E-3</v>
          </cell>
          <cell r="OO69">
            <v>0.129</v>
          </cell>
          <cell r="OP69">
            <v>4.3999999999999997E-2</v>
          </cell>
          <cell r="OQ69">
            <v>0</v>
          </cell>
          <cell r="OR69">
            <v>6.0000000000000001E-3</v>
          </cell>
          <cell r="OS69">
            <v>2E-3</v>
          </cell>
          <cell r="OT69">
            <v>2E-3</v>
          </cell>
          <cell r="OU69">
            <v>0.03</v>
          </cell>
          <cell r="OV69">
            <v>0</v>
          </cell>
          <cell r="OW69">
            <v>3.3000000000000002E-2</v>
          </cell>
          <cell r="OX69">
            <v>0.22900000000000001</v>
          </cell>
          <cell r="OY69">
            <v>0.25</v>
          </cell>
          <cell r="OZ69">
            <v>1E-3</v>
          </cell>
          <cell r="PA69">
            <v>2.4E-2</v>
          </cell>
          <cell r="PB69">
            <v>0</v>
          </cell>
          <cell r="PC69">
            <v>0</v>
          </cell>
          <cell r="PD69">
            <v>0.21299999999999999</v>
          </cell>
        </row>
        <row r="70">
          <cell r="A70" t="str">
            <v>EnsIZ</v>
          </cell>
          <cell r="B70" t="str">
            <v>70</v>
          </cell>
          <cell r="C70" t="str">
            <v>NAF 17</v>
          </cell>
          <cell r="D70" t="str">
            <v>IZ</v>
          </cell>
          <cell r="E70" t="str">
            <v/>
          </cell>
          <cell r="F70">
            <v>9.6000000000000002E-2</v>
          </cell>
          <cell r="G70">
            <v>0.252</v>
          </cell>
          <cell r="H70">
            <v>0.44900000000000001</v>
          </cell>
          <cell r="I70">
            <v>0.184</v>
          </cell>
          <cell r="J70">
            <v>1.9E-2</v>
          </cell>
          <cell r="K70">
            <v>0.41599999999999998</v>
          </cell>
          <cell r="L70">
            <v>0.57499999999999996</v>
          </cell>
          <cell r="M70">
            <v>4.0000000000000001E-3</v>
          </cell>
          <cell r="N70">
            <v>5.0000000000000001E-3</v>
          </cell>
          <cell r="O70">
            <v>0.51900000000000002</v>
          </cell>
          <cell r="P70">
            <v>0.13200000000000001</v>
          </cell>
          <cell r="Q70">
            <v>8.0000000000000002E-3</v>
          </cell>
          <cell r="R70">
            <v>8.9999999999999993E-3</v>
          </cell>
          <cell r="S70">
            <v>5.2999999999999999E-2</v>
          </cell>
          <cell r="T70">
            <v>0.45200000000000001</v>
          </cell>
          <cell r="U70">
            <v>0.61299999999999999</v>
          </cell>
          <cell r="V70">
            <v>8.1000000000000003E-2</v>
          </cell>
          <cell r="W70">
            <v>6.9000000000000006E-2</v>
          </cell>
          <cell r="X70">
            <v>0.38</v>
          </cell>
          <cell r="Y70">
            <v>0.60399999999999998</v>
          </cell>
          <cell r="Z70">
            <v>1.6E-2</v>
          </cell>
          <cell r="AA70">
            <v>1.9E-2</v>
          </cell>
          <cell r="AB70">
            <v>0.60199999999999998</v>
          </cell>
          <cell r="AC70">
            <v>0.27</v>
          </cell>
          <cell r="AD70">
            <v>0.53100000000000003</v>
          </cell>
          <cell r="AE70">
            <v>0.15</v>
          </cell>
          <cell r="AF70">
            <v>0.72199999999999998</v>
          </cell>
          <cell r="AG70">
            <v>0.27800000000000002</v>
          </cell>
          <cell r="AH70">
            <v>0.152</v>
          </cell>
          <cell r="AI70">
            <v>0.84799999999999998</v>
          </cell>
          <cell r="AJ70">
            <v>1771</v>
          </cell>
          <cell r="AK70">
            <v>0.39900000000000002</v>
          </cell>
          <cell r="AL70">
            <v>0.53500000000000003</v>
          </cell>
          <cell r="AM70">
            <v>4.0000000000000001E-3</v>
          </cell>
          <cell r="AN70">
            <v>1.4999999999999999E-2</v>
          </cell>
          <cell r="AO70">
            <v>4.5999999999999999E-2</v>
          </cell>
          <cell r="AP70">
            <v>5.5E-2</v>
          </cell>
          <cell r="AQ70">
            <v>3.5999999999999997E-2</v>
          </cell>
          <cell r="AR70">
            <v>0.03</v>
          </cell>
          <cell r="AS70">
            <v>0.77300000000000002</v>
          </cell>
          <cell r="AT70">
            <v>0.105</v>
          </cell>
          <cell r="AU70">
            <v>369096</v>
          </cell>
          <cell r="AV70">
            <v>9.1999999999999998E-2</v>
          </cell>
          <cell r="AW70">
            <v>0.14499999999999999</v>
          </cell>
          <cell r="AX70">
            <v>5.7000000000000002E-2</v>
          </cell>
          <cell r="AY70">
            <v>0.39100000000000001</v>
          </cell>
          <cell r="AZ70">
            <v>0.315</v>
          </cell>
          <cell r="BA70">
            <v>8.1969999999999992</v>
          </cell>
          <cell r="BB70">
            <v>8.1000000000000003E-2</v>
          </cell>
          <cell r="BC70">
            <v>0.25600000000000001</v>
          </cell>
          <cell r="BD70">
            <v>0.52400000000000002</v>
          </cell>
          <cell r="BE70">
            <v>0.13900000000000001</v>
          </cell>
          <cell r="BF70">
            <v>0.47199999999999998</v>
          </cell>
          <cell r="BG70">
            <v>0.152</v>
          </cell>
          <cell r="BH70">
            <v>0.13500000000000001</v>
          </cell>
          <cell r="BI70">
            <v>8.6999999999999994E-2</v>
          </cell>
          <cell r="BJ70">
            <v>6.8000000000000005E-2</v>
          </cell>
          <cell r="BK70">
            <v>8.5000000000000006E-2</v>
          </cell>
          <cell r="BL70">
            <v>1E-3</v>
          </cell>
          <cell r="BM70">
            <v>8.3000000000000004E-2</v>
          </cell>
          <cell r="BN70">
            <v>2.5000000000000001E-2</v>
          </cell>
          <cell r="BO70">
            <v>3.9E-2</v>
          </cell>
          <cell r="BP70">
            <v>0.16200000000000001</v>
          </cell>
          <cell r="BQ70">
            <v>0.69</v>
          </cell>
          <cell r="BR70">
            <v>0.11600000000000001</v>
          </cell>
          <cell r="BS70">
            <v>8.3000000000000004E-2</v>
          </cell>
          <cell r="BT70">
            <v>4.5999999999999999E-2</v>
          </cell>
          <cell r="BU70">
            <v>0.112</v>
          </cell>
          <cell r="BV70">
            <v>0.25900000000000001</v>
          </cell>
          <cell r="BW70">
            <v>0.38400000000000001</v>
          </cell>
          <cell r="BX70">
            <v>0</v>
          </cell>
          <cell r="BY70">
            <v>0</v>
          </cell>
          <cell r="BZ70">
            <v>3.0000000000000001E-3</v>
          </cell>
          <cell r="CA70">
            <v>0.10299999999999999</v>
          </cell>
          <cell r="CB70">
            <v>0.63300000000000001</v>
          </cell>
          <cell r="CC70">
            <v>0.26</v>
          </cell>
          <cell r="CD70">
            <v>7.0000000000000001E-3</v>
          </cell>
          <cell r="CE70">
            <v>7.0000000000000001E-3</v>
          </cell>
          <cell r="CF70">
            <v>2.1999999999999999E-2</v>
          </cell>
          <cell r="CG70">
            <v>0.14199999999999999</v>
          </cell>
          <cell r="CH70">
            <v>0.61299999999999999</v>
          </cell>
          <cell r="CI70">
            <v>0.20899999999999999</v>
          </cell>
          <cell r="CJ70">
            <v>0</v>
          </cell>
          <cell r="CK70">
            <v>0</v>
          </cell>
          <cell r="CL70">
            <v>0</v>
          </cell>
          <cell r="CM70">
            <v>2E-3</v>
          </cell>
          <cell r="CN70">
            <v>0.10100000000000001</v>
          </cell>
          <cell r="CO70">
            <v>0.89700000000000002</v>
          </cell>
          <cell r="CP70">
            <v>0.36599999999999999</v>
          </cell>
          <cell r="CQ70">
            <v>0.35899999999999999</v>
          </cell>
          <cell r="CR70">
            <v>0.21</v>
          </cell>
          <cell r="CS70">
            <v>1.2999999999999999E-2</v>
          </cell>
          <cell r="CT70">
            <v>5.1999999999999998E-2</v>
          </cell>
          <cell r="CU70">
            <v>0.35099999999999998</v>
          </cell>
          <cell r="CV70">
            <v>0.35</v>
          </cell>
          <cell r="CW70">
            <v>0.12</v>
          </cell>
          <cell r="CX70">
            <v>0.104</v>
          </cell>
          <cell r="CY70">
            <v>7.3999999999999996E-2</v>
          </cell>
          <cell r="CZ70">
            <v>0.51600000000000001</v>
          </cell>
          <cell r="DA70">
            <v>0.29099999999999998</v>
          </cell>
          <cell r="DB70">
            <v>0.154</v>
          </cell>
          <cell r="DC70">
            <v>5.0000000000000001E-3</v>
          </cell>
          <cell r="DD70">
            <v>3.4000000000000002E-2</v>
          </cell>
          <cell r="DE70">
            <v>0.29899999999999999</v>
          </cell>
          <cell r="DF70">
            <v>0.32700000000000001</v>
          </cell>
          <cell r="DG70">
            <v>0.27300000000000002</v>
          </cell>
          <cell r="DH70">
            <v>3.4000000000000002E-2</v>
          </cell>
          <cell r="DI70">
            <v>6.7000000000000004E-2</v>
          </cell>
          <cell r="DJ70">
            <v>0.40300000000000002</v>
          </cell>
          <cell r="DK70">
            <v>0.17799999999999999</v>
          </cell>
          <cell r="DL70">
            <v>2.3E-2</v>
          </cell>
          <cell r="DM70">
            <v>1.2E-2</v>
          </cell>
          <cell r="DN70">
            <v>0.38400000000000001</v>
          </cell>
          <cell r="DO70">
            <v>0.40100000000000002</v>
          </cell>
          <cell r="DP70">
            <v>0.34100000000000003</v>
          </cell>
          <cell r="DQ70">
            <v>0.08</v>
          </cell>
          <cell r="DR70">
            <v>5.2999999999999999E-2</v>
          </cell>
          <cell r="DS70">
            <v>0.124</v>
          </cell>
          <cell r="DT70">
            <v>0.34300000000000003</v>
          </cell>
          <cell r="DU70">
            <v>0.36599999999999999</v>
          </cell>
          <cell r="DV70">
            <v>0.24399999999999999</v>
          </cell>
          <cell r="DW70">
            <v>7.0000000000000001E-3</v>
          </cell>
          <cell r="DX70">
            <v>4.1000000000000002E-2</v>
          </cell>
          <cell r="DY70">
            <v>8.5000000000000006E-2</v>
          </cell>
          <cell r="DZ70">
            <v>0.41299999999999998</v>
          </cell>
          <cell r="EA70">
            <v>0.22900000000000001</v>
          </cell>
          <cell r="EB70">
            <v>0.27300000000000002</v>
          </cell>
          <cell r="EC70">
            <v>2.9000000000000001E-2</v>
          </cell>
          <cell r="ED70">
            <v>0.214</v>
          </cell>
          <cell r="EE70">
            <v>9.5000000000000001E-2</v>
          </cell>
          <cell r="EF70">
            <v>0.432</v>
          </cell>
          <cell r="EG70">
            <v>0.23</v>
          </cell>
          <cell r="EH70">
            <v>8.7999999999999995E-2</v>
          </cell>
          <cell r="EI70">
            <v>0.41</v>
          </cell>
          <cell r="EJ70">
            <v>0.26900000000000002</v>
          </cell>
          <cell r="EK70">
            <v>0.23300000000000001</v>
          </cell>
          <cell r="EL70">
            <v>0.02</v>
          </cell>
          <cell r="EM70">
            <v>5.0999999999999997E-2</v>
          </cell>
          <cell r="EN70">
            <v>0.154</v>
          </cell>
          <cell r="EO70">
            <v>0.13</v>
          </cell>
          <cell r="EP70">
            <v>0.33</v>
          </cell>
          <cell r="EQ70">
            <v>0.316</v>
          </cell>
          <cell r="ER70">
            <v>0.10100000000000001</v>
          </cell>
          <cell r="ES70">
            <v>0.6</v>
          </cell>
          <cell r="ET70">
            <v>5.7000000000000002E-2</v>
          </cell>
          <cell r="EU70">
            <v>0.22900000000000001</v>
          </cell>
          <cell r="EV70">
            <v>6.8000000000000005E-2</v>
          </cell>
          <cell r="EW70">
            <v>0.01</v>
          </cell>
          <cell r="EX70">
            <v>4.1000000000000002E-2</v>
          </cell>
          <cell r="EY70">
            <v>9.8000000000000004E-2</v>
          </cell>
          <cell r="EZ70">
            <v>0.28100000000000003</v>
          </cell>
          <cell r="FA70">
            <v>0.44900000000000001</v>
          </cell>
          <cell r="FB70">
            <v>0.219</v>
          </cell>
          <cell r="FC70">
            <v>0.311</v>
          </cell>
          <cell r="FD70">
            <v>2.1000000000000001E-2</v>
          </cell>
          <cell r="FE70">
            <v>0.435</v>
          </cell>
          <cell r="FF70">
            <v>0.27900000000000003</v>
          </cell>
          <cell r="FG70">
            <v>0.25900000000000001</v>
          </cell>
          <cell r="FH70">
            <v>2.8000000000000001E-2</v>
          </cell>
          <cell r="FI70">
            <v>0.28699999999999998</v>
          </cell>
          <cell r="FJ70">
            <v>0.376</v>
          </cell>
          <cell r="FK70">
            <v>0.309</v>
          </cell>
          <cell r="FL70">
            <v>2.8000000000000001E-2</v>
          </cell>
          <cell r="FM70">
            <v>0.24399999999999999</v>
          </cell>
          <cell r="FN70">
            <v>0.186</v>
          </cell>
          <cell r="FO70">
            <v>0.52600000000000002</v>
          </cell>
          <cell r="FP70">
            <v>4.4999999999999998E-2</v>
          </cell>
          <cell r="FQ70">
            <v>0.58299999999999996</v>
          </cell>
          <cell r="FR70">
            <v>6.8000000000000005E-2</v>
          </cell>
          <cell r="FS70">
            <v>0.20599999999999999</v>
          </cell>
          <cell r="FT70">
            <v>5.7000000000000002E-2</v>
          </cell>
          <cell r="FU70">
            <v>8.2000000000000003E-2</v>
          </cell>
          <cell r="FV70">
            <v>4.0000000000000001E-3</v>
          </cell>
          <cell r="FW70">
            <v>0.57099999999999995</v>
          </cell>
          <cell r="FX70">
            <v>7.1999999999999995E-2</v>
          </cell>
          <cell r="FY70">
            <v>0.20499999999999999</v>
          </cell>
          <cell r="FZ70">
            <v>6.0999999999999999E-2</v>
          </cell>
          <cell r="GA70">
            <v>8.6999999999999994E-2</v>
          </cell>
          <cell r="GB70">
            <v>4.0000000000000001E-3</v>
          </cell>
          <cell r="GC70">
            <v>0.02</v>
          </cell>
          <cell r="GD70">
            <v>8.9999999999999993E-3</v>
          </cell>
          <cell r="GE70">
            <v>4.0000000000000001E-3</v>
          </cell>
          <cell r="GF70">
            <v>5.0000000000000001E-3</v>
          </cell>
          <cell r="GG70">
            <v>2.5999999999999999E-2</v>
          </cell>
          <cell r="GH70">
            <v>3.2000000000000001E-2</v>
          </cell>
          <cell r="GI70">
            <v>8.5999999999999993E-2</v>
          </cell>
          <cell r="GJ70">
            <v>5.0999999999999997E-2</v>
          </cell>
          <cell r="GK70">
            <v>2.1000000000000001E-2</v>
          </cell>
          <cell r="GL70">
            <v>4.9000000000000002E-2</v>
          </cell>
          <cell r="GM70">
            <v>3.1E-2</v>
          </cell>
          <cell r="GN70">
            <v>1.7999999999999999E-2</v>
          </cell>
          <cell r="GO70">
            <v>0.22800000000000001</v>
          </cell>
          <cell r="GP70">
            <v>4.9000000000000002E-2</v>
          </cell>
          <cell r="GQ70">
            <v>0.107</v>
          </cell>
          <cell r="GR70">
            <v>3.4000000000000002E-2</v>
          </cell>
          <cell r="GS70">
            <v>8.9999999999999993E-3</v>
          </cell>
          <cell r="GT70">
            <v>0.02</v>
          </cell>
          <cell r="GU70">
            <v>0.127</v>
          </cell>
          <cell r="GV70">
            <v>3.7999999999999999E-2</v>
          </cell>
          <cell r="GW70">
            <v>1E-3</v>
          </cell>
          <cell r="GX70">
            <v>0</v>
          </cell>
          <cell r="GY70">
            <v>1E-3</v>
          </cell>
          <cell r="GZ70">
            <v>1.7000000000000001E-2</v>
          </cell>
          <cell r="HA70">
            <v>1.2E-2</v>
          </cell>
          <cell r="HB70">
            <v>6.0000000000000001E-3</v>
          </cell>
          <cell r="HC70">
            <v>0</v>
          </cell>
          <cell r="HD70">
            <v>0</v>
          </cell>
          <cell r="HE70">
            <v>3.0000000000000001E-3</v>
          </cell>
          <cell r="HF70">
            <v>0</v>
          </cell>
          <cell r="HG70">
            <v>0</v>
          </cell>
          <cell r="HH70">
            <v>1E-3</v>
          </cell>
          <cell r="HI70">
            <v>1E-3</v>
          </cell>
          <cell r="HJ70">
            <v>0</v>
          </cell>
          <cell r="HK70">
            <v>2.3E-2</v>
          </cell>
          <cell r="HL70">
            <v>7.1999999999999995E-2</v>
          </cell>
          <cell r="HM70">
            <v>1E-3</v>
          </cell>
          <cell r="HN70">
            <v>5.0000000000000001E-3</v>
          </cell>
          <cell r="HO70">
            <v>1E-3</v>
          </cell>
          <cell r="HP70">
            <v>2.4E-2</v>
          </cell>
          <cell r="HQ70">
            <v>0.05</v>
          </cell>
          <cell r="HR70">
            <v>0.17899999999999999</v>
          </cell>
          <cell r="HS70">
            <v>0</v>
          </cell>
          <cell r="HT70">
            <v>7.4999999999999997E-2</v>
          </cell>
          <cell r="HU70">
            <v>0</v>
          </cell>
          <cell r="HV70">
            <v>8.0000000000000002E-3</v>
          </cell>
          <cell r="HW70">
            <v>7.3999999999999996E-2</v>
          </cell>
          <cell r="HX70">
            <v>0.28499999999999998</v>
          </cell>
          <cell r="HY70">
            <v>0</v>
          </cell>
          <cell r="HZ70">
            <v>2E-3</v>
          </cell>
          <cell r="IA70">
            <v>2.3E-2</v>
          </cell>
          <cell r="IB70">
            <v>7.0000000000000001E-3</v>
          </cell>
          <cell r="IC70">
            <v>1.4999999999999999E-2</v>
          </cell>
          <cell r="ID70">
            <v>0.13500000000000001</v>
          </cell>
          <cell r="IE70">
            <v>0</v>
          </cell>
          <cell r="IF70">
            <v>0</v>
          </cell>
          <cell r="IG70">
            <v>0</v>
          </cell>
          <cell r="IH70">
            <v>0</v>
          </cell>
          <cell r="II70">
            <v>0</v>
          </cell>
          <cell r="IJ70">
            <v>0.02</v>
          </cell>
          <cell r="IK70">
            <v>4.8000000000000001E-2</v>
          </cell>
          <cell r="IL70">
            <v>1.4E-2</v>
          </cell>
          <cell r="IM70">
            <v>4.0000000000000001E-3</v>
          </cell>
          <cell r="IN70">
            <v>2E-3</v>
          </cell>
          <cell r="IO70">
            <v>1.2999999999999999E-2</v>
          </cell>
          <cell r="IP70">
            <v>1.9E-2</v>
          </cell>
          <cell r="IQ70">
            <v>4.9000000000000002E-2</v>
          </cell>
          <cell r="IR70">
            <v>2.4E-2</v>
          </cell>
          <cell r="IS70">
            <v>2.9000000000000001E-2</v>
          </cell>
          <cell r="IT70">
            <v>5.1999999999999998E-2</v>
          </cell>
          <cell r="IU70">
            <v>4.2999999999999997E-2</v>
          </cell>
          <cell r="IV70">
            <v>6.5000000000000002E-2</v>
          </cell>
          <cell r="IW70">
            <v>1.4999999999999999E-2</v>
          </cell>
          <cell r="IX70">
            <v>0.04</v>
          </cell>
          <cell r="IY70">
            <v>1.2E-2</v>
          </cell>
          <cell r="IZ70">
            <v>5.3999999999999999E-2</v>
          </cell>
          <cell r="JA70">
            <v>0.17499999999999999</v>
          </cell>
          <cell r="JB70">
            <v>0.16800000000000001</v>
          </cell>
          <cell r="JC70">
            <v>5.0000000000000001E-3</v>
          </cell>
          <cell r="JD70">
            <v>4.0000000000000001E-3</v>
          </cell>
          <cell r="JE70">
            <v>0</v>
          </cell>
          <cell r="JF70">
            <v>6.0000000000000001E-3</v>
          </cell>
          <cell r="JG70">
            <v>0.02</v>
          </cell>
          <cell r="JH70">
            <v>0.121</v>
          </cell>
          <cell r="JI70">
            <v>0</v>
          </cell>
          <cell r="JJ70">
            <v>2E-3</v>
          </cell>
          <cell r="JK70">
            <v>2E-3</v>
          </cell>
          <cell r="JL70">
            <v>0</v>
          </cell>
          <cell r="JM70">
            <v>7.0000000000000001E-3</v>
          </cell>
          <cell r="JN70">
            <v>0.01</v>
          </cell>
          <cell r="JO70">
            <v>0</v>
          </cell>
          <cell r="JP70">
            <v>0</v>
          </cell>
          <cell r="JQ70">
            <v>0</v>
          </cell>
          <cell r="JR70">
            <v>7.0000000000000001E-3</v>
          </cell>
          <cell r="JS70">
            <v>4.8000000000000001E-2</v>
          </cell>
          <cell r="JT70">
            <v>4.2000000000000003E-2</v>
          </cell>
          <cell r="JU70">
            <v>0</v>
          </cell>
          <cell r="JV70">
            <v>0</v>
          </cell>
          <cell r="JW70">
            <v>3.0000000000000001E-3</v>
          </cell>
          <cell r="JX70">
            <v>2.1999999999999999E-2</v>
          </cell>
          <cell r="JY70">
            <v>0.14899999999999999</v>
          </cell>
          <cell r="JZ70">
            <v>0.08</v>
          </cell>
          <cell r="KA70">
            <v>0</v>
          </cell>
          <cell r="KB70">
            <v>0</v>
          </cell>
          <cell r="KC70">
            <v>0</v>
          </cell>
          <cell r="KD70">
            <v>5.6000000000000001E-2</v>
          </cell>
          <cell r="KE70">
            <v>0.32600000000000001</v>
          </cell>
          <cell r="KF70">
            <v>8.4000000000000005E-2</v>
          </cell>
          <cell r="KG70">
            <v>0</v>
          </cell>
          <cell r="KH70">
            <v>0</v>
          </cell>
          <cell r="KI70">
            <v>0</v>
          </cell>
          <cell r="KJ70">
            <v>1.7000000000000001E-2</v>
          </cell>
          <cell r="KK70">
            <v>9.6000000000000002E-2</v>
          </cell>
          <cell r="KL70">
            <v>5.1999999999999998E-2</v>
          </cell>
          <cell r="KM70">
            <v>0</v>
          </cell>
          <cell r="KN70">
            <v>0</v>
          </cell>
          <cell r="KO70">
            <v>0</v>
          </cell>
          <cell r="KP70">
            <v>2E-3</v>
          </cell>
          <cell r="KQ70">
            <v>1.2E-2</v>
          </cell>
          <cell r="KR70">
            <v>4.0000000000000001E-3</v>
          </cell>
          <cell r="KS70">
            <v>0</v>
          </cell>
          <cell r="KT70">
            <v>3.0000000000000001E-3</v>
          </cell>
          <cell r="KU70">
            <v>1E-3</v>
          </cell>
          <cell r="KV70">
            <v>1.0999999999999999E-2</v>
          </cell>
          <cell r="KW70">
            <v>5.2999999999999999E-2</v>
          </cell>
          <cell r="KX70">
            <v>3.1E-2</v>
          </cell>
          <cell r="KY70">
            <v>6.0000000000000001E-3</v>
          </cell>
          <cell r="KZ70">
            <v>3.0000000000000001E-3</v>
          </cell>
          <cell r="LA70">
            <v>2E-3</v>
          </cell>
          <cell r="LB70">
            <v>4.8000000000000001E-2</v>
          </cell>
          <cell r="LC70">
            <v>0.14099999999999999</v>
          </cell>
          <cell r="LD70">
            <v>5.7000000000000002E-2</v>
          </cell>
          <cell r="LE70">
            <v>0</v>
          </cell>
          <cell r="LF70">
            <v>0</v>
          </cell>
          <cell r="LG70">
            <v>8.9999999999999993E-3</v>
          </cell>
          <cell r="LH70">
            <v>6.8000000000000005E-2</v>
          </cell>
          <cell r="LI70">
            <v>0.21199999999999999</v>
          </cell>
          <cell r="LJ70">
            <v>8.1000000000000003E-2</v>
          </cell>
          <cell r="LK70">
            <v>1E-3</v>
          </cell>
          <cell r="LL70">
            <v>1E-3</v>
          </cell>
          <cell r="LM70">
            <v>8.9999999999999993E-3</v>
          </cell>
          <cell r="LN70">
            <v>1.6E-2</v>
          </cell>
          <cell r="LO70">
            <v>0.185</v>
          </cell>
          <cell r="LP70">
            <v>0.04</v>
          </cell>
          <cell r="LQ70">
            <v>0</v>
          </cell>
          <cell r="LR70">
            <v>0</v>
          </cell>
          <cell r="LS70">
            <v>0</v>
          </cell>
          <cell r="LT70">
            <v>0</v>
          </cell>
          <cell r="LU70">
            <v>0.02</v>
          </cell>
          <cell r="LV70">
            <v>0</v>
          </cell>
          <cell r="LW70">
            <v>0</v>
          </cell>
          <cell r="LX70">
            <v>0</v>
          </cell>
          <cell r="LY70">
            <v>0</v>
          </cell>
          <cell r="LZ70">
            <v>0</v>
          </cell>
          <cell r="MA70">
            <v>0</v>
          </cell>
          <cell r="MB70">
            <v>0.1</v>
          </cell>
          <cell r="MC70">
            <v>0</v>
          </cell>
          <cell r="MD70">
            <v>0</v>
          </cell>
          <cell r="ME70">
            <v>0</v>
          </cell>
          <cell r="MF70">
            <v>0</v>
          </cell>
          <cell r="MG70">
            <v>0</v>
          </cell>
          <cell r="MH70">
            <v>0.25800000000000001</v>
          </cell>
          <cell r="MI70">
            <v>0</v>
          </cell>
          <cell r="MJ70">
            <v>0</v>
          </cell>
          <cell r="MK70">
            <v>0</v>
          </cell>
          <cell r="ML70">
            <v>0</v>
          </cell>
          <cell r="MM70">
            <v>0.10100000000000001</v>
          </cell>
          <cell r="MN70">
            <v>0.35799999999999998</v>
          </cell>
          <cell r="MO70">
            <v>0</v>
          </cell>
          <cell r="MP70">
            <v>0</v>
          </cell>
          <cell r="MQ70">
            <v>0</v>
          </cell>
          <cell r="MR70">
            <v>2E-3</v>
          </cell>
          <cell r="MS70">
            <v>0</v>
          </cell>
          <cell r="MT70">
            <v>0.16</v>
          </cell>
          <cell r="MU70">
            <v>0</v>
          </cell>
          <cell r="MV70">
            <v>0</v>
          </cell>
          <cell r="MW70">
            <v>0</v>
          </cell>
          <cell r="MX70">
            <v>0</v>
          </cell>
          <cell r="MY70">
            <v>1E-3</v>
          </cell>
          <cell r="MZ70">
            <v>0.02</v>
          </cell>
          <cell r="NA70">
            <v>2.7E-2</v>
          </cell>
          <cell r="NB70">
            <v>3.4000000000000002E-2</v>
          </cell>
          <cell r="NC70">
            <v>8.0000000000000002E-3</v>
          </cell>
          <cell r="ND70">
            <v>1.4999999999999999E-2</v>
          </cell>
          <cell r="NE70">
            <v>1E-3</v>
          </cell>
          <cell r="NF70">
            <v>0</v>
          </cell>
          <cell r="NG70">
            <v>0.11799999999999999</v>
          </cell>
          <cell r="NH70">
            <v>0.05</v>
          </cell>
          <cell r="NI70">
            <v>0.22800000000000001</v>
          </cell>
          <cell r="NJ70">
            <v>1.7000000000000001E-2</v>
          </cell>
          <cell r="NK70">
            <v>0</v>
          </cell>
          <cell r="NL70">
            <v>3.5000000000000003E-2</v>
          </cell>
          <cell r="NM70">
            <v>3.2000000000000001E-2</v>
          </cell>
          <cell r="NN70">
            <v>0.155</v>
          </cell>
          <cell r="NO70">
            <v>6.0000000000000001E-3</v>
          </cell>
          <cell r="NP70">
            <v>1E-3</v>
          </cell>
          <cell r="NQ70">
            <v>2.5999999999999999E-2</v>
          </cell>
          <cell r="NR70">
            <v>5.0000000000000001E-3</v>
          </cell>
          <cell r="NS70">
            <v>3.5000000000000003E-2</v>
          </cell>
          <cell r="NT70">
            <v>0.20599999999999999</v>
          </cell>
          <cell r="NU70">
            <v>6.2E-2</v>
          </cell>
          <cell r="NV70">
            <v>1.2999999999999999E-2</v>
          </cell>
          <cell r="NW70">
            <v>7.0000000000000001E-3</v>
          </cell>
          <cell r="NX70">
            <v>4.0000000000000001E-3</v>
          </cell>
          <cell r="NY70">
            <v>1.6E-2</v>
          </cell>
          <cell r="NZ70">
            <v>0.35699999999999998</v>
          </cell>
          <cell r="OA70">
            <v>3.3000000000000002E-2</v>
          </cell>
          <cell r="OB70">
            <v>8.9999999999999993E-3</v>
          </cell>
          <cell r="OC70">
            <v>2E-3</v>
          </cell>
          <cell r="OD70">
            <v>0.02</v>
          </cell>
          <cell r="OE70">
            <v>0.20499999999999999</v>
          </cell>
          <cell r="OF70">
            <v>1E-3</v>
          </cell>
          <cell r="OG70">
            <v>6.0000000000000001E-3</v>
          </cell>
          <cell r="OH70">
            <v>2.1999999999999999E-2</v>
          </cell>
          <cell r="OI70">
            <v>2.4E-2</v>
          </cell>
          <cell r="OJ70">
            <v>0.22</v>
          </cell>
          <cell r="OK70">
            <v>2.1000000000000001E-2</v>
          </cell>
          <cell r="OL70">
            <v>3.0000000000000001E-3</v>
          </cell>
          <cell r="OM70">
            <v>4.0000000000000001E-3</v>
          </cell>
          <cell r="ON70">
            <v>0</v>
          </cell>
          <cell r="OO70">
            <v>3.9E-2</v>
          </cell>
          <cell r="OP70">
            <v>0.122</v>
          </cell>
          <cell r="OQ70">
            <v>0.04</v>
          </cell>
          <cell r="OR70">
            <v>1.4E-2</v>
          </cell>
          <cell r="OS70">
            <v>5.0000000000000001E-3</v>
          </cell>
          <cell r="OT70">
            <v>4.9000000000000002E-2</v>
          </cell>
          <cell r="OU70">
            <v>4.2000000000000003E-2</v>
          </cell>
          <cell r="OV70">
            <v>0</v>
          </cell>
          <cell r="OW70">
            <v>1.4E-2</v>
          </cell>
          <cell r="OX70">
            <v>0.22700000000000001</v>
          </cell>
          <cell r="OY70">
            <v>0.16800000000000001</v>
          </cell>
          <cell r="OZ70">
            <v>2.1999999999999999E-2</v>
          </cell>
          <cell r="PA70">
            <v>7.0000000000000001E-3</v>
          </cell>
          <cell r="PB70">
            <v>1.0999999999999999E-2</v>
          </cell>
          <cell r="PC70">
            <v>1.4999999999999999E-2</v>
          </cell>
          <cell r="PD70">
            <v>0.19500000000000001</v>
          </cell>
        </row>
        <row r="71">
          <cell r="A71" t="str">
            <v>1IZ</v>
          </cell>
          <cell r="B71" t="str">
            <v>71</v>
          </cell>
          <cell r="C71" t="str">
            <v>NAF 17</v>
          </cell>
          <cell r="D71" t="str">
            <v>IZ</v>
          </cell>
          <cell r="E71" t="str">
            <v>1</v>
          </cell>
          <cell r="F71">
            <v>0.108</v>
          </cell>
          <cell r="G71">
            <v>0.26800000000000002</v>
          </cell>
          <cell r="H71">
            <v>0.42599999999999999</v>
          </cell>
          <cell r="I71">
            <v>0.193</v>
          </cell>
          <cell r="J71">
            <v>6.0000000000000001E-3</v>
          </cell>
          <cell r="K71">
            <v>0.47899999999999998</v>
          </cell>
          <cell r="L71">
            <v>0.52100000000000002</v>
          </cell>
          <cell r="M71">
            <v>0</v>
          </cell>
          <cell r="N71">
            <v>0</v>
          </cell>
          <cell r="O71">
            <v>0.42499999999999999</v>
          </cell>
          <cell r="P71">
            <v>4.3999999999999997E-2</v>
          </cell>
          <cell r="Q71">
            <v>1.7000000000000001E-2</v>
          </cell>
          <cell r="R71">
            <v>1.2999999999999999E-2</v>
          </cell>
          <cell r="S71">
            <v>1.2999999999999999E-2</v>
          </cell>
          <cell r="T71">
            <v>0.375</v>
          </cell>
          <cell r="U71">
            <v>0.63200000000000001</v>
          </cell>
          <cell r="V71">
            <v>9.6000000000000002E-2</v>
          </cell>
          <cell r="W71">
            <v>8.1000000000000003E-2</v>
          </cell>
          <cell r="X71">
            <v>0.31</v>
          </cell>
          <cell r="Y71">
            <v>0.67700000000000005</v>
          </cell>
          <cell r="Z71">
            <v>1.2999999999999999E-2</v>
          </cell>
          <cell r="AA71">
            <v>0</v>
          </cell>
          <cell r="AB71">
            <v>0.46899999999999997</v>
          </cell>
          <cell r="AC71">
            <v>5.1999999999999998E-2</v>
          </cell>
          <cell r="AD71">
            <v>0.63300000000000001</v>
          </cell>
          <cell r="AE71">
            <v>0.16400000000000001</v>
          </cell>
          <cell r="AF71">
            <v>0.65700000000000003</v>
          </cell>
          <cell r="AG71">
            <v>0.34300000000000003</v>
          </cell>
          <cell r="AH71">
            <v>2.7E-2</v>
          </cell>
          <cell r="AI71">
            <v>0.97299999999999998</v>
          </cell>
          <cell r="AJ71">
            <v>55</v>
          </cell>
          <cell r="AK71">
            <v>0.39500000000000002</v>
          </cell>
          <cell r="AL71">
            <v>0.55500000000000005</v>
          </cell>
          <cell r="AM71">
            <v>0</v>
          </cell>
          <cell r="AN71">
            <v>0</v>
          </cell>
          <cell r="AO71">
            <v>0.05</v>
          </cell>
          <cell r="AP71">
            <v>0.02</v>
          </cell>
          <cell r="AQ71">
            <v>0</v>
          </cell>
          <cell r="AR71">
            <v>0</v>
          </cell>
          <cell r="AS71">
            <v>0.86199999999999999</v>
          </cell>
          <cell r="AT71">
            <v>0.11899999999999999</v>
          </cell>
          <cell r="AU71">
            <v>96657</v>
          </cell>
          <cell r="AV71">
            <v>0.109</v>
          </cell>
          <cell r="AW71">
            <v>9.6000000000000002E-2</v>
          </cell>
          <cell r="AX71">
            <v>4.9000000000000002E-2</v>
          </cell>
          <cell r="AY71">
            <v>0.50900000000000001</v>
          </cell>
          <cell r="AZ71">
            <v>0.23799999999999999</v>
          </cell>
          <cell r="BA71">
            <v>1.6180000000000001</v>
          </cell>
          <cell r="BB71">
            <v>0.72699999999999998</v>
          </cell>
          <cell r="BC71">
            <v>4.4999999999999998E-2</v>
          </cell>
          <cell r="BD71">
            <v>0.17399999999999999</v>
          </cell>
          <cell r="BE71">
            <v>5.3999999999999999E-2</v>
          </cell>
          <cell r="BF71">
            <v>0.45500000000000002</v>
          </cell>
          <cell r="BG71">
            <v>0.161</v>
          </cell>
          <cell r="BH71">
            <v>9.6000000000000002E-2</v>
          </cell>
          <cell r="BI71">
            <v>0.127</v>
          </cell>
          <cell r="BJ71">
            <v>3.4000000000000002E-2</v>
          </cell>
          <cell r="BK71">
            <v>0.127</v>
          </cell>
          <cell r="BL71">
            <v>0</v>
          </cell>
          <cell r="BM71">
            <v>0</v>
          </cell>
          <cell r="BN71">
            <v>0</v>
          </cell>
          <cell r="BO71">
            <v>8.9999999999999993E-3</v>
          </cell>
          <cell r="BP71">
            <v>4.4999999999999998E-2</v>
          </cell>
          <cell r="BQ71">
            <v>0.94599999999999995</v>
          </cell>
          <cell r="BR71">
            <v>0.13</v>
          </cell>
          <cell r="BS71">
            <v>7.2999999999999995E-2</v>
          </cell>
          <cell r="BT71">
            <v>0.05</v>
          </cell>
          <cell r="BU71">
            <v>9.1999999999999998E-2</v>
          </cell>
          <cell r="BV71">
            <v>9.6000000000000002E-2</v>
          </cell>
          <cell r="BW71">
            <v>0.55900000000000005</v>
          </cell>
          <cell r="BX71">
            <v>0</v>
          </cell>
          <cell r="BY71">
            <v>0</v>
          </cell>
          <cell r="BZ71">
            <v>0</v>
          </cell>
          <cell r="CA71">
            <v>4.9000000000000002E-2</v>
          </cell>
          <cell r="CB71">
            <v>0.47199999999999998</v>
          </cell>
          <cell r="CC71">
            <v>0.47899999999999998</v>
          </cell>
          <cell r="CD71">
            <v>2.1000000000000001E-2</v>
          </cell>
          <cell r="CE71">
            <v>6.0000000000000001E-3</v>
          </cell>
          <cell r="CF71">
            <v>0.01</v>
          </cell>
          <cell r="CG71">
            <v>9.2999999999999999E-2</v>
          </cell>
          <cell r="CH71">
            <v>0.46600000000000003</v>
          </cell>
          <cell r="CI71">
            <v>0.40200000000000002</v>
          </cell>
          <cell r="CJ71">
            <v>0</v>
          </cell>
          <cell r="CK71">
            <v>0</v>
          </cell>
          <cell r="CL71">
            <v>0</v>
          </cell>
          <cell r="CM71">
            <v>0</v>
          </cell>
          <cell r="CN71">
            <v>1.6E-2</v>
          </cell>
          <cell r="CO71">
            <v>0.98399999999999999</v>
          </cell>
          <cell r="CP71">
            <v>0.46</v>
          </cell>
          <cell r="CQ71">
            <v>0.309</v>
          </cell>
          <cell r="CR71">
            <v>0.13800000000000001</v>
          </cell>
          <cell r="CS71">
            <v>1.6E-2</v>
          </cell>
          <cell r="CT71">
            <v>7.6999999999999999E-2</v>
          </cell>
          <cell r="CU71">
            <v>0.46500000000000002</v>
          </cell>
          <cell r="CV71">
            <v>0.24099999999999999</v>
          </cell>
          <cell r="CW71">
            <v>0.127</v>
          </cell>
          <cell r="CX71">
            <v>7.6999999999999999E-2</v>
          </cell>
          <cell r="CY71">
            <v>0.09</v>
          </cell>
          <cell r="CZ71">
            <v>0.64</v>
          </cell>
          <cell r="DA71">
            <v>0.215</v>
          </cell>
          <cell r="DB71">
            <v>9.8000000000000004E-2</v>
          </cell>
          <cell r="DC71">
            <v>0</v>
          </cell>
          <cell r="DD71">
            <v>4.7E-2</v>
          </cell>
          <cell r="DE71">
            <v>0.40799999999999997</v>
          </cell>
          <cell r="DF71">
            <v>0.19800000000000001</v>
          </cell>
          <cell r="DG71">
            <v>0.313</v>
          </cell>
          <cell r="DH71">
            <v>3.1E-2</v>
          </cell>
          <cell r="DI71">
            <v>4.9000000000000002E-2</v>
          </cell>
          <cell r="DJ71">
            <v>0.54200000000000004</v>
          </cell>
          <cell r="DK71">
            <v>9.2999999999999999E-2</v>
          </cell>
          <cell r="DL71">
            <v>1.2999999999999999E-2</v>
          </cell>
          <cell r="DM71">
            <v>0.01</v>
          </cell>
          <cell r="DN71">
            <v>0.34200000000000003</v>
          </cell>
          <cell r="DO71">
            <v>0.51800000000000002</v>
          </cell>
          <cell r="DP71">
            <v>0.215</v>
          </cell>
          <cell r="DQ71">
            <v>6.0999999999999999E-2</v>
          </cell>
          <cell r="DR71">
            <v>6.3E-2</v>
          </cell>
          <cell r="DS71">
            <v>0.14199999999999999</v>
          </cell>
          <cell r="DT71">
            <v>0.41799999999999998</v>
          </cell>
          <cell r="DU71">
            <v>0.26400000000000001</v>
          </cell>
          <cell r="DV71">
            <v>0.26200000000000001</v>
          </cell>
          <cell r="DW71">
            <v>0.01</v>
          </cell>
          <cell r="DX71">
            <v>4.7E-2</v>
          </cell>
          <cell r="DY71">
            <v>0.122</v>
          </cell>
          <cell r="DZ71">
            <v>0.29099999999999998</v>
          </cell>
          <cell r="EA71">
            <v>0.30099999999999999</v>
          </cell>
          <cell r="EB71">
            <v>0.28599999999999998</v>
          </cell>
          <cell r="EC71">
            <v>6.0999999999999999E-2</v>
          </cell>
          <cell r="ED71">
            <v>0.23200000000000001</v>
          </cell>
          <cell r="EE71">
            <v>0.09</v>
          </cell>
          <cell r="EF71">
            <v>0.35299999999999998</v>
          </cell>
          <cell r="EG71">
            <v>0.26300000000000001</v>
          </cell>
          <cell r="EH71">
            <v>9.2999999999999999E-2</v>
          </cell>
          <cell r="EI71">
            <v>0.32400000000000001</v>
          </cell>
          <cell r="EJ71">
            <v>0.33200000000000002</v>
          </cell>
          <cell r="EK71">
            <v>0.252</v>
          </cell>
          <cell r="EL71">
            <v>2.8000000000000001E-2</v>
          </cell>
          <cell r="EM71">
            <v>6.4000000000000001E-2</v>
          </cell>
          <cell r="EN71">
            <v>3.3000000000000002E-2</v>
          </cell>
          <cell r="EO71">
            <v>0.18099999999999999</v>
          </cell>
          <cell r="EP71">
            <v>0.313</v>
          </cell>
          <cell r="EQ71">
            <v>0.38100000000000001</v>
          </cell>
          <cell r="ER71">
            <v>0.115</v>
          </cell>
          <cell r="ES71">
            <v>0.51600000000000001</v>
          </cell>
          <cell r="ET71">
            <v>3.5000000000000003E-2</v>
          </cell>
          <cell r="EU71">
            <v>0.245</v>
          </cell>
          <cell r="EV71">
            <v>7.9000000000000001E-2</v>
          </cell>
          <cell r="EW71">
            <v>0</v>
          </cell>
          <cell r="EX71">
            <v>4.8000000000000001E-2</v>
          </cell>
          <cell r="EY71">
            <v>5.3999999999999999E-2</v>
          </cell>
          <cell r="EZ71">
            <v>0.32500000000000001</v>
          </cell>
          <cell r="FA71">
            <v>0.27700000000000002</v>
          </cell>
          <cell r="FB71">
            <v>0.33300000000000002</v>
          </cell>
          <cell r="FC71">
            <v>0.33</v>
          </cell>
          <cell r="FD71">
            <v>0.06</v>
          </cell>
          <cell r="FE71">
            <v>0.29199999999999998</v>
          </cell>
          <cell r="FF71">
            <v>0.39300000000000002</v>
          </cell>
          <cell r="FG71">
            <v>0.252</v>
          </cell>
          <cell r="FH71">
            <v>6.4000000000000001E-2</v>
          </cell>
          <cell r="FI71">
            <v>9.4E-2</v>
          </cell>
          <cell r="FJ71">
            <v>0.52</v>
          </cell>
          <cell r="FK71">
            <v>0.30599999999999999</v>
          </cell>
          <cell r="FL71">
            <v>0.08</v>
          </cell>
          <cell r="FM71">
            <v>0.27800000000000002</v>
          </cell>
          <cell r="FN71">
            <v>0.253</v>
          </cell>
          <cell r="FO71">
            <v>0.39</v>
          </cell>
          <cell r="FP71">
            <v>7.9000000000000001E-2</v>
          </cell>
          <cell r="FQ71">
            <v>0.623</v>
          </cell>
          <cell r="FR71">
            <v>4.0000000000000001E-3</v>
          </cell>
          <cell r="FS71">
            <v>0.23</v>
          </cell>
          <cell r="FT71">
            <v>4.8000000000000001E-2</v>
          </cell>
          <cell r="FU71">
            <v>9.5000000000000001E-2</v>
          </cell>
          <cell r="FV71">
            <v>1E-3</v>
          </cell>
          <cell r="FW71">
            <v>0.61799999999999999</v>
          </cell>
          <cell r="FX71">
            <v>4.0000000000000001E-3</v>
          </cell>
          <cell r="FY71">
            <v>0.22700000000000001</v>
          </cell>
          <cell r="FZ71">
            <v>0.05</v>
          </cell>
          <cell r="GA71">
            <v>0.1</v>
          </cell>
          <cell r="GB71">
            <v>1E-3</v>
          </cell>
          <cell r="GC71">
            <v>2.4E-2</v>
          </cell>
          <cell r="GD71">
            <v>1.2E-2</v>
          </cell>
          <cell r="GE71">
            <v>1.4E-2</v>
          </cell>
          <cell r="GF71">
            <v>6.0000000000000001E-3</v>
          </cell>
          <cell r="GG71">
            <v>8.9999999999999993E-3</v>
          </cell>
          <cell r="GH71">
            <v>3.4000000000000002E-2</v>
          </cell>
          <cell r="GI71">
            <v>6.6000000000000003E-2</v>
          </cell>
          <cell r="GJ71">
            <v>8.1000000000000003E-2</v>
          </cell>
          <cell r="GK71">
            <v>7.0000000000000001E-3</v>
          </cell>
          <cell r="GL71">
            <v>9.4E-2</v>
          </cell>
          <cell r="GM71">
            <v>7.0000000000000001E-3</v>
          </cell>
          <cell r="GN71">
            <v>1.4E-2</v>
          </cell>
          <cell r="GO71">
            <v>0.23100000000000001</v>
          </cell>
          <cell r="GP71">
            <v>0.06</v>
          </cell>
          <cell r="GQ71">
            <v>6.6000000000000003E-2</v>
          </cell>
          <cell r="GR71">
            <v>2.9000000000000001E-2</v>
          </cell>
          <cell r="GS71">
            <v>8.9999999999999993E-3</v>
          </cell>
          <cell r="GT71">
            <v>3.7999999999999999E-2</v>
          </cell>
          <cell r="GU71">
            <v>0.13800000000000001</v>
          </cell>
          <cell r="GV71">
            <v>8.9999999999999993E-3</v>
          </cell>
          <cell r="GW71">
            <v>0</v>
          </cell>
          <cell r="GX71">
            <v>0</v>
          </cell>
          <cell r="GY71">
            <v>0</v>
          </cell>
          <cell r="GZ71">
            <v>4.2000000000000003E-2</v>
          </cell>
          <cell r="HA71">
            <v>0</v>
          </cell>
          <cell r="HB71">
            <v>0</v>
          </cell>
          <cell r="HC71">
            <v>0</v>
          </cell>
          <cell r="HD71">
            <v>0</v>
          </cell>
          <cell r="HE71">
            <v>8.9999999999999993E-3</v>
          </cell>
          <cell r="HF71">
            <v>0</v>
          </cell>
          <cell r="HG71">
            <v>0</v>
          </cell>
          <cell r="HH71">
            <v>0</v>
          </cell>
          <cell r="HI71">
            <v>0</v>
          </cell>
          <cell r="HJ71">
            <v>0</v>
          </cell>
          <cell r="HK71">
            <v>5.0000000000000001E-3</v>
          </cell>
          <cell r="HL71">
            <v>0.10100000000000001</v>
          </cell>
          <cell r="HM71">
            <v>0</v>
          </cell>
          <cell r="HN71">
            <v>0</v>
          </cell>
          <cell r="HO71">
            <v>0</v>
          </cell>
          <cell r="HP71">
            <v>0</v>
          </cell>
          <cell r="HQ71">
            <v>0.03</v>
          </cell>
          <cell r="HR71">
            <v>0.246</v>
          </cell>
          <cell r="HS71">
            <v>0</v>
          </cell>
          <cell r="HT71">
            <v>0</v>
          </cell>
          <cell r="HU71">
            <v>0</v>
          </cell>
          <cell r="HV71">
            <v>0</v>
          </cell>
          <cell r="HW71">
            <v>1.0999999999999999E-2</v>
          </cell>
          <cell r="HX71">
            <v>0.39800000000000002</v>
          </cell>
          <cell r="HY71">
            <v>0</v>
          </cell>
          <cell r="HZ71">
            <v>0</v>
          </cell>
          <cell r="IA71">
            <v>0</v>
          </cell>
          <cell r="IB71">
            <v>8.9999999999999993E-3</v>
          </cell>
          <cell r="IC71">
            <v>0</v>
          </cell>
          <cell r="ID71">
            <v>0.192</v>
          </cell>
          <cell r="IE71">
            <v>0</v>
          </cell>
          <cell r="IF71">
            <v>0</v>
          </cell>
          <cell r="IG71">
            <v>0</v>
          </cell>
          <cell r="IH71">
            <v>0</v>
          </cell>
          <cell r="II71">
            <v>0</v>
          </cell>
          <cell r="IJ71">
            <v>8.9999999999999993E-3</v>
          </cell>
          <cell r="IK71">
            <v>3.9E-2</v>
          </cell>
          <cell r="IL71">
            <v>1.2999999999999999E-2</v>
          </cell>
          <cell r="IM71">
            <v>7.0000000000000001E-3</v>
          </cell>
          <cell r="IN71">
            <v>0</v>
          </cell>
          <cell r="IO71">
            <v>0</v>
          </cell>
          <cell r="IP71">
            <v>4.9000000000000002E-2</v>
          </cell>
          <cell r="IQ71">
            <v>0.05</v>
          </cell>
          <cell r="IR71">
            <v>3.2000000000000001E-2</v>
          </cell>
          <cell r="IS71">
            <v>3.6999999999999998E-2</v>
          </cell>
          <cell r="IT71">
            <v>3.6999999999999998E-2</v>
          </cell>
          <cell r="IU71">
            <v>0.01</v>
          </cell>
          <cell r="IV71">
            <v>0.113</v>
          </cell>
          <cell r="IW71">
            <v>2.8000000000000001E-2</v>
          </cell>
          <cell r="IX71">
            <v>0.02</v>
          </cell>
          <cell r="IY71">
            <v>0</v>
          </cell>
          <cell r="IZ71">
            <v>4.9000000000000002E-2</v>
          </cell>
          <cell r="JA71">
            <v>8.6999999999999994E-2</v>
          </cell>
          <cell r="JB71">
            <v>0.23300000000000001</v>
          </cell>
          <cell r="JC71">
            <v>1.4999999999999999E-2</v>
          </cell>
          <cell r="JD71">
            <v>8.9999999999999993E-3</v>
          </cell>
          <cell r="JE71">
            <v>0</v>
          </cell>
          <cell r="JF71">
            <v>7.0000000000000001E-3</v>
          </cell>
          <cell r="JG71">
            <v>0</v>
          </cell>
          <cell r="JH71">
            <v>0.159</v>
          </cell>
          <cell r="JI71">
            <v>0</v>
          </cell>
          <cell r="JJ71">
            <v>0</v>
          </cell>
          <cell r="JK71">
            <v>6.0000000000000001E-3</v>
          </cell>
          <cell r="JL71">
            <v>0</v>
          </cell>
          <cell r="JM71">
            <v>0</v>
          </cell>
          <cell r="JN71">
            <v>0</v>
          </cell>
          <cell r="JO71">
            <v>0</v>
          </cell>
          <cell r="JP71">
            <v>0</v>
          </cell>
          <cell r="JQ71">
            <v>0</v>
          </cell>
          <cell r="JR71">
            <v>1.7999999999999999E-2</v>
          </cell>
          <cell r="JS71">
            <v>2.9000000000000001E-2</v>
          </cell>
          <cell r="JT71">
            <v>6.8000000000000005E-2</v>
          </cell>
          <cell r="JU71">
            <v>0</v>
          </cell>
          <cell r="JV71">
            <v>0</v>
          </cell>
          <cell r="JW71">
            <v>0</v>
          </cell>
          <cell r="JX71">
            <v>5.0000000000000001E-3</v>
          </cell>
          <cell r="JY71">
            <v>0.13500000000000001</v>
          </cell>
          <cell r="JZ71">
            <v>0.13100000000000001</v>
          </cell>
          <cell r="KA71">
            <v>0</v>
          </cell>
          <cell r="KB71">
            <v>0</v>
          </cell>
          <cell r="KC71">
            <v>0</v>
          </cell>
          <cell r="KD71">
            <v>1.7999999999999999E-2</v>
          </cell>
          <cell r="KE71">
            <v>0.21199999999999999</v>
          </cell>
          <cell r="KF71">
            <v>0.17899999999999999</v>
          </cell>
          <cell r="KG71">
            <v>0</v>
          </cell>
          <cell r="KH71">
            <v>0</v>
          </cell>
          <cell r="KI71">
            <v>0</v>
          </cell>
          <cell r="KJ71">
            <v>8.9999999999999993E-3</v>
          </cell>
          <cell r="KK71">
            <v>8.8999999999999996E-2</v>
          </cell>
          <cell r="KL71">
            <v>0.107</v>
          </cell>
          <cell r="KM71">
            <v>0</v>
          </cell>
          <cell r="KN71">
            <v>0</v>
          </cell>
          <cell r="KO71">
            <v>0</v>
          </cell>
          <cell r="KP71">
            <v>0</v>
          </cell>
          <cell r="KQ71">
            <v>0</v>
          </cell>
          <cell r="KR71">
            <v>0</v>
          </cell>
          <cell r="KS71">
            <v>0</v>
          </cell>
          <cell r="KT71">
            <v>6.0000000000000001E-3</v>
          </cell>
          <cell r="KU71">
            <v>0</v>
          </cell>
          <cell r="KV71">
            <v>7.0000000000000001E-3</v>
          </cell>
          <cell r="KW71">
            <v>0.05</v>
          </cell>
          <cell r="KX71">
            <v>4.5999999999999999E-2</v>
          </cell>
          <cell r="KY71">
            <v>2.1999999999999999E-2</v>
          </cell>
          <cell r="KZ71">
            <v>0</v>
          </cell>
          <cell r="LA71">
            <v>0</v>
          </cell>
          <cell r="LB71">
            <v>3.1E-2</v>
          </cell>
          <cell r="LC71">
            <v>0.123</v>
          </cell>
          <cell r="LD71">
            <v>0.10299999999999999</v>
          </cell>
          <cell r="LE71">
            <v>0</v>
          </cell>
          <cell r="LF71">
            <v>0</v>
          </cell>
          <cell r="LG71">
            <v>0</v>
          </cell>
          <cell r="LH71">
            <v>3.5999999999999997E-2</v>
          </cell>
          <cell r="LI71">
            <v>0.19400000000000001</v>
          </cell>
          <cell r="LJ71">
            <v>0.16600000000000001</v>
          </cell>
          <cell r="LK71">
            <v>0</v>
          </cell>
          <cell r="LL71">
            <v>0</v>
          </cell>
          <cell r="LM71">
            <v>0.01</v>
          </cell>
          <cell r="LN71">
            <v>1.9E-2</v>
          </cell>
          <cell r="LO71">
            <v>8.5000000000000006E-2</v>
          </cell>
          <cell r="LP71">
            <v>9.2999999999999999E-2</v>
          </cell>
          <cell r="LQ71">
            <v>0</v>
          </cell>
          <cell r="LR71">
            <v>0</v>
          </cell>
          <cell r="LS71">
            <v>0</v>
          </cell>
          <cell r="LT71">
            <v>0</v>
          </cell>
          <cell r="LU71">
            <v>8.0000000000000002E-3</v>
          </cell>
          <cell r="LV71">
            <v>0</v>
          </cell>
          <cell r="LW71">
            <v>0</v>
          </cell>
          <cell r="LX71">
            <v>0</v>
          </cell>
          <cell r="LY71">
            <v>0</v>
          </cell>
          <cell r="LZ71">
            <v>0</v>
          </cell>
          <cell r="MA71">
            <v>0</v>
          </cell>
          <cell r="MB71">
            <v>0.11600000000000001</v>
          </cell>
          <cell r="MC71">
            <v>0</v>
          </cell>
          <cell r="MD71">
            <v>0</v>
          </cell>
          <cell r="ME71">
            <v>0</v>
          </cell>
          <cell r="MF71">
            <v>0</v>
          </cell>
          <cell r="MG71">
            <v>0</v>
          </cell>
          <cell r="MH71">
            <v>0.27200000000000002</v>
          </cell>
          <cell r="MI71">
            <v>0</v>
          </cell>
          <cell r="MJ71">
            <v>0</v>
          </cell>
          <cell r="MK71">
            <v>0</v>
          </cell>
          <cell r="ML71">
            <v>0</v>
          </cell>
          <cell r="MM71">
            <v>1.6E-2</v>
          </cell>
          <cell r="MN71">
            <v>0.39</v>
          </cell>
          <cell r="MO71">
            <v>0</v>
          </cell>
          <cell r="MP71">
            <v>0</v>
          </cell>
          <cell r="MQ71">
            <v>0</v>
          </cell>
          <cell r="MR71">
            <v>0</v>
          </cell>
          <cell r="MS71">
            <v>0</v>
          </cell>
          <cell r="MT71">
            <v>0.19700000000000001</v>
          </cell>
          <cell r="MU71">
            <v>0</v>
          </cell>
          <cell r="MV71">
            <v>0</v>
          </cell>
          <cell r="MW71">
            <v>0</v>
          </cell>
          <cell r="MX71">
            <v>0</v>
          </cell>
          <cell r="MY71">
            <v>0</v>
          </cell>
          <cell r="MZ71">
            <v>8.9999999999999993E-3</v>
          </cell>
          <cell r="NA71">
            <v>5.5E-2</v>
          </cell>
          <cell r="NB71">
            <v>3.5000000000000003E-2</v>
          </cell>
          <cell r="NC71">
            <v>1.0999999999999999E-2</v>
          </cell>
          <cell r="ND71">
            <v>1.6E-2</v>
          </cell>
          <cell r="NE71">
            <v>5.0000000000000001E-3</v>
          </cell>
          <cell r="NF71">
            <v>0</v>
          </cell>
          <cell r="NG71">
            <v>0.14899999999999999</v>
          </cell>
          <cell r="NH71">
            <v>0.06</v>
          </cell>
          <cell r="NI71">
            <v>7.5999999999999998E-2</v>
          </cell>
          <cell r="NJ71">
            <v>6.0000000000000001E-3</v>
          </cell>
          <cell r="NK71">
            <v>0</v>
          </cell>
          <cell r="NL71">
            <v>3.9E-2</v>
          </cell>
          <cell r="NM71">
            <v>0.02</v>
          </cell>
          <cell r="NN71">
            <v>0.23699999999999999</v>
          </cell>
          <cell r="NO71">
            <v>5.0000000000000001E-3</v>
          </cell>
          <cell r="NP71">
            <v>0</v>
          </cell>
          <cell r="NQ71">
            <v>1.0999999999999999E-2</v>
          </cell>
          <cell r="NR71">
            <v>0</v>
          </cell>
          <cell r="NS71">
            <v>2.7E-2</v>
          </cell>
          <cell r="NT71">
            <v>0.249</v>
          </cell>
          <cell r="NU71">
            <v>0.08</v>
          </cell>
          <cell r="NV71">
            <v>1.4E-2</v>
          </cell>
          <cell r="NW71">
            <v>2.5000000000000001E-2</v>
          </cell>
          <cell r="NX71">
            <v>5.0000000000000001E-3</v>
          </cell>
          <cell r="NY71">
            <v>7.0000000000000001E-3</v>
          </cell>
          <cell r="NZ71">
            <v>0.26400000000000001</v>
          </cell>
          <cell r="OA71">
            <v>2.1000000000000001E-2</v>
          </cell>
          <cell r="OB71">
            <v>0</v>
          </cell>
          <cell r="OC71">
            <v>0</v>
          </cell>
          <cell r="OD71">
            <v>0.02</v>
          </cell>
          <cell r="OE71">
            <v>0.27100000000000002</v>
          </cell>
          <cell r="OF71">
            <v>5.0000000000000001E-3</v>
          </cell>
          <cell r="OG71">
            <v>0</v>
          </cell>
          <cell r="OH71">
            <v>2.8000000000000001E-2</v>
          </cell>
          <cell r="OI71">
            <v>1.7000000000000001E-2</v>
          </cell>
          <cell r="OJ71">
            <v>0.24299999999999999</v>
          </cell>
          <cell r="OK71">
            <v>3.5000000000000003E-2</v>
          </cell>
          <cell r="OL71">
            <v>7.0000000000000001E-3</v>
          </cell>
          <cell r="OM71">
            <v>1.2999999999999999E-2</v>
          </cell>
          <cell r="ON71">
            <v>0</v>
          </cell>
          <cell r="OO71">
            <v>4.2000000000000003E-2</v>
          </cell>
          <cell r="OP71">
            <v>0.16700000000000001</v>
          </cell>
          <cell r="OQ71">
            <v>2.7E-2</v>
          </cell>
          <cell r="OR71">
            <v>0</v>
          </cell>
          <cell r="OS71">
            <v>0</v>
          </cell>
          <cell r="OT71">
            <v>5.6000000000000001E-2</v>
          </cell>
          <cell r="OU71">
            <v>3.5000000000000003E-2</v>
          </cell>
          <cell r="OV71">
            <v>0</v>
          </cell>
          <cell r="OW71">
            <v>0.01</v>
          </cell>
          <cell r="OX71">
            <v>7.2999999999999995E-2</v>
          </cell>
          <cell r="OY71">
            <v>0.249</v>
          </cell>
          <cell r="OZ71">
            <v>1.9E-2</v>
          </cell>
          <cell r="PA71">
            <v>0</v>
          </cell>
          <cell r="PB71">
            <v>2.3E-2</v>
          </cell>
          <cell r="PC71">
            <v>0.01</v>
          </cell>
          <cell r="PD71">
            <v>0.23400000000000001</v>
          </cell>
        </row>
        <row r="72">
          <cell r="A72" t="str">
            <v>2IZ</v>
          </cell>
          <cell r="B72" t="str">
            <v>72</v>
          </cell>
          <cell r="C72" t="str">
            <v>NAF 17</v>
          </cell>
          <cell r="D72" t="str">
            <v>IZ</v>
          </cell>
          <cell r="E72" t="str">
            <v>2</v>
          </cell>
          <cell r="F72">
            <v>0.108</v>
          </cell>
          <cell r="G72">
            <v>0.313</v>
          </cell>
          <cell r="H72">
            <v>0.36799999999999999</v>
          </cell>
          <cell r="I72">
            <v>0.18</v>
          </cell>
          <cell r="J72">
            <v>0.03</v>
          </cell>
          <cell r="K72">
            <v>0.32400000000000001</v>
          </cell>
          <cell r="L72">
            <v>0.66800000000000004</v>
          </cell>
          <cell r="M72">
            <v>0</v>
          </cell>
          <cell r="N72">
            <v>8.0000000000000002E-3</v>
          </cell>
          <cell r="O72">
            <v>0.47799999999999998</v>
          </cell>
          <cell r="P72">
            <v>0.154</v>
          </cell>
          <cell r="Q72">
            <v>8.0000000000000002E-3</v>
          </cell>
          <cell r="R72">
            <v>0</v>
          </cell>
          <cell r="S72">
            <v>3.5999999999999997E-2</v>
          </cell>
          <cell r="T72">
            <v>0.29199999999999998</v>
          </cell>
          <cell r="U72">
            <v>0.67900000000000005</v>
          </cell>
          <cell r="V72">
            <v>0.113</v>
          </cell>
          <cell r="W72">
            <v>9.1999999999999998E-2</v>
          </cell>
          <cell r="X72">
            <v>0.29599999999999999</v>
          </cell>
          <cell r="Y72">
            <v>0.69699999999999995</v>
          </cell>
          <cell r="Z72">
            <v>7.0000000000000001E-3</v>
          </cell>
          <cell r="AA72">
            <v>0</v>
          </cell>
          <cell r="AB72">
            <v>0.38600000000000001</v>
          </cell>
          <cell r="AC72">
            <v>0.13</v>
          </cell>
          <cell r="AD72">
            <v>0.61799999999999999</v>
          </cell>
          <cell r="AE72">
            <v>0.23200000000000001</v>
          </cell>
          <cell r="AF72">
            <v>0.7</v>
          </cell>
          <cell r="AG72">
            <v>0.3</v>
          </cell>
          <cell r="AH72">
            <v>4.7E-2</v>
          </cell>
          <cell r="AI72">
            <v>0.95299999999999996</v>
          </cell>
          <cell r="AJ72">
            <v>254</v>
          </cell>
          <cell r="AK72">
            <v>0.42099999999999999</v>
          </cell>
          <cell r="AL72">
            <v>0.52500000000000002</v>
          </cell>
          <cell r="AM72">
            <v>1.4E-2</v>
          </cell>
          <cell r="AN72">
            <v>1.4E-2</v>
          </cell>
          <cell r="AO72">
            <v>2.5999999999999999E-2</v>
          </cell>
          <cell r="AP72">
            <v>5.0999999999999997E-2</v>
          </cell>
          <cell r="AQ72">
            <v>2.4E-2</v>
          </cell>
          <cell r="AR72">
            <v>0</v>
          </cell>
          <cell r="AS72">
            <v>0.83499999999999996</v>
          </cell>
          <cell r="AT72">
            <v>0.09</v>
          </cell>
          <cell r="AU72">
            <v>83590</v>
          </cell>
          <cell r="AV72">
            <v>8.7999999999999995E-2</v>
          </cell>
          <cell r="AW72">
            <v>0.107</v>
          </cell>
          <cell r="AX72">
            <v>2.4E-2</v>
          </cell>
          <cell r="AY72">
            <v>0.46300000000000002</v>
          </cell>
          <cell r="AZ72">
            <v>0.31900000000000001</v>
          </cell>
          <cell r="BA72">
            <v>6.3689999999999998</v>
          </cell>
          <cell r="BB72">
            <v>5.5E-2</v>
          </cell>
          <cell r="BC72">
            <v>6.9000000000000006E-2</v>
          </cell>
          <cell r="BD72">
            <v>0.371</v>
          </cell>
          <cell r="BE72">
            <v>0.504</v>
          </cell>
          <cell r="BF72">
            <v>0.63400000000000001</v>
          </cell>
          <cell r="BG72">
            <v>7.6999999999999999E-2</v>
          </cell>
          <cell r="BH72">
            <v>7.0000000000000007E-2</v>
          </cell>
          <cell r="BI72">
            <v>0.03</v>
          </cell>
          <cell r="BJ72">
            <v>8.8999999999999996E-2</v>
          </cell>
          <cell r="BK72">
            <v>0.1</v>
          </cell>
          <cell r="BL72">
            <v>0</v>
          </cell>
          <cell r="BM72">
            <v>0.02</v>
          </cell>
          <cell r="BN72">
            <v>0</v>
          </cell>
          <cell r="BO72">
            <v>2.9000000000000001E-2</v>
          </cell>
          <cell r="BP72">
            <v>0.127</v>
          </cell>
          <cell r="BQ72">
            <v>0.82499999999999996</v>
          </cell>
          <cell r="BR72">
            <v>0.17299999999999999</v>
          </cell>
          <cell r="BS72">
            <v>3.1E-2</v>
          </cell>
          <cell r="BT72">
            <v>5.1999999999999998E-2</v>
          </cell>
          <cell r="BU72">
            <v>0.11799999999999999</v>
          </cell>
          <cell r="BV72">
            <v>0.16300000000000001</v>
          </cell>
          <cell r="BW72">
            <v>0.46400000000000002</v>
          </cell>
          <cell r="BX72">
            <v>0</v>
          </cell>
          <cell r="BY72">
            <v>0</v>
          </cell>
          <cell r="BZ72">
            <v>1.2999999999999999E-2</v>
          </cell>
          <cell r="CA72">
            <v>7.6999999999999999E-2</v>
          </cell>
          <cell r="CB72">
            <v>0.59899999999999998</v>
          </cell>
          <cell r="CC72">
            <v>0.311</v>
          </cell>
          <cell r="CD72">
            <v>0</v>
          </cell>
          <cell r="CE72">
            <v>1.2E-2</v>
          </cell>
          <cell r="CF72">
            <v>2.1000000000000001E-2</v>
          </cell>
          <cell r="CG72">
            <v>0.105</v>
          </cell>
          <cell r="CH72">
            <v>0.61799999999999999</v>
          </cell>
          <cell r="CI72">
            <v>0.24299999999999999</v>
          </cell>
          <cell r="CJ72">
            <v>0</v>
          </cell>
          <cell r="CK72">
            <v>0</v>
          </cell>
          <cell r="CL72">
            <v>0</v>
          </cell>
          <cell r="CM72">
            <v>8.0000000000000002E-3</v>
          </cell>
          <cell r="CN72">
            <v>0</v>
          </cell>
          <cell r="CO72">
            <v>0.99199999999999999</v>
          </cell>
          <cell r="CP72">
            <v>0.38100000000000001</v>
          </cell>
          <cell r="CQ72">
            <v>0.23100000000000001</v>
          </cell>
          <cell r="CR72">
            <v>0.29699999999999999</v>
          </cell>
          <cell r="CS72">
            <v>2.8000000000000001E-2</v>
          </cell>
          <cell r="CT72">
            <v>6.3E-2</v>
          </cell>
          <cell r="CU72">
            <v>0.376</v>
          </cell>
          <cell r="CV72">
            <v>0.19</v>
          </cell>
          <cell r="CW72">
            <v>0.221</v>
          </cell>
          <cell r="CX72">
            <v>0.111</v>
          </cell>
          <cell r="CY72">
            <v>0.10100000000000001</v>
          </cell>
          <cell r="CZ72">
            <v>0.54400000000000004</v>
          </cell>
          <cell r="DA72">
            <v>0.155</v>
          </cell>
          <cell r="DB72">
            <v>0.222</v>
          </cell>
          <cell r="DC72">
            <v>2.1000000000000001E-2</v>
          </cell>
          <cell r="DD72">
            <v>5.8000000000000003E-2</v>
          </cell>
          <cell r="DE72">
            <v>0.28999999999999998</v>
          </cell>
          <cell r="DF72">
            <v>0.25</v>
          </cell>
          <cell r="DG72">
            <v>0.29499999999999998</v>
          </cell>
          <cell r="DH72">
            <v>6.4000000000000001E-2</v>
          </cell>
          <cell r="DI72">
            <v>0.10199999999999999</v>
          </cell>
          <cell r="DJ72">
            <v>0.33300000000000002</v>
          </cell>
          <cell r="DK72">
            <v>9.0999999999999998E-2</v>
          </cell>
          <cell r="DL72">
            <v>5.3999999999999999E-2</v>
          </cell>
          <cell r="DM72">
            <v>3.1E-2</v>
          </cell>
          <cell r="DN72">
            <v>0.49099999999999999</v>
          </cell>
          <cell r="DO72">
            <v>0.36</v>
          </cell>
          <cell r="DP72">
            <v>0.26200000000000001</v>
          </cell>
          <cell r="DQ72">
            <v>8.5000000000000006E-2</v>
          </cell>
          <cell r="DR72">
            <v>0.106</v>
          </cell>
          <cell r="DS72">
            <v>0.187</v>
          </cell>
          <cell r="DT72">
            <v>0.375</v>
          </cell>
          <cell r="DU72">
            <v>0.217</v>
          </cell>
          <cell r="DV72">
            <v>0.318</v>
          </cell>
          <cell r="DW72">
            <v>1.4999999999999999E-2</v>
          </cell>
          <cell r="DX72">
            <v>7.4999999999999997E-2</v>
          </cell>
          <cell r="DY72">
            <v>7.5999999999999998E-2</v>
          </cell>
          <cell r="DZ72">
            <v>0.27300000000000002</v>
          </cell>
          <cell r="EA72">
            <v>0.30299999999999999</v>
          </cell>
          <cell r="EB72">
            <v>0.34799999999999998</v>
          </cell>
          <cell r="EC72">
            <v>1.4999999999999999E-2</v>
          </cell>
          <cell r="ED72">
            <v>0.317</v>
          </cell>
          <cell r="EE72">
            <v>6.3E-2</v>
          </cell>
          <cell r="EF72">
            <v>0.32400000000000001</v>
          </cell>
          <cell r="EG72">
            <v>0.28100000000000003</v>
          </cell>
          <cell r="EH72">
            <v>0.124</v>
          </cell>
          <cell r="EI72">
            <v>0.24199999999999999</v>
          </cell>
          <cell r="EJ72">
            <v>0.378</v>
          </cell>
          <cell r="EK72">
            <v>0.25600000000000001</v>
          </cell>
          <cell r="EL72">
            <v>0.02</v>
          </cell>
          <cell r="EM72">
            <v>4.3999999999999997E-2</v>
          </cell>
          <cell r="EN72">
            <v>0.111</v>
          </cell>
          <cell r="EO72">
            <v>0.151</v>
          </cell>
          <cell r="EP72">
            <v>0.27700000000000002</v>
          </cell>
          <cell r="EQ72">
            <v>0.39800000000000002</v>
          </cell>
          <cell r="ER72">
            <v>0.17899999999999999</v>
          </cell>
          <cell r="ES72">
            <v>0.49199999999999999</v>
          </cell>
          <cell r="ET72">
            <v>5.0999999999999997E-2</v>
          </cell>
          <cell r="EU72">
            <v>0.23699999999999999</v>
          </cell>
          <cell r="EV72">
            <v>8.4000000000000005E-2</v>
          </cell>
          <cell r="EW72">
            <v>0</v>
          </cell>
          <cell r="EX72">
            <v>5.5E-2</v>
          </cell>
          <cell r="EY72">
            <v>6.7000000000000004E-2</v>
          </cell>
          <cell r="EZ72">
            <v>0.35799999999999998</v>
          </cell>
          <cell r="FA72">
            <v>0.44900000000000001</v>
          </cell>
          <cell r="FB72">
            <v>0.21099999999999999</v>
          </cell>
          <cell r="FC72">
            <v>0.34</v>
          </cell>
          <cell r="FD72">
            <v>0</v>
          </cell>
          <cell r="FE72">
            <v>0.34</v>
          </cell>
          <cell r="FF72">
            <v>0.33100000000000002</v>
          </cell>
          <cell r="FG72">
            <v>0.315</v>
          </cell>
          <cell r="FH72">
            <v>1.4999999999999999E-2</v>
          </cell>
          <cell r="FI72">
            <v>0.152</v>
          </cell>
          <cell r="FJ72">
            <v>0.47199999999999998</v>
          </cell>
          <cell r="FK72">
            <v>0.36399999999999999</v>
          </cell>
          <cell r="FL72">
            <v>1.2999999999999999E-2</v>
          </cell>
          <cell r="FM72">
            <v>0.22700000000000001</v>
          </cell>
          <cell r="FN72">
            <v>0.253</v>
          </cell>
          <cell r="FO72">
            <v>0.47</v>
          </cell>
          <cell r="FP72">
            <v>0.05</v>
          </cell>
          <cell r="FQ72">
            <v>0.65</v>
          </cell>
          <cell r="FR72">
            <v>1.7999999999999999E-2</v>
          </cell>
          <cell r="FS72">
            <v>0.20899999999999999</v>
          </cell>
          <cell r="FT72">
            <v>5.2999999999999999E-2</v>
          </cell>
          <cell r="FU72">
            <v>6.8000000000000005E-2</v>
          </cell>
          <cell r="FV72">
            <v>2E-3</v>
          </cell>
          <cell r="FW72">
            <v>0.64</v>
          </cell>
          <cell r="FX72">
            <v>0.02</v>
          </cell>
          <cell r="FY72">
            <v>0.21199999999999999</v>
          </cell>
          <cell r="FZ72">
            <v>5.3999999999999999E-2</v>
          </cell>
          <cell r="GA72">
            <v>7.1999999999999995E-2</v>
          </cell>
          <cell r="GB72">
            <v>2E-3</v>
          </cell>
          <cell r="GC72">
            <v>3.5999999999999997E-2</v>
          </cell>
          <cell r="GD72">
            <v>1.4999999999999999E-2</v>
          </cell>
          <cell r="GE72">
            <v>0</v>
          </cell>
          <cell r="GF72">
            <v>0</v>
          </cell>
          <cell r="GG72">
            <v>3.3000000000000002E-2</v>
          </cell>
          <cell r="GH72">
            <v>0.03</v>
          </cell>
          <cell r="GI72">
            <v>0.14099999999999999</v>
          </cell>
          <cell r="GJ72">
            <v>3.6999999999999998E-2</v>
          </cell>
          <cell r="GK72">
            <v>2.1000000000000001E-2</v>
          </cell>
          <cell r="GL72">
            <v>0.03</v>
          </cell>
          <cell r="GM72">
            <v>4.7E-2</v>
          </cell>
          <cell r="GN72">
            <v>4.8000000000000001E-2</v>
          </cell>
          <cell r="GO72">
            <v>0.25700000000000001</v>
          </cell>
          <cell r="GP72">
            <v>1.9E-2</v>
          </cell>
          <cell r="GQ72">
            <v>4.9000000000000002E-2</v>
          </cell>
          <cell r="GR72">
            <v>0</v>
          </cell>
          <cell r="GS72">
            <v>0.01</v>
          </cell>
          <cell r="GT72">
            <v>1.4999999999999999E-2</v>
          </cell>
          <cell r="GU72">
            <v>0.16800000000000001</v>
          </cell>
          <cell r="GV72">
            <v>6.0000000000000001E-3</v>
          </cell>
          <cell r="GW72">
            <v>0</v>
          </cell>
          <cell r="GX72">
            <v>0</v>
          </cell>
          <cell r="GY72">
            <v>0</v>
          </cell>
          <cell r="GZ72">
            <v>8.0000000000000002E-3</v>
          </cell>
          <cell r="HA72">
            <v>3.1E-2</v>
          </cell>
          <cell r="HB72">
            <v>0</v>
          </cell>
          <cell r="HC72">
            <v>0</v>
          </cell>
          <cell r="HD72">
            <v>0</v>
          </cell>
          <cell r="HE72">
            <v>0</v>
          </cell>
          <cell r="HF72">
            <v>0</v>
          </cell>
          <cell r="HG72">
            <v>0</v>
          </cell>
          <cell r="HH72">
            <v>0</v>
          </cell>
          <cell r="HI72">
            <v>0</v>
          </cell>
          <cell r="HJ72">
            <v>0</v>
          </cell>
          <cell r="HK72">
            <v>2.3E-2</v>
          </cell>
          <cell r="HL72">
            <v>8.1000000000000003E-2</v>
          </cell>
          <cell r="HM72">
            <v>0</v>
          </cell>
          <cell r="HN72">
            <v>0.02</v>
          </cell>
          <cell r="HO72">
            <v>0</v>
          </cell>
          <cell r="HP72">
            <v>1.7999999999999999E-2</v>
          </cell>
          <cell r="HQ72">
            <v>4.4999999999999998E-2</v>
          </cell>
          <cell r="HR72">
            <v>0.252</v>
          </cell>
          <cell r="HS72">
            <v>0</v>
          </cell>
          <cell r="HT72">
            <v>0</v>
          </cell>
          <cell r="HU72">
            <v>0</v>
          </cell>
          <cell r="HV72">
            <v>1.0999999999999999E-2</v>
          </cell>
          <cell r="HW72">
            <v>3.7999999999999999E-2</v>
          </cell>
          <cell r="HX72">
            <v>0.30499999999999999</v>
          </cell>
          <cell r="HY72">
            <v>0</v>
          </cell>
          <cell r="HZ72">
            <v>0</v>
          </cell>
          <cell r="IA72">
            <v>0</v>
          </cell>
          <cell r="IB72">
            <v>0</v>
          </cell>
          <cell r="IC72">
            <v>0.02</v>
          </cell>
          <cell r="ID72">
            <v>0.154</v>
          </cell>
          <cell r="IE72">
            <v>0</v>
          </cell>
          <cell r="IF72">
            <v>0</v>
          </cell>
          <cell r="IG72">
            <v>0</v>
          </cell>
          <cell r="IH72">
            <v>0</v>
          </cell>
          <cell r="II72">
            <v>0</v>
          </cell>
          <cell r="IJ72">
            <v>3.2000000000000001E-2</v>
          </cell>
          <cell r="IK72">
            <v>5.7000000000000002E-2</v>
          </cell>
          <cell r="IL72">
            <v>1.2999999999999999E-2</v>
          </cell>
          <cell r="IM72">
            <v>0</v>
          </cell>
          <cell r="IN72">
            <v>0</v>
          </cell>
          <cell r="IO72">
            <v>0.04</v>
          </cell>
          <cell r="IP72">
            <v>8.0000000000000002E-3</v>
          </cell>
          <cell r="IQ72">
            <v>9.1999999999999998E-2</v>
          </cell>
          <cell r="IR72">
            <v>0</v>
          </cell>
          <cell r="IS72">
            <v>1.9E-2</v>
          </cell>
          <cell r="IT72">
            <v>9.2999999999999999E-2</v>
          </cell>
          <cell r="IU72">
            <v>5.8000000000000003E-2</v>
          </cell>
          <cell r="IV72">
            <v>6.0999999999999999E-2</v>
          </cell>
          <cell r="IW72">
            <v>2.4E-2</v>
          </cell>
          <cell r="IX72">
            <v>1.0999999999999999E-2</v>
          </cell>
          <cell r="IY72">
            <v>3.2000000000000001E-2</v>
          </cell>
          <cell r="IZ72">
            <v>1.6E-2</v>
          </cell>
          <cell r="JA72">
            <v>3.9E-2</v>
          </cell>
          <cell r="JB72">
            <v>0.22900000000000001</v>
          </cell>
          <cell r="JC72">
            <v>0</v>
          </cell>
          <cell r="JD72">
            <v>7.0000000000000001E-3</v>
          </cell>
          <cell r="JE72">
            <v>0</v>
          </cell>
          <cell r="JF72">
            <v>8.0000000000000002E-3</v>
          </cell>
          <cell r="JG72">
            <v>2.7E-2</v>
          </cell>
          <cell r="JH72">
            <v>0.13400000000000001</v>
          </cell>
          <cell r="JI72">
            <v>0</v>
          </cell>
          <cell r="JJ72">
            <v>0</v>
          </cell>
          <cell r="JK72">
            <v>0</v>
          </cell>
          <cell r="JL72">
            <v>0</v>
          </cell>
          <cell r="JM72">
            <v>0</v>
          </cell>
          <cell r="JN72">
            <v>3.2000000000000001E-2</v>
          </cell>
          <cell r="JO72">
            <v>0</v>
          </cell>
          <cell r="JP72">
            <v>0</v>
          </cell>
          <cell r="JQ72">
            <v>0</v>
          </cell>
          <cell r="JR72">
            <v>0</v>
          </cell>
          <cell r="JS72">
            <v>7.0999999999999994E-2</v>
          </cell>
          <cell r="JT72">
            <v>2.8000000000000001E-2</v>
          </cell>
          <cell r="JU72">
            <v>0</v>
          </cell>
          <cell r="JV72">
            <v>0</v>
          </cell>
          <cell r="JW72">
            <v>1.2999999999999999E-2</v>
          </cell>
          <cell r="JX72">
            <v>4.2999999999999997E-2</v>
          </cell>
          <cell r="JY72">
            <v>0.16300000000000001</v>
          </cell>
          <cell r="JZ72">
            <v>0.109</v>
          </cell>
          <cell r="KA72">
            <v>0</v>
          </cell>
          <cell r="KB72">
            <v>0</v>
          </cell>
          <cell r="KC72">
            <v>0</v>
          </cell>
          <cell r="KD72">
            <v>7.0000000000000001E-3</v>
          </cell>
          <cell r="KE72">
            <v>0.23799999999999999</v>
          </cell>
          <cell r="KF72">
            <v>0.11700000000000001</v>
          </cell>
          <cell r="KG72">
            <v>0</v>
          </cell>
          <cell r="KH72">
            <v>0</v>
          </cell>
          <cell r="KI72">
            <v>0</v>
          </cell>
          <cell r="KJ72">
            <v>1.9E-2</v>
          </cell>
          <cell r="KK72">
            <v>0.12</v>
          </cell>
          <cell r="KL72">
            <v>4.1000000000000002E-2</v>
          </cell>
          <cell r="KM72">
            <v>0</v>
          </cell>
          <cell r="KN72">
            <v>0</v>
          </cell>
          <cell r="KO72">
            <v>0</v>
          </cell>
          <cell r="KP72">
            <v>8.0000000000000002E-3</v>
          </cell>
          <cell r="KQ72">
            <v>6.0000000000000001E-3</v>
          </cell>
          <cell r="KR72">
            <v>1.6E-2</v>
          </cell>
          <cell r="KS72">
            <v>0</v>
          </cell>
          <cell r="KT72">
            <v>0</v>
          </cell>
          <cell r="KU72">
            <v>0</v>
          </cell>
          <cell r="KV72">
            <v>0</v>
          </cell>
          <cell r="KW72">
            <v>6.6000000000000003E-2</v>
          </cell>
          <cell r="KX72">
            <v>3.5000000000000003E-2</v>
          </cell>
          <cell r="KY72">
            <v>0</v>
          </cell>
          <cell r="KZ72">
            <v>1.2E-2</v>
          </cell>
          <cell r="LA72">
            <v>0</v>
          </cell>
          <cell r="LB72">
            <v>6.8000000000000005E-2</v>
          </cell>
          <cell r="LC72">
            <v>0.17599999999999999</v>
          </cell>
          <cell r="LD72">
            <v>7.0000000000000007E-2</v>
          </cell>
          <cell r="LE72">
            <v>0</v>
          </cell>
          <cell r="LF72">
            <v>0</v>
          </cell>
          <cell r="LG72">
            <v>0</v>
          </cell>
          <cell r="LH72">
            <v>2.5000000000000001E-2</v>
          </cell>
          <cell r="LI72">
            <v>0.23200000000000001</v>
          </cell>
          <cell r="LJ72">
            <v>0.104</v>
          </cell>
          <cell r="LK72">
            <v>0</v>
          </cell>
          <cell r="LL72">
            <v>0</v>
          </cell>
          <cell r="LM72">
            <v>2.1000000000000001E-2</v>
          </cell>
          <cell r="LN72">
            <v>1.0999999999999999E-2</v>
          </cell>
          <cell r="LO72">
            <v>0.114</v>
          </cell>
          <cell r="LP72">
            <v>3.4000000000000002E-2</v>
          </cell>
          <cell r="LQ72">
            <v>0</v>
          </cell>
          <cell r="LR72">
            <v>0</v>
          </cell>
          <cell r="LS72">
            <v>0</v>
          </cell>
          <cell r="LT72">
            <v>0</v>
          </cell>
          <cell r="LU72">
            <v>3.1E-2</v>
          </cell>
          <cell r="LV72">
            <v>0</v>
          </cell>
          <cell r="LW72">
            <v>0</v>
          </cell>
          <cell r="LX72">
            <v>0</v>
          </cell>
          <cell r="LY72">
            <v>0</v>
          </cell>
          <cell r="LZ72">
            <v>0</v>
          </cell>
          <cell r="MA72">
            <v>0</v>
          </cell>
          <cell r="MB72">
            <v>0.107</v>
          </cell>
          <cell r="MC72">
            <v>0</v>
          </cell>
          <cell r="MD72">
            <v>0</v>
          </cell>
          <cell r="ME72">
            <v>0</v>
          </cell>
          <cell r="MF72">
            <v>0</v>
          </cell>
          <cell r="MG72">
            <v>0</v>
          </cell>
          <cell r="MH72">
            <v>0.33900000000000002</v>
          </cell>
          <cell r="MI72">
            <v>0</v>
          </cell>
          <cell r="MJ72">
            <v>0</v>
          </cell>
          <cell r="MK72">
            <v>0</v>
          </cell>
          <cell r="ML72">
            <v>0</v>
          </cell>
          <cell r="MM72">
            <v>0</v>
          </cell>
          <cell r="MN72">
            <v>0.34200000000000003</v>
          </cell>
          <cell r="MO72">
            <v>0</v>
          </cell>
          <cell r="MP72">
            <v>0</v>
          </cell>
          <cell r="MQ72">
            <v>0</v>
          </cell>
          <cell r="MR72">
            <v>8.0000000000000002E-3</v>
          </cell>
          <cell r="MS72">
            <v>0</v>
          </cell>
          <cell r="MT72">
            <v>0.17100000000000001</v>
          </cell>
          <cell r="MU72">
            <v>0</v>
          </cell>
          <cell r="MV72">
            <v>0</v>
          </cell>
          <cell r="MW72">
            <v>0</v>
          </cell>
          <cell r="MX72">
            <v>0</v>
          </cell>
          <cell r="MY72">
            <v>0</v>
          </cell>
          <cell r="MZ72">
            <v>3.2000000000000001E-2</v>
          </cell>
          <cell r="NA72">
            <v>1.4999999999999999E-2</v>
          </cell>
          <cell r="NB72">
            <v>3.3000000000000002E-2</v>
          </cell>
          <cell r="NC72">
            <v>1.7000000000000001E-2</v>
          </cell>
          <cell r="ND72">
            <v>0.01</v>
          </cell>
          <cell r="NE72">
            <v>0</v>
          </cell>
          <cell r="NF72">
            <v>0</v>
          </cell>
          <cell r="NG72">
            <v>0.16700000000000001</v>
          </cell>
          <cell r="NH72">
            <v>6.0000000000000001E-3</v>
          </cell>
          <cell r="NI72">
            <v>7.0999999999999994E-2</v>
          </cell>
          <cell r="NJ72">
            <v>2.9000000000000001E-2</v>
          </cell>
          <cell r="NK72">
            <v>0</v>
          </cell>
          <cell r="NL72">
            <v>6.0999999999999999E-2</v>
          </cell>
          <cell r="NM72">
            <v>3.4000000000000002E-2</v>
          </cell>
          <cell r="NN72">
            <v>0.20100000000000001</v>
          </cell>
          <cell r="NO72">
            <v>7.0000000000000001E-3</v>
          </cell>
          <cell r="NP72">
            <v>0</v>
          </cell>
          <cell r="NQ72">
            <v>5.6000000000000001E-2</v>
          </cell>
          <cell r="NR72">
            <v>6.0000000000000001E-3</v>
          </cell>
          <cell r="NS72">
            <v>4.2000000000000003E-2</v>
          </cell>
          <cell r="NT72">
            <v>0.245</v>
          </cell>
          <cell r="NU72">
            <v>7.6999999999999999E-2</v>
          </cell>
          <cell r="NV72">
            <v>0</v>
          </cell>
          <cell r="NW72">
            <v>0</v>
          </cell>
          <cell r="NX72">
            <v>0</v>
          </cell>
          <cell r="NY72">
            <v>4.3999999999999997E-2</v>
          </cell>
          <cell r="NZ72">
            <v>0.161</v>
          </cell>
          <cell r="OA72">
            <v>6.4000000000000001E-2</v>
          </cell>
          <cell r="OB72">
            <v>6.0000000000000001E-3</v>
          </cell>
          <cell r="OC72">
            <v>0</v>
          </cell>
          <cell r="OD72">
            <v>4.2000000000000003E-2</v>
          </cell>
          <cell r="OE72">
            <v>0.26400000000000001</v>
          </cell>
          <cell r="OF72">
            <v>0</v>
          </cell>
          <cell r="OG72">
            <v>4.0000000000000001E-3</v>
          </cell>
          <cell r="OH72">
            <v>0.04</v>
          </cell>
          <cell r="OI72">
            <v>4.5999999999999999E-2</v>
          </cell>
          <cell r="OJ72">
            <v>0.251</v>
          </cell>
          <cell r="OK72">
            <v>1.6E-2</v>
          </cell>
          <cell r="OL72">
            <v>0</v>
          </cell>
          <cell r="OM72">
            <v>0</v>
          </cell>
          <cell r="ON72">
            <v>0</v>
          </cell>
          <cell r="OO72">
            <v>5.8000000000000003E-2</v>
          </cell>
          <cell r="OP72">
            <v>0.14099999999999999</v>
          </cell>
          <cell r="OQ72">
            <v>8.6999999999999994E-2</v>
          </cell>
          <cell r="OR72">
            <v>3.3000000000000002E-2</v>
          </cell>
          <cell r="OS72">
            <v>1.7999999999999999E-2</v>
          </cell>
          <cell r="OT72">
            <v>6.0000000000000001E-3</v>
          </cell>
          <cell r="OU72">
            <v>0.04</v>
          </cell>
          <cell r="OV72">
            <v>0</v>
          </cell>
          <cell r="OW72">
            <v>0.01</v>
          </cell>
          <cell r="OX72">
            <v>8.6999999999999994E-2</v>
          </cell>
          <cell r="OY72">
            <v>0.218</v>
          </cell>
          <cell r="OZ72">
            <v>1.2E-2</v>
          </cell>
          <cell r="PA72">
            <v>2.3E-2</v>
          </cell>
          <cell r="PB72">
            <v>0.01</v>
          </cell>
          <cell r="PC72">
            <v>2.9000000000000001E-2</v>
          </cell>
          <cell r="PD72">
            <v>0.21199999999999999</v>
          </cell>
        </row>
        <row r="73">
          <cell r="A73" t="str">
            <v>3IZ</v>
          </cell>
          <cell r="B73" t="str">
            <v>73</v>
          </cell>
          <cell r="C73" t="str">
            <v>NAF 17</v>
          </cell>
          <cell r="D73" t="str">
            <v>IZ</v>
          </cell>
          <cell r="E73" t="str">
            <v>3</v>
          </cell>
          <cell r="F73">
            <v>9.2999999999999999E-2</v>
          </cell>
          <cell r="G73">
            <v>0.28100000000000003</v>
          </cell>
          <cell r="H73">
            <v>0.35699999999999998</v>
          </cell>
          <cell r="I73">
            <v>0.251</v>
          </cell>
          <cell r="J73">
            <v>1.7999999999999999E-2</v>
          </cell>
          <cell r="K73">
            <v>0.36699999999999999</v>
          </cell>
          <cell r="L73">
            <v>0.627</v>
          </cell>
          <cell r="M73">
            <v>0</v>
          </cell>
          <cell r="N73">
            <v>7.0000000000000001E-3</v>
          </cell>
          <cell r="O73">
            <v>0.315</v>
          </cell>
          <cell r="P73">
            <v>0.13500000000000001</v>
          </cell>
          <cell r="Q73">
            <v>5.0000000000000001E-3</v>
          </cell>
          <cell r="R73">
            <v>1.0999999999999999E-2</v>
          </cell>
          <cell r="S73">
            <v>8.4000000000000005E-2</v>
          </cell>
          <cell r="T73">
            <v>0.371</v>
          </cell>
          <cell r="U73">
            <v>0.70099999999999996</v>
          </cell>
          <cell r="V73">
            <v>5.5E-2</v>
          </cell>
          <cell r="W73">
            <v>5.6000000000000001E-2</v>
          </cell>
          <cell r="X73">
            <v>0.34699999999999998</v>
          </cell>
          <cell r="Y73">
            <v>0.64100000000000001</v>
          </cell>
          <cell r="Z73">
            <v>1.2999999999999999E-2</v>
          </cell>
          <cell r="AA73">
            <v>7.8E-2</v>
          </cell>
          <cell r="AB73">
            <v>0.30299999999999999</v>
          </cell>
          <cell r="AC73">
            <v>7.1999999999999995E-2</v>
          </cell>
          <cell r="AD73">
            <v>0.64200000000000002</v>
          </cell>
          <cell r="AE73">
            <v>0.23100000000000001</v>
          </cell>
          <cell r="AF73">
            <v>0.72399999999999998</v>
          </cell>
          <cell r="AG73">
            <v>0.27600000000000002</v>
          </cell>
          <cell r="AH73">
            <v>9.8000000000000004E-2</v>
          </cell>
          <cell r="AI73">
            <v>0.90200000000000002</v>
          </cell>
          <cell r="AJ73">
            <v>77</v>
          </cell>
          <cell r="AK73">
            <v>0.28299999999999997</v>
          </cell>
          <cell r="AL73">
            <v>0.65</v>
          </cell>
          <cell r="AM73">
            <v>0</v>
          </cell>
          <cell r="AN73">
            <v>2.1000000000000001E-2</v>
          </cell>
          <cell r="AO73">
            <v>4.7E-2</v>
          </cell>
          <cell r="AP73">
            <v>4.7E-2</v>
          </cell>
          <cell r="AQ73">
            <v>2.5000000000000001E-2</v>
          </cell>
          <cell r="AR73">
            <v>1.4E-2</v>
          </cell>
          <cell r="AS73">
            <v>0.86299999999999999</v>
          </cell>
          <cell r="AT73">
            <v>5.0999999999999997E-2</v>
          </cell>
          <cell r="AU73">
            <v>25594</v>
          </cell>
          <cell r="AV73">
            <v>6.2E-2</v>
          </cell>
          <cell r="AW73">
            <v>5.7000000000000002E-2</v>
          </cell>
          <cell r="AX73">
            <v>8.5999999999999993E-2</v>
          </cell>
          <cell r="AY73">
            <v>0.48399999999999999</v>
          </cell>
          <cell r="AZ73">
            <v>0.31</v>
          </cell>
          <cell r="BA73">
            <v>4.6150000000000002</v>
          </cell>
          <cell r="BB73">
            <v>0.23599999999999999</v>
          </cell>
          <cell r="BC73">
            <v>0.314</v>
          </cell>
          <cell r="BD73">
            <v>0.14199999999999999</v>
          </cell>
          <cell r="BE73">
            <v>0.307</v>
          </cell>
          <cell r="BF73">
            <v>0.67500000000000004</v>
          </cell>
          <cell r="BG73">
            <v>7.2999999999999995E-2</v>
          </cell>
          <cell r="BH73">
            <v>3.9E-2</v>
          </cell>
          <cell r="BI73">
            <v>0.04</v>
          </cell>
          <cell r="BJ73">
            <v>9.9000000000000005E-2</v>
          </cell>
          <cell r="BK73">
            <v>7.3999999999999996E-2</v>
          </cell>
          <cell r="BL73">
            <v>8.0000000000000002E-3</v>
          </cell>
          <cell r="BM73">
            <v>0</v>
          </cell>
          <cell r="BN73">
            <v>0</v>
          </cell>
          <cell r="BO73">
            <v>5.0000000000000001E-3</v>
          </cell>
          <cell r="BP73">
            <v>0.153</v>
          </cell>
          <cell r="BQ73">
            <v>0.83399999999999996</v>
          </cell>
          <cell r="BR73">
            <v>3.5999999999999997E-2</v>
          </cell>
          <cell r="BS73">
            <v>0.13</v>
          </cell>
          <cell r="BT73">
            <v>3.1E-2</v>
          </cell>
          <cell r="BU73">
            <v>8.7999999999999995E-2</v>
          </cell>
          <cell r="BV73">
            <v>0.151</v>
          </cell>
          <cell r="BW73">
            <v>0.56399999999999995</v>
          </cell>
          <cell r="BX73">
            <v>0</v>
          </cell>
          <cell r="BY73">
            <v>0</v>
          </cell>
          <cell r="BZ73">
            <v>0</v>
          </cell>
          <cell r="CA73">
            <v>0.13</v>
          </cell>
          <cell r="CB73">
            <v>0.71099999999999997</v>
          </cell>
          <cell r="CC73">
            <v>0.16</v>
          </cell>
          <cell r="CD73">
            <v>0</v>
          </cell>
          <cell r="CE73">
            <v>0</v>
          </cell>
          <cell r="CF73">
            <v>0</v>
          </cell>
          <cell r="CG73">
            <v>0.126</v>
          </cell>
          <cell r="CH73">
            <v>0.69199999999999995</v>
          </cell>
          <cell r="CI73">
            <v>0.182</v>
          </cell>
          <cell r="CJ73">
            <v>0</v>
          </cell>
          <cell r="CK73">
            <v>0</v>
          </cell>
          <cell r="CL73">
            <v>0</v>
          </cell>
          <cell r="CM73">
            <v>0</v>
          </cell>
          <cell r="CN73">
            <v>7.0000000000000001E-3</v>
          </cell>
          <cell r="CO73">
            <v>0.99299999999999999</v>
          </cell>
          <cell r="CP73">
            <v>0.42099999999999999</v>
          </cell>
          <cell r="CQ73">
            <v>0.33700000000000002</v>
          </cell>
          <cell r="CR73">
            <v>0.19400000000000001</v>
          </cell>
          <cell r="CS73">
            <v>0.01</v>
          </cell>
          <cell r="CT73">
            <v>3.7999999999999999E-2</v>
          </cell>
          <cell r="CU73">
            <v>0.31900000000000001</v>
          </cell>
          <cell r="CV73">
            <v>0.29699999999999999</v>
          </cell>
          <cell r="CW73">
            <v>0.183</v>
          </cell>
          <cell r="CX73">
            <v>9.9000000000000005E-2</v>
          </cell>
          <cell r="CY73">
            <v>0.10100000000000001</v>
          </cell>
          <cell r="CZ73">
            <v>0.67400000000000004</v>
          </cell>
          <cell r="DA73">
            <v>0.20399999999999999</v>
          </cell>
          <cell r="DB73">
            <v>0.104</v>
          </cell>
          <cell r="DC73">
            <v>0</v>
          </cell>
          <cell r="DD73">
            <v>1.7999999999999999E-2</v>
          </cell>
          <cell r="DE73">
            <v>0.28399999999999997</v>
          </cell>
          <cell r="DF73">
            <v>0.35799999999999998</v>
          </cell>
          <cell r="DG73">
            <v>0.27600000000000002</v>
          </cell>
          <cell r="DH73">
            <v>2.3E-2</v>
          </cell>
          <cell r="DI73">
            <v>5.8999999999999997E-2</v>
          </cell>
          <cell r="DJ73">
            <v>0.54900000000000004</v>
          </cell>
          <cell r="DK73">
            <v>1.4E-2</v>
          </cell>
          <cell r="DL73">
            <v>2.5999999999999999E-2</v>
          </cell>
          <cell r="DM73">
            <v>0</v>
          </cell>
          <cell r="DN73">
            <v>0.41</v>
          </cell>
          <cell r="DO73">
            <v>0.45300000000000001</v>
          </cell>
          <cell r="DP73">
            <v>0.219</v>
          </cell>
          <cell r="DQ73">
            <v>0.111</v>
          </cell>
          <cell r="DR73">
            <v>0.05</v>
          </cell>
          <cell r="DS73">
            <v>0.16600000000000001</v>
          </cell>
          <cell r="DT73">
            <v>0.39700000000000002</v>
          </cell>
          <cell r="DU73">
            <v>0.35299999999999998</v>
          </cell>
          <cell r="DV73">
            <v>0.20499999999999999</v>
          </cell>
          <cell r="DW73">
            <v>0</v>
          </cell>
          <cell r="DX73">
            <v>4.5999999999999999E-2</v>
          </cell>
          <cell r="DY73">
            <v>0.124</v>
          </cell>
          <cell r="DZ73">
            <v>0.36899999999999999</v>
          </cell>
          <cell r="EA73">
            <v>0.23</v>
          </cell>
          <cell r="EB73">
            <v>0.27800000000000002</v>
          </cell>
          <cell r="EC73">
            <v>4.4999999999999998E-2</v>
          </cell>
          <cell r="ED73">
            <v>0.25900000000000001</v>
          </cell>
          <cell r="EE73">
            <v>4.5999999999999999E-2</v>
          </cell>
          <cell r="EF73">
            <v>0.41799999999999998</v>
          </cell>
          <cell r="EG73">
            <v>0.23200000000000001</v>
          </cell>
          <cell r="EH73">
            <v>9.0999999999999998E-2</v>
          </cell>
          <cell r="EI73">
            <v>0.34100000000000003</v>
          </cell>
          <cell r="EJ73">
            <v>0.28000000000000003</v>
          </cell>
          <cell r="EK73">
            <v>0.28699999999999998</v>
          </cell>
          <cell r="EL73">
            <v>5.1999999999999998E-2</v>
          </cell>
          <cell r="EM73">
            <v>2.7E-2</v>
          </cell>
          <cell r="EN73">
            <v>7.8E-2</v>
          </cell>
          <cell r="EO73">
            <v>0.124</v>
          </cell>
          <cell r="EP73">
            <v>0.223</v>
          </cell>
          <cell r="EQ73">
            <v>0.497</v>
          </cell>
          <cell r="ER73">
            <v>0.19900000000000001</v>
          </cell>
          <cell r="ES73">
            <v>0.52300000000000002</v>
          </cell>
          <cell r="ET73">
            <v>3.3000000000000002E-2</v>
          </cell>
          <cell r="EU73">
            <v>0.216</v>
          </cell>
          <cell r="EV73">
            <v>4.4999999999999998E-2</v>
          </cell>
          <cell r="EW73">
            <v>1.7000000000000001E-2</v>
          </cell>
          <cell r="EX73">
            <v>4.5999999999999999E-2</v>
          </cell>
          <cell r="EY73">
            <v>0.09</v>
          </cell>
          <cell r="EZ73">
            <v>0.24199999999999999</v>
          </cell>
          <cell r="FA73">
            <v>0.58899999999999997</v>
          </cell>
          <cell r="FB73">
            <v>0.122</v>
          </cell>
          <cell r="FC73">
            <v>0.25</v>
          </cell>
          <cell r="FD73">
            <v>3.9E-2</v>
          </cell>
          <cell r="FE73">
            <v>0.39800000000000002</v>
          </cell>
          <cell r="FF73">
            <v>0.35799999999999998</v>
          </cell>
          <cell r="FG73">
            <v>0.19700000000000001</v>
          </cell>
          <cell r="FH73">
            <v>4.5999999999999999E-2</v>
          </cell>
          <cell r="FI73">
            <v>0.23100000000000001</v>
          </cell>
          <cell r="FJ73">
            <v>0.435</v>
          </cell>
          <cell r="FK73">
            <v>0.307</v>
          </cell>
          <cell r="FL73">
            <v>2.7E-2</v>
          </cell>
          <cell r="FM73">
            <v>0.28299999999999997</v>
          </cell>
          <cell r="FN73">
            <v>0.28599999999999998</v>
          </cell>
          <cell r="FO73">
            <v>0.39600000000000002</v>
          </cell>
          <cell r="FP73">
            <v>3.5000000000000003E-2</v>
          </cell>
          <cell r="FQ73">
            <v>0.65</v>
          </cell>
          <cell r="FR73">
            <v>0.02</v>
          </cell>
          <cell r="FS73">
            <v>0.184</v>
          </cell>
          <cell r="FT73">
            <v>7.2999999999999995E-2</v>
          </cell>
          <cell r="FU73">
            <v>7.2999999999999995E-2</v>
          </cell>
          <cell r="FV73">
            <v>0</v>
          </cell>
          <cell r="FW73">
            <v>0.63700000000000001</v>
          </cell>
          <cell r="FX73">
            <v>0.02</v>
          </cell>
          <cell r="FY73">
            <v>0.184</v>
          </cell>
          <cell r="FZ73">
            <v>7.9000000000000001E-2</v>
          </cell>
          <cell r="GA73">
            <v>7.9000000000000001E-2</v>
          </cell>
          <cell r="GB73">
            <v>0</v>
          </cell>
          <cell r="GC73">
            <v>1.2999999999999999E-2</v>
          </cell>
          <cell r="GD73">
            <v>1.4999999999999999E-2</v>
          </cell>
          <cell r="GE73">
            <v>0</v>
          </cell>
          <cell r="GF73">
            <v>0</v>
          </cell>
          <cell r="GG73">
            <v>8.0000000000000002E-3</v>
          </cell>
          <cell r="GH73">
            <v>3.6999999999999998E-2</v>
          </cell>
          <cell r="GI73">
            <v>0.107</v>
          </cell>
          <cell r="GJ73">
            <v>2.5999999999999999E-2</v>
          </cell>
          <cell r="GK73">
            <v>2.1999999999999999E-2</v>
          </cell>
          <cell r="GL73">
            <v>0.04</v>
          </cell>
          <cell r="GM73">
            <v>7.5999999999999998E-2</v>
          </cell>
          <cell r="GN73">
            <v>1.2999999999999999E-2</v>
          </cell>
          <cell r="GO73">
            <v>0.29199999999999998</v>
          </cell>
          <cell r="GP73">
            <v>1.7000000000000001E-2</v>
          </cell>
          <cell r="GQ73">
            <v>1.7000000000000001E-2</v>
          </cell>
          <cell r="GR73">
            <v>0</v>
          </cell>
          <cell r="GS73">
            <v>1.4999999999999999E-2</v>
          </cell>
          <cell r="GT73">
            <v>2.4E-2</v>
          </cell>
          <cell r="GU73">
            <v>0.24399999999999999</v>
          </cell>
          <cell r="GV73">
            <v>1.4999999999999999E-2</v>
          </cell>
          <cell r="GW73">
            <v>0</v>
          </cell>
          <cell r="GX73">
            <v>0</v>
          </cell>
          <cell r="GY73">
            <v>0</v>
          </cell>
          <cell r="GZ73">
            <v>0</v>
          </cell>
          <cell r="HA73">
            <v>0.02</v>
          </cell>
          <cell r="HB73">
            <v>0</v>
          </cell>
          <cell r="HC73">
            <v>0</v>
          </cell>
          <cell r="HD73">
            <v>0</v>
          </cell>
          <cell r="HE73">
            <v>0</v>
          </cell>
          <cell r="HF73">
            <v>0</v>
          </cell>
          <cell r="HG73">
            <v>0</v>
          </cell>
          <cell r="HH73">
            <v>0</v>
          </cell>
          <cell r="HI73">
            <v>0</v>
          </cell>
          <cell r="HJ73">
            <v>0</v>
          </cell>
          <cell r="HK73">
            <v>1.2999999999999999E-2</v>
          </cell>
          <cell r="HL73">
            <v>8.6999999999999994E-2</v>
          </cell>
          <cell r="HM73">
            <v>8.0000000000000002E-3</v>
          </cell>
          <cell r="HN73">
            <v>0</v>
          </cell>
          <cell r="HO73">
            <v>0</v>
          </cell>
          <cell r="HP73">
            <v>5.0000000000000001E-3</v>
          </cell>
          <cell r="HQ73">
            <v>7.6999999999999999E-2</v>
          </cell>
          <cell r="HR73">
            <v>0.186</v>
          </cell>
          <cell r="HS73">
            <v>0</v>
          </cell>
          <cell r="HT73">
            <v>0</v>
          </cell>
          <cell r="HU73">
            <v>0</v>
          </cell>
          <cell r="HV73">
            <v>0</v>
          </cell>
          <cell r="HW73">
            <v>3.1E-2</v>
          </cell>
          <cell r="HX73">
            <v>0.318</v>
          </cell>
          <cell r="HY73">
            <v>0</v>
          </cell>
          <cell r="HZ73">
            <v>0</v>
          </cell>
          <cell r="IA73">
            <v>0</v>
          </cell>
          <cell r="IB73">
            <v>0</v>
          </cell>
          <cell r="IC73">
            <v>3.2000000000000001E-2</v>
          </cell>
          <cell r="ID73">
            <v>0.224</v>
          </cell>
          <cell r="IE73">
            <v>0</v>
          </cell>
          <cell r="IF73">
            <v>0</v>
          </cell>
          <cell r="IG73">
            <v>0</v>
          </cell>
          <cell r="IH73">
            <v>0</v>
          </cell>
          <cell r="II73">
            <v>0</v>
          </cell>
          <cell r="IJ73">
            <v>1.7999999999999999E-2</v>
          </cell>
          <cell r="IK73">
            <v>0</v>
          </cell>
          <cell r="IL73">
            <v>0.05</v>
          </cell>
          <cell r="IM73">
            <v>0</v>
          </cell>
          <cell r="IN73">
            <v>1.2999999999999999E-2</v>
          </cell>
          <cell r="IO73">
            <v>1.0999999999999999E-2</v>
          </cell>
          <cell r="IP73">
            <v>0.02</v>
          </cell>
          <cell r="IQ73">
            <v>3.5999999999999997E-2</v>
          </cell>
          <cell r="IR73">
            <v>6.8000000000000005E-2</v>
          </cell>
          <cell r="IS73">
            <v>1.7000000000000001E-2</v>
          </cell>
          <cell r="IT73">
            <v>3.4000000000000002E-2</v>
          </cell>
          <cell r="IU73">
            <v>5.7000000000000002E-2</v>
          </cell>
          <cell r="IV73">
            <v>7.3999999999999996E-2</v>
          </cell>
          <cell r="IW73">
            <v>0</v>
          </cell>
          <cell r="IX73">
            <v>1.0999999999999999E-2</v>
          </cell>
          <cell r="IY73">
            <v>1.4E-2</v>
          </cell>
          <cell r="IZ73">
            <v>2.5999999999999999E-2</v>
          </cell>
          <cell r="JA73">
            <v>6.2E-2</v>
          </cell>
          <cell r="JB73">
            <v>0.22900000000000001</v>
          </cell>
          <cell r="JC73">
            <v>0</v>
          </cell>
          <cell r="JD73">
            <v>0</v>
          </cell>
          <cell r="JE73">
            <v>0</v>
          </cell>
          <cell r="JF73">
            <v>1.4999999999999999E-2</v>
          </cell>
          <cell r="JG73">
            <v>2.1999999999999999E-2</v>
          </cell>
          <cell r="JH73">
            <v>0.22500000000000001</v>
          </cell>
          <cell r="JI73">
            <v>0</v>
          </cell>
          <cell r="JJ73">
            <v>0</v>
          </cell>
          <cell r="JK73">
            <v>0</v>
          </cell>
          <cell r="JL73">
            <v>0</v>
          </cell>
          <cell r="JM73">
            <v>0</v>
          </cell>
          <cell r="JN73">
            <v>1.7000000000000001E-2</v>
          </cell>
          <cell r="JO73">
            <v>0</v>
          </cell>
          <cell r="JP73">
            <v>0</v>
          </cell>
          <cell r="JQ73">
            <v>0</v>
          </cell>
          <cell r="JR73">
            <v>5.0000000000000001E-3</v>
          </cell>
          <cell r="JS73">
            <v>3.3000000000000002E-2</v>
          </cell>
          <cell r="JT73">
            <v>6.2E-2</v>
          </cell>
          <cell r="JU73">
            <v>0</v>
          </cell>
          <cell r="JV73">
            <v>0</v>
          </cell>
          <cell r="JW73">
            <v>0</v>
          </cell>
          <cell r="JX73">
            <v>3.1E-2</v>
          </cell>
          <cell r="JY73">
            <v>0.18099999999999999</v>
          </cell>
          <cell r="JZ73">
            <v>5.8000000000000003E-2</v>
          </cell>
          <cell r="KA73">
            <v>0</v>
          </cell>
          <cell r="KB73">
            <v>0</v>
          </cell>
          <cell r="KC73">
            <v>0</v>
          </cell>
          <cell r="KD73">
            <v>2.8000000000000001E-2</v>
          </cell>
          <cell r="KE73">
            <v>0.29799999999999999</v>
          </cell>
          <cell r="KF73">
            <v>2.1000000000000001E-2</v>
          </cell>
          <cell r="KG73">
            <v>0</v>
          </cell>
          <cell r="KH73">
            <v>0</v>
          </cell>
          <cell r="KI73">
            <v>0</v>
          </cell>
          <cell r="KJ73">
            <v>6.5000000000000002E-2</v>
          </cell>
          <cell r="KK73">
            <v>0.18</v>
          </cell>
          <cell r="KL73">
            <v>1.9E-2</v>
          </cell>
          <cell r="KM73">
            <v>0</v>
          </cell>
          <cell r="KN73">
            <v>0</v>
          </cell>
          <cell r="KO73">
            <v>0</v>
          </cell>
          <cell r="KP73">
            <v>0</v>
          </cell>
          <cell r="KQ73">
            <v>1.9E-2</v>
          </cell>
          <cell r="KR73">
            <v>0</v>
          </cell>
          <cell r="KS73">
            <v>0</v>
          </cell>
          <cell r="KT73">
            <v>0</v>
          </cell>
          <cell r="KU73">
            <v>0</v>
          </cell>
          <cell r="KV73">
            <v>4.2000000000000003E-2</v>
          </cell>
          <cell r="KW73">
            <v>2.5000000000000001E-2</v>
          </cell>
          <cell r="KX73">
            <v>3.3000000000000002E-2</v>
          </cell>
          <cell r="KY73">
            <v>0</v>
          </cell>
          <cell r="KZ73">
            <v>0</v>
          </cell>
          <cell r="LA73">
            <v>0</v>
          </cell>
          <cell r="LB73">
            <v>5.5E-2</v>
          </cell>
          <cell r="LC73">
            <v>0.17</v>
          </cell>
          <cell r="LD73">
            <v>0.05</v>
          </cell>
          <cell r="LE73">
            <v>0</v>
          </cell>
          <cell r="LF73">
            <v>0</v>
          </cell>
          <cell r="LG73">
            <v>0</v>
          </cell>
          <cell r="LH73">
            <v>1.2999999999999999E-2</v>
          </cell>
          <cell r="LI73">
            <v>0.253</v>
          </cell>
          <cell r="LJ73">
            <v>7.6999999999999999E-2</v>
          </cell>
          <cell r="LK73">
            <v>0</v>
          </cell>
          <cell r="LL73">
            <v>0</v>
          </cell>
          <cell r="LM73">
            <v>0</v>
          </cell>
          <cell r="LN73">
            <v>1.4999999999999999E-2</v>
          </cell>
          <cell r="LO73">
            <v>0.23200000000000001</v>
          </cell>
          <cell r="LP73">
            <v>2.1000000000000001E-2</v>
          </cell>
          <cell r="LQ73">
            <v>0</v>
          </cell>
          <cell r="LR73">
            <v>0</v>
          </cell>
          <cell r="LS73">
            <v>0</v>
          </cell>
          <cell r="LT73">
            <v>0</v>
          </cell>
          <cell r="LU73">
            <v>1.0999999999999999E-2</v>
          </cell>
          <cell r="LV73">
            <v>0</v>
          </cell>
          <cell r="LW73">
            <v>0</v>
          </cell>
          <cell r="LX73">
            <v>0</v>
          </cell>
          <cell r="LY73">
            <v>0</v>
          </cell>
          <cell r="LZ73">
            <v>0</v>
          </cell>
          <cell r="MA73">
            <v>0</v>
          </cell>
          <cell r="MB73">
            <v>9.9000000000000005E-2</v>
          </cell>
          <cell r="MC73">
            <v>0</v>
          </cell>
          <cell r="MD73">
            <v>0</v>
          </cell>
          <cell r="ME73">
            <v>0</v>
          </cell>
          <cell r="MF73">
            <v>0</v>
          </cell>
          <cell r="MG73">
            <v>0</v>
          </cell>
          <cell r="MH73">
            <v>0.27200000000000002</v>
          </cell>
          <cell r="MI73">
            <v>0</v>
          </cell>
          <cell r="MJ73">
            <v>0</v>
          </cell>
          <cell r="MK73">
            <v>0</v>
          </cell>
          <cell r="ML73">
            <v>0</v>
          </cell>
          <cell r="MM73">
            <v>0</v>
          </cell>
          <cell r="MN73">
            <v>0.34300000000000003</v>
          </cell>
          <cell r="MO73">
            <v>0</v>
          </cell>
          <cell r="MP73">
            <v>0</v>
          </cell>
          <cell r="MQ73">
            <v>0</v>
          </cell>
          <cell r="MR73">
            <v>0</v>
          </cell>
          <cell r="MS73">
            <v>0</v>
          </cell>
          <cell r="MT73">
            <v>0.26700000000000002</v>
          </cell>
          <cell r="MU73">
            <v>0</v>
          </cell>
          <cell r="MV73">
            <v>0</v>
          </cell>
          <cell r="MW73">
            <v>0</v>
          </cell>
          <cell r="MX73">
            <v>0</v>
          </cell>
          <cell r="MY73">
            <v>7.0000000000000001E-3</v>
          </cell>
          <cell r="MZ73">
            <v>1.0999999999999999E-2</v>
          </cell>
          <cell r="NA73">
            <v>3.6999999999999998E-2</v>
          </cell>
          <cell r="NB73">
            <v>4.4999999999999998E-2</v>
          </cell>
          <cell r="NC73">
            <v>0.01</v>
          </cell>
          <cell r="ND73">
            <v>3.2000000000000001E-2</v>
          </cell>
          <cell r="NE73">
            <v>0</v>
          </cell>
          <cell r="NF73">
            <v>0</v>
          </cell>
          <cell r="NG73">
            <v>0.13200000000000001</v>
          </cell>
          <cell r="NH73">
            <v>3.6999999999999998E-2</v>
          </cell>
          <cell r="NI73">
            <v>0.16300000000000001</v>
          </cell>
          <cell r="NJ73">
            <v>3.6999999999999998E-2</v>
          </cell>
          <cell r="NK73">
            <v>0</v>
          </cell>
          <cell r="NL73">
            <v>5.6000000000000001E-2</v>
          </cell>
          <cell r="NM73">
            <v>0</v>
          </cell>
          <cell r="NN73">
            <v>0.16600000000000001</v>
          </cell>
          <cell r="NO73">
            <v>7.0000000000000001E-3</v>
          </cell>
          <cell r="NP73">
            <v>8.0000000000000002E-3</v>
          </cell>
          <cell r="NQ73">
            <v>2.5999999999999999E-2</v>
          </cell>
          <cell r="NR73">
            <v>0</v>
          </cell>
          <cell r="NS73">
            <v>5.6000000000000001E-2</v>
          </cell>
          <cell r="NT73">
            <v>0.188</v>
          </cell>
          <cell r="NU73">
            <v>5.2999999999999999E-2</v>
          </cell>
          <cell r="NV73">
            <v>4.4999999999999998E-2</v>
          </cell>
          <cell r="NW73">
            <v>0</v>
          </cell>
          <cell r="NX73">
            <v>2.5999999999999999E-2</v>
          </cell>
          <cell r="NY73">
            <v>1.6E-2</v>
          </cell>
          <cell r="NZ73">
            <v>0.25600000000000001</v>
          </cell>
          <cell r="OA73">
            <v>0.06</v>
          </cell>
          <cell r="OB73">
            <v>3.6999999999999998E-2</v>
          </cell>
          <cell r="OC73">
            <v>0</v>
          </cell>
          <cell r="OD73">
            <v>3.4000000000000002E-2</v>
          </cell>
          <cell r="OE73">
            <v>0.19500000000000001</v>
          </cell>
          <cell r="OF73">
            <v>0</v>
          </cell>
          <cell r="OG73">
            <v>2.1999999999999999E-2</v>
          </cell>
          <cell r="OH73">
            <v>6.0000000000000001E-3</v>
          </cell>
          <cell r="OI73">
            <v>2.5000000000000001E-2</v>
          </cell>
          <cell r="OJ73">
            <v>0.224</v>
          </cell>
          <cell r="OK73">
            <v>3.6999999999999998E-2</v>
          </cell>
          <cell r="OL73">
            <v>7.0000000000000001E-3</v>
          </cell>
          <cell r="OM73">
            <v>0</v>
          </cell>
          <cell r="ON73">
            <v>0</v>
          </cell>
          <cell r="OO73">
            <v>1.0999999999999999E-2</v>
          </cell>
          <cell r="OP73">
            <v>0.17599999999999999</v>
          </cell>
          <cell r="OQ73">
            <v>5.1999999999999998E-2</v>
          </cell>
          <cell r="OR73">
            <v>2.1000000000000001E-2</v>
          </cell>
          <cell r="OS73">
            <v>0</v>
          </cell>
          <cell r="OT73">
            <v>4.5999999999999999E-2</v>
          </cell>
          <cell r="OU73">
            <v>0</v>
          </cell>
          <cell r="OV73">
            <v>0</v>
          </cell>
          <cell r="OW73">
            <v>2.9000000000000001E-2</v>
          </cell>
          <cell r="OX73">
            <v>0.112</v>
          </cell>
          <cell r="OY73">
            <v>0.20699999999999999</v>
          </cell>
          <cell r="OZ73">
            <v>7.0000000000000007E-2</v>
          </cell>
          <cell r="PA73">
            <v>1.4E-2</v>
          </cell>
          <cell r="PB73">
            <v>0</v>
          </cell>
          <cell r="PC73">
            <v>2.1000000000000001E-2</v>
          </cell>
          <cell r="PD73">
            <v>0.19700000000000001</v>
          </cell>
        </row>
        <row r="74">
          <cell r="A74" t="str">
            <v>4IZ</v>
          </cell>
          <cell r="B74" t="str">
            <v>74</v>
          </cell>
          <cell r="C74" t="str">
            <v>NAF 17</v>
          </cell>
          <cell r="D74" t="str">
            <v>IZ</v>
          </cell>
          <cell r="E74" t="str">
            <v>4</v>
          </cell>
          <cell r="F74">
            <v>0.17899999999999999</v>
          </cell>
          <cell r="G74">
            <v>0.376</v>
          </cell>
          <cell r="H74">
            <v>0.253</v>
          </cell>
          <cell r="I74">
            <v>0.192</v>
          </cell>
          <cell r="J74">
            <v>0</v>
          </cell>
          <cell r="K74">
            <v>0.621</v>
          </cell>
          <cell r="L74">
            <v>0.34499999999999997</v>
          </cell>
          <cell r="M74">
            <v>0</v>
          </cell>
          <cell r="N74">
            <v>3.5000000000000003E-2</v>
          </cell>
          <cell r="O74">
            <v>0.61899999999999999</v>
          </cell>
          <cell r="P74">
            <v>6.9000000000000006E-2</v>
          </cell>
          <cell r="Q74">
            <v>0</v>
          </cell>
          <cell r="R74">
            <v>4.2000000000000003E-2</v>
          </cell>
          <cell r="S74">
            <v>8.4000000000000005E-2</v>
          </cell>
          <cell r="T74">
            <v>0.46200000000000002</v>
          </cell>
          <cell r="U74">
            <v>0.55100000000000005</v>
          </cell>
          <cell r="V74">
            <v>5.7000000000000002E-2</v>
          </cell>
          <cell r="W74">
            <v>6.9000000000000006E-2</v>
          </cell>
          <cell r="X74">
            <v>0.38900000000000001</v>
          </cell>
          <cell r="Y74">
            <v>0.57999999999999996</v>
          </cell>
          <cell r="Z74">
            <v>3.2000000000000001E-2</v>
          </cell>
          <cell r="AA74">
            <v>6.2E-2</v>
          </cell>
          <cell r="AB74">
            <v>0.55500000000000005</v>
          </cell>
          <cell r="AC74">
            <v>0.27200000000000002</v>
          </cell>
          <cell r="AD74">
            <v>0.33400000000000002</v>
          </cell>
          <cell r="AE74">
            <v>0.24399999999999999</v>
          </cell>
          <cell r="AF74">
            <v>0.751</v>
          </cell>
          <cell r="AG74">
            <v>0.249</v>
          </cell>
          <cell r="AH74">
            <v>0.36699999999999999</v>
          </cell>
          <cell r="AI74">
            <v>0.63300000000000001</v>
          </cell>
          <cell r="AJ74">
            <v>189</v>
          </cell>
          <cell r="AK74">
            <v>0.499</v>
          </cell>
          <cell r="AL74">
            <v>0.439</v>
          </cell>
          <cell r="AM74">
            <v>0</v>
          </cell>
          <cell r="AN74">
            <v>0</v>
          </cell>
          <cell r="AO74">
            <v>6.3E-2</v>
          </cell>
          <cell r="AP74">
            <v>0.193</v>
          </cell>
          <cell r="AQ74">
            <v>0</v>
          </cell>
          <cell r="AR74">
            <v>2.1000000000000001E-2</v>
          </cell>
          <cell r="AS74">
            <v>0.623</v>
          </cell>
          <cell r="AT74">
            <v>0.16300000000000001</v>
          </cell>
          <cell r="AU74">
            <v>13202</v>
          </cell>
          <cell r="AV74">
            <v>0.10199999999999999</v>
          </cell>
          <cell r="AW74">
            <v>0.20899999999999999</v>
          </cell>
          <cell r="AX74">
            <v>4.5999999999999999E-2</v>
          </cell>
          <cell r="AY74">
            <v>0.46899999999999997</v>
          </cell>
          <cell r="AZ74">
            <v>0.17399999999999999</v>
          </cell>
          <cell r="BA74">
            <v>5.4630000000000001</v>
          </cell>
          <cell r="BB74">
            <v>0.57999999999999996</v>
          </cell>
          <cell r="BC74">
            <v>0.13600000000000001</v>
          </cell>
          <cell r="BD74">
            <v>0.248</v>
          </cell>
          <cell r="BE74">
            <v>3.5999999999999997E-2</v>
          </cell>
          <cell r="BF74">
            <v>0.377</v>
          </cell>
          <cell r="BG74">
            <v>0.34599999999999997</v>
          </cell>
          <cell r="BH74">
            <v>6.3E-2</v>
          </cell>
          <cell r="BI74">
            <v>4.2000000000000003E-2</v>
          </cell>
          <cell r="BJ74">
            <v>8.5000000000000006E-2</v>
          </cell>
          <cell r="BK74">
            <v>8.7999999999999995E-2</v>
          </cell>
          <cell r="BL74">
            <v>0</v>
          </cell>
          <cell r="BM74">
            <v>3.2000000000000001E-2</v>
          </cell>
          <cell r="BN74">
            <v>1.6E-2</v>
          </cell>
          <cell r="BO74">
            <v>0.15</v>
          </cell>
          <cell r="BP74">
            <v>0.29799999999999999</v>
          </cell>
          <cell r="BQ74">
            <v>0.503</v>
          </cell>
          <cell r="BR74">
            <v>0.156</v>
          </cell>
          <cell r="BS74">
            <v>0</v>
          </cell>
          <cell r="BT74">
            <v>3.7999999999999999E-2</v>
          </cell>
          <cell r="BU74">
            <v>0.13</v>
          </cell>
          <cell r="BV74">
            <v>0.28999999999999998</v>
          </cell>
          <cell r="BW74">
            <v>0.38600000000000001</v>
          </cell>
          <cell r="BX74">
            <v>0</v>
          </cell>
          <cell r="BY74">
            <v>0</v>
          </cell>
          <cell r="BZ74">
            <v>0</v>
          </cell>
          <cell r="CA74">
            <v>5.0999999999999997E-2</v>
          </cell>
          <cell r="CB74">
            <v>0.63700000000000001</v>
          </cell>
          <cell r="CC74">
            <v>0.312</v>
          </cell>
          <cell r="CD74">
            <v>1.2999999999999999E-2</v>
          </cell>
          <cell r="CE74">
            <v>0.04</v>
          </cell>
          <cell r="CF74">
            <v>5.5E-2</v>
          </cell>
          <cell r="CG74">
            <v>9.0999999999999998E-2</v>
          </cell>
          <cell r="CH74">
            <v>0.58599999999999997</v>
          </cell>
          <cell r="CI74">
            <v>0.215</v>
          </cell>
          <cell r="CJ74">
            <v>0</v>
          </cell>
          <cell r="CK74">
            <v>0</v>
          </cell>
          <cell r="CL74">
            <v>0</v>
          </cell>
          <cell r="CM74">
            <v>0</v>
          </cell>
          <cell r="CN74">
            <v>0</v>
          </cell>
          <cell r="CO74">
            <v>1</v>
          </cell>
          <cell r="CP74">
            <v>0.47599999999999998</v>
          </cell>
          <cell r="CQ74">
            <v>0.43099999999999999</v>
          </cell>
          <cell r="CR74">
            <v>7.8E-2</v>
          </cell>
          <cell r="CS74">
            <v>0</v>
          </cell>
          <cell r="CT74">
            <v>1.6E-2</v>
          </cell>
          <cell r="CU74">
            <v>0.45500000000000002</v>
          </cell>
          <cell r="CV74">
            <v>0.247</v>
          </cell>
          <cell r="CW74">
            <v>7.5999999999999998E-2</v>
          </cell>
          <cell r="CX74">
            <v>0.184</v>
          </cell>
          <cell r="CY74">
            <v>3.7999999999999999E-2</v>
          </cell>
          <cell r="CZ74">
            <v>0.64200000000000002</v>
          </cell>
          <cell r="DA74">
            <v>0.28100000000000003</v>
          </cell>
          <cell r="DB74">
            <v>7.6999999999999999E-2</v>
          </cell>
          <cell r="DC74">
            <v>0</v>
          </cell>
          <cell r="DD74">
            <v>0</v>
          </cell>
          <cell r="DE74">
            <v>0.39200000000000002</v>
          </cell>
          <cell r="DF74">
            <v>0.154</v>
          </cell>
          <cell r="DG74">
            <v>0.307</v>
          </cell>
          <cell r="DH74">
            <v>8.1000000000000003E-2</v>
          </cell>
          <cell r="DI74">
            <v>6.5000000000000002E-2</v>
          </cell>
          <cell r="DJ74">
            <v>0.55700000000000005</v>
          </cell>
          <cell r="DK74">
            <v>4.3999999999999997E-2</v>
          </cell>
          <cell r="DL74">
            <v>3.2000000000000001E-2</v>
          </cell>
          <cell r="DM74">
            <v>0</v>
          </cell>
          <cell r="DN74">
            <v>0.36699999999999999</v>
          </cell>
          <cell r="DO74">
            <v>0.56499999999999995</v>
          </cell>
          <cell r="DP74">
            <v>0.25600000000000001</v>
          </cell>
          <cell r="DQ74">
            <v>5.8999999999999997E-2</v>
          </cell>
          <cell r="DR74">
            <v>1.4E-2</v>
          </cell>
          <cell r="DS74">
            <v>0.106</v>
          </cell>
          <cell r="DT74">
            <v>0.502</v>
          </cell>
          <cell r="DU74">
            <v>0.35299999999999998</v>
          </cell>
          <cell r="DV74">
            <v>0.14499999999999999</v>
          </cell>
          <cell r="DW74">
            <v>0</v>
          </cell>
          <cell r="DX74">
            <v>0</v>
          </cell>
          <cell r="DY74">
            <v>0.184</v>
          </cell>
          <cell r="DZ74">
            <v>0.34699999999999998</v>
          </cell>
          <cell r="EA74">
            <v>0.28100000000000003</v>
          </cell>
          <cell r="EB74">
            <v>0.188</v>
          </cell>
          <cell r="EC74">
            <v>4.7E-2</v>
          </cell>
          <cell r="ED74">
            <v>0.191</v>
          </cell>
          <cell r="EE74">
            <v>6.7000000000000004E-2</v>
          </cell>
          <cell r="EF74">
            <v>0.51600000000000001</v>
          </cell>
          <cell r="EG74">
            <v>0.17799999999999999</v>
          </cell>
          <cell r="EH74">
            <v>0.16400000000000001</v>
          </cell>
          <cell r="EI74">
            <v>0.316</v>
          </cell>
          <cell r="EJ74">
            <v>0.29499999999999998</v>
          </cell>
          <cell r="EK74">
            <v>0.22500000000000001</v>
          </cell>
          <cell r="EL74">
            <v>0</v>
          </cell>
          <cell r="EM74">
            <v>3.1E-2</v>
          </cell>
          <cell r="EN74">
            <v>3.6999999999999998E-2</v>
          </cell>
          <cell r="EO74">
            <v>0.25800000000000001</v>
          </cell>
          <cell r="EP74">
            <v>0.36099999999999999</v>
          </cell>
          <cell r="EQ74">
            <v>0.312</v>
          </cell>
          <cell r="ER74">
            <v>3.5999999999999997E-2</v>
          </cell>
          <cell r="ES74">
            <v>0.73899999999999999</v>
          </cell>
          <cell r="ET74">
            <v>7.5999999999999998E-2</v>
          </cell>
          <cell r="EU74">
            <v>0.26900000000000002</v>
          </cell>
          <cell r="EV74">
            <v>0.15</v>
          </cell>
          <cell r="EW74">
            <v>2.4E-2</v>
          </cell>
          <cell r="EX74">
            <v>6.2E-2</v>
          </cell>
          <cell r="EY74">
            <v>9.5000000000000001E-2</v>
          </cell>
          <cell r="EZ74">
            <v>0.24299999999999999</v>
          </cell>
          <cell r="FA74">
            <v>0.35799999999999998</v>
          </cell>
          <cell r="FB74">
            <v>0.183</v>
          </cell>
          <cell r="FC74">
            <v>0.44400000000000001</v>
          </cell>
          <cell r="FD74">
            <v>1.6E-2</v>
          </cell>
          <cell r="FE74">
            <v>0.45500000000000002</v>
          </cell>
          <cell r="FF74">
            <v>0.21</v>
          </cell>
          <cell r="FG74">
            <v>0.30399999999999999</v>
          </cell>
          <cell r="FH74">
            <v>3.1E-2</v>
          </cell>
          <cell r="FI74">
            <v>0.184</v>
          </cell>
          <cell r="FJ74">
            <v>0.40200000000000002</v>
          </cell>
          <cell r="FK74">
            <v>0.41399999999999998</v>
          </cell>
          <cell r="FL74">
            <v>0</v>
          </cell>
          <cell r="FM74">
            <v>0.39400000000000002</v>
          </cell>
          <cell r="FN74">
            <v>0.13800000000000001</v>
          </cell>
          <cell r="FO74">
            <v>0.46899999999999997</v>
          </cell>
          <cell r="FP74">
            <v>0</v>
          </cell>
          <cell r="FQ74">
            <v>0.57899999999999996</v>
          </cell>
          <cell r="FR74">
            <v>6.2E-2</v>
          </cell>
          <cell r="FS74">
            <v>0.193</v>
          </cell>
          <cell r="FT74">
            <v>4.1000000000000002E-2</v>
          </cell>
          <cell r="FU74">
            <v>0.125</v>
          </cell>
          <cell r="FV74">
            <v>0</v>
          </cell>
          <cell r="FW74">
            <v>0.56200000000000006</v>
          </cell>
          <cell r="FX74">
            <v>6.9000000000000006E-2</v>
          </cell>
          <cell r="FY74">
            <v>0.19900000000000001</v>
          </cell>
          <cell r="FZ74">
            <v>4.2999999999999997E-2</v>
          </cell>
          <cell r="GA74">
            <v>0.127</v>
          </cell>
          <cell r="GB74">
            <v>0</v>
          </cell>
          <cell r="GC74">
            <v>3.9E-2</v>
          </cell>
          <cell r="GD74">
            <v>0</v>
          </cell>
          <cell r="GE74">
            <v>0</v>
          </cell>
          <cell r="GF74">
            <v>0</v>
          </cell>
          <cell r="GG74">
            <v>6.7000000000000004E-2</v>
          </cell>
          <cell r="GH74">
            <v>7.4999999999999997E-2</v>
          </cell>
          <cell r="GI74">
            <v>0.08</v>
          </cell>
          <cell r="GJ74">
            <v>0.20100000000000001</v>
          </cell>
          <cell r="GK74">
            <v>3.2000000000000001E-2</v>
          </cell>
          <cell r="GL74">
            <v>4.2000000000000003E-2</v>
          </cell>
          <cell r="GM74">
            <v>1.7000000000000001E-2</v>
          </cell>
          <cell r="GN74">
            <v>0</v>
          </cell>
          <cell r="GO74">
            <v>0.14099999999999999</v>
          </cell>
          <cell r="GP74">
            <v>8.5000000000000006E-2</v>
          </cell>
          <cell r="GQ74">
            <v>1.6E-2</v>
          </cell>
          <cell r="GR74">
            <v>0</v>
          </cell>
          <cell r="GS74">
            <v>0</v>
          </cell>
          <cell r="GT74">
            <v>0</v>
          </cell>
          <cell r="GU74">
            <v>0.11700000000000001</v>
          </cell>
          <cell r="GV74">
            <v>0.06</v>
          </cell>
          <cell r="GW74">
            <v>1.4999999999999999E-2</v>
          </cell>
          <cell r="GX74">
            <v>0</v>
          </cell>
          <cell r="GY74">
            <v>0</v>
          </cell>
          <cell r="GZ74">
            <v>1.2999999999999999E-2</v>
          </cell>
          <cell r="HA74">
            <v>0</v>
          </cell>
          <cell r="HB74">
            <v>0</v>
          </cell>
          <cell r="HC74">
            <v>0</v>
          </cell>
          <cell r="HD74">
            <v>0</v>
          </cell>
          <cell r="HE74">
            <v>0</v>
          </cell>
          <cell r="HF74">
            <v>0</v>
          </cell>
          <cell r="HG74">
            <v>0</v>
          </cell>
          <cell r="HH74">
            <v>0</v>
          </cell>
          <cell r="HI74">
            <v>0</v>
          </cell>
          <cell r="HJ74">
            <v>0</v>
          </cell>
          <cell r="HK74">
            <v>3.9E-2</v>
          </cell>
          <cell r="HL74">
            <v>0.14399999999999999</v>
          </cell>
          <cell r="HM74">
            <v>0</v>
          </cell>
          <cell r="HN74">
            <v>0</v>
          </cell>
          <cell r="HO74">
            <v>1.6E-2</v>
          </cell>
          <cell r="HP74">
            <v>0.08</v>
          </cell>
          <cell r="HQ74">
            <v>0.13400000000000001</v>
          </cell>
          <cell r="HR74">
            <v>0.14000000000000001</v>
          </cell>
          <cell r="HS74">
            <v>0</v>
          </cell>
          <cell r="HT74">
            <v>0</v>
          </cell>
          <cell r="HU74">
            <v>0</v>
          </cell>
          <cell r="HV74">
            <v>7.0000000000000007E-2</v>
          </cell>
          <cell r="HW74">
            <v>0.109</v>
          </cell>
          <cell r="HX74">
            <v>0.06</v>
          </cell>
          <cell r="HY74">
            <v>0</v>
          </cell>
          <cell r="HZ74">
            <v>3.2000000000000001E-2</v>
          </cell>
          <cell r="IA74">
            <v>0</v>
          </cell>
          <cell r="IB74">
            <v>0</v>
          </cell>
          <cell r="IC74">
            <v>1.6E-2</v>
          </cell>
          <cell r="ID74">
            <v>0.16</v>
          </cell>
          <cell r="IE74">
            <v>0</v>
          </cell>
          <cell r="IF74">
            <v>0</v>
          </cell>
          <cell r="IG74">
            <v>0</v>
          </cell>
          <cell r="IH74">
            <v>0</v>
          </cell>
          <cell r="II74">
            <v>0</v>
          </cell>
          <cell r="IJ74">
            <v>0</v>
          </cell>
          <cell r="IK74">
            <v>0.13900000000000001</v>
          </cell>
          <cell r="IL74">
            <v>0</v>
          </cell>
          <cell r="IM74">
            <v>0</v>
          </cell>
          <cell r="IN74">
            <v>0</v>
          </cell>
          <cell r="IO74">
            <v>0.02</v>
          </cell>
          <cell r="IP74">
            <v>0.02</v>
          </cell>
          <cell r="IQ74">
            <v>1.7000000000000001E-2</v>
          </cell>
          <cell r="IR74">
            <v>0</v>
          </cell>
          <cell r="IS74">
            <v>3.7999999999999999E-2</v>
          </cell>
          <cell r="IT74">
            <v>0.105</v>
          </cell>
          <cell r="IU74">
            <v>0.10199999999999999</v>
          </cell>
          <cell r="IV74">
            <v>0.111</v>
          </cell>
          <cell r="IW74">
            <v>0</v>
          </cell>
          <cell r="IX74">
            <v>0</v>
          </cell>
          <cell r="IY74">
            <v>0</v>
          </cell>
          <cell r="IZ74">
            <v>2.5000000000000001E-2</v>
          </cell>
          <cell r="JA74">
            <v>0.127</v>
          </cell>
          <cell r="JB74">
            <v>8.8999999999999996E-2</v>
          </cell>
          <cell r="JC74">
            <v>0</v>
          </cell>
          <cell r="JD74">
            <v>0</v>
          </cell>
          <cell r="JE74">
            <v>0</v>
          </cell>
          <cell r="JF74">
            <v>0</v>
          </cell>
          <cell r="JG74">
            <v>4.1000000000000002E-2</v>
          </cell>
          <cell r="JH74">
            <v>0.16600000000000001</v>
          </cell>
          <cell r="JI74">
            <v>0</v>
          </cell>
          <cell r="JJ74">
            <v>0</v>
          </cell>
          <cell r="JK74">
            <v>0</v>
          </cell>
          <cell r="JL74">
            <v>0</v>
          </cell>
          <cell r="JM74">
            <v>0</v>
          </cell>
          <cell r="JN74">
            <v>0</v>
          </cell>
          <cell r="JO74">
            <v>0</v>
          </cell>
          <cell r="JP74">
            <v>0</v>
          </cell>
          <cell r="JQ74">
            <v>0</v>
          </cell>
          <cell r="JR74">
            <v>0.02</v>
          </cell>
          <cell r="JS74">
            <v>8.7999999999999995E-2</v>
          </cell>
          <cell r="JT74">
            <v>7.3999999999999996E-2</v>
          </cell>
          <cell r="JU74">
            <v>0</v>
          </cell>
          <cell r="JV74">
            <v>0</v>
          </cell>
          <cell r="JW74">
            <v>0</v>
          </cell>
          <cell r="JX74">
            <v>0</v>
          </cell>
          <cell r="JY74">
            <v>0.26200000000000001</v>
          </cell>
          <cell r="JZ74">
            <v>0.109</v>
          </cell>
          <cell r="KA74">
            <v>0</v>
          </cell>
          <cell r="KB74">
            <v>0</v>
          </cell>
          <cell r="KC74">
            <v>0</v>
          </cell>
          <cell r="KD74">
            <v>0</v>
          </cell>
          <cell r="KE74">
            <v>0.21</v>
          </cell>
          <cell r="KF74">
            <v>3.6999999999999998E-2</v>
          </cell>
          <cell r="KG74">
            <v>0</v>
          </cell>
          <cell r="KH74">
            <v>0</v>
          </cell>
          <cell r="KI74">
            <v>0</v>
          </cell>
          <cell r="KJ74">
            <v>3.1E-2</v>
          </cell>
          <cell r="KK74">
            <v>7.6999999999999999E-2</v>
          </cell>
          <cell r="KL74">
            <v>9.1999999999999998E-2</v>
          </cell>
          <cell r="KM74">
            <v>0</v>
          </cell>
          <cell r="KN74">
            <v>0</v>
          </cell>
          <cell r="KO74">
            <v>0</v>
          </cell>
          <cell r="KP74">
            <v>0</v>
          </cell>
          <cell r="KQ74">
            <v>0</v>
          </cell>
          <cell r="KR74">
            <v>0</v>
          </cell>
          <cell r="KS74">
            <v>0</v>
          </cell>
          <cell r="KT74">
            <v>2.5000000000000001E-2</v>
          </cell>
          <cell r="KU74">
            <v>0</v>
          </cell>
          <cell r="KV74">
            <v>3.4000000000000002E-2</v>
          </cell>
          <cell r="KW74">
            <v>4.8000000000000001E-2</v>
          </cell>
          <cell r="KX74">
            <v>7.5999999999999998E-2</v>
          </cell>
          <cell r="KY74">
            <v>0</v>
          </cell>
          <cell r="KZ74">
            <v>0</v>
          </cell>
          <cell r="LA74">
            <v>3.9E-2</v>
          </cell>
          <cell r="LB74">
            <v>0</v>
          </cell>
          <cell r="LC74">
            <v>0.254</v>
          </cell>
          <cell r="LD74">
            <v>7.3999999999999996E-2</v>
          </cell>
          <cell r="LE74">
            <v>0</v>
          </cell>
          <cell r="LF74">
            <v>0</v>
          </cell>
          <cell r="LG74">
            <v>0</v>
          </cell>
          <cell r="LH74">
            <v>2.4E-2</v>
          </cell>
          <cell r="LI74">
            <v>0.20599999999999999</v>
          </cell>
          <cell r="LJ74">
            <v>1.7999999999999999E-2</v>
          </cell>
          <cell r="LK74">
            <v>1.2999999999999999E-2</v>
          </cell>
          <cell r="LL74">
            <v>1.4999999999999999E-2</v>
          </cell>
          <cell r="LM74">
            <v>1.6E-2</v>
          </cell>
          <cell r="LN74">
            <v>3.2000000000000001E-2</v>
          </cell>
          <cell r="LO74">
            <v>7.8E-2</v>
          </cell>
          <cell r="LP74">
            <v>4.8000000000000001E-2</v>
          </cell>
          <cell r="LQ74">
            <v>0</v>
          </cell>
          <cell r="LR74">
            <v>0</v>
          </cell>
          <cell r="LS74">
            <v>0</v>
          </cell>
          <cell r="LT74">
            <v>0</v>
          </cell>
          <cell r="LU74">
            <v>0</v>
          </cell>
          <cell r="LV74">
            <v>0</v>
          </cell>
          <cell r="LW74">
            <v>0</v>
          </cell>
          <cell r="LX74">
            <v>0</v>
          </cell>
          <cell r="LY74">
            <v>0</v>
          </cell>
          <cell r="LZ74">
            <v>0</v>
          </cell>
          <cell r="MA74">
            <v>0</v>
          </cell>
          <cell r="MB74">
            <v>0.184</v>
          </cell>
          <cell r="MC74">
            <v>0</v>
          </cell>
          <cell r="MD74">
            <v>0</v>
          </cell>
          <cell r="ME74">
            <v>0</v>
          </cell>
          <cell r="MF74">
            <v>0</v>
          </cell>
          <cell r="MG74">
            <v>0</v>
          </cell>
          <cell r="MH74">
            <v>0.36899999999999999</v>
          </cell>
          <cell r="MI74">
            <v>0</v>
          </cell>
          <cell r="MJ74">
            <v>0</v>
          </cell>
          <cell r="MK74">
            <v>0</v>
          </cell>
          <cell r="ML74">
            <v>0</v>
          </cell>
          <cell r="MM74">
            <v>0</v>
          </cell>
          <cell r="MN74">
            <v>0.24099999999999999</v>
          </cell>
          <cell r="MO74">
            <v>0</v>
          </cell>
          <cell r="MP74">
            <v>0</v>
          </cell>
          <cell r="MQ74">
            <v>0</v>
          </cell>
          <cell r="MR74">
            <v>0</v>
          </cell>
          <cell r="MS74">
            <v>0</v>
          </cell>
          <cell r="MT74">
            <v>0.20699999999999999</v>
          </cell>
          <cell r="MU74">
            <v>0</v>
          </cell>
          <cell r="MV74">
            <v>0</v>
          </cell>
          <cell r="MW74">
            <v>0</v>
          </cell>
          <cell r="MX74">
            <v>0</v>
          </cell>
          <cell r="MY74">
            <v>0</v>
          </cell>
          <cell r="MZ74">
            <v>0</v>
          </cell>
          <cell r="NA74">
            <v>4.7E-2</v>
          </cell>
          <cell r="NB74">
            <v>8.5999999999999993E-2</v>
          </cell>
          <cell r="NC74">
            <v>0</v>
          </cell>
          <cell r="ND74">
            <v>5.0999999999999997E-2</v>
          </cell>
          <cell r="NE74">
            <v>0</v>
          </cell>
          <cell r="NF74">
            <v>0</v>
          </cell>
          <cell r="NG74">
            <v>8.5999999999999993E-2</v>
          </cell>
          <cell r="NH74">
            <v>0.04</v>
          </cell>
          <cell r="NI74">
            <v>0.16800000000000001</v>
          </cell>
          <cell r="NJ74">
            <v>5.2999999999999999E-2</v>
          </cell>
          <cell r="NK74">
            <v>0</v>
          </cell>
          <cell r="NL74">
            <v>1.9E-2</v>
          </cell>
          <cell r="NM74">
            <v>2.7E-2</v>
          </cell>
          <cell r="NN74">
            <v>0.23400000000000001</v>
          </cell>
          <cell r="NO74">
            <v>0</v>
          </cell>
          <cell r="NP74">
            <v>0</v>
          </cell>
          <cell r="NQ74">
            <v>0</v>
          </cell>
          <cell r="NR74">
            <v>0</v>
          </cell>
          <cell r="NS74">
            <v>6.3E-2</v>
          </cell>
          <cell r="NT74">
            <v>0.126</v>
          </cell>
          <cell r="NU74">
            <v>0.12</v>
          </cell>
          <cell r="NV74">
            <v>6.4000000000000001E-2</v>
          </cell>
          <cell r="NW74">
            <v>0</v>
          </cell>
          <cell r="NX74">
            <v>0</v>
          </cell>
          <cell r="NY74">
            <v>1.2E-2</v>
          </cell>
          <cell r="NZ74">
            <v>0.23599999999999999</v>
          </cell>
          <cell r="OA74">
            <v>4.5999999999999999E-2</v>
          </cell>
          <cell r="OB74">
            <v>5.2999999999999999E-2</v>
          </cell>
          <cell r="OC74">
            <v>3.2000000000000001E-2</v>
          </cell>
          <cell r="OD74">
            <v>0</v>
          </cell>
          <cell r="OE74">
            <v>0.25</v>
          </cell>
          <cell r="OF74">
            <v>0</v>
          </cell>
          <cell r="OG74">
            <v>0</v>
          </cell>
          <cell r="OH74">
            <v>1.6E-2</v>
          </cell>
          <cell r="OI74">
            <v>0</v>
          </cell>
          <cell r="OJ74">
            <v>0.17199999999999999</v>
          </cell>
          <cell r="OK74">
            <v>4.7E-2</v>
          </cell>
          <cell r="OL74">
            <v>0</v>
          </cell>
          <cell r="OM74">
            <v>0</v>
          </cell>
          <cell r="ON74">
            <v>0</v>
          </cell>
          <cell r="OO74">
            <v>2.1999999999999999E-2</v>
          </cell>
          <cell r="OP74">
            <v>0.11799999999999999</v>
          </cell>
          <cell r="OQ74">
            <v>5.0999999999999997E-2</v>
          </cell>
          <cell r="OR74">
            <v>0</v>
          </cell>
          <cell r="OS74">
            <v>0</v>
          </cell>
          <cell r="OT74">
            <v>2.5999999999999999E-2</v>
          </cell>
          <cell r="OU74">
            <v>4.1000000000000002E-2</v>
          </cell>
          <cell r="OV74">
            <v>0</v>
          </cell>
          <cell r="OW74">
            <v>9.5000000000000001E-2</v>
          </cell>
          <cell r="OX74">
            <v>0.155</v>
          </cell>
          <cell r="OY74">
            <v>0.20300000000000001</v>
          </cell>
          <cell r="OZ74">
            <v>6.3E-2</v>
          </cell>
          <cell r="PA74">
            <v>0</v>
          </cell>
          <cell r="PB74">
            <v>1.6E-2</v>
          </cell>
          <cell r="PC74">
            <v>0</v>
          </cell>
          <cell r="PD74">
            <v>0.16200000000000001</v>
          </cell>
        </row>
        <row r="75">
          <cell r="A75" t="str">
            <v>5IZ</v>
          </cell>
          <cell r="B75" t="str">
            <v>75</v>
          </cell>
          <cell r="C75" t="str">
            <v>NAF 17</v>
          </cell>
          <cell r="D75" t="str">
            <v>IZ</v>
          </cell>
          <cell r="E75" t="str">
            <v>5</v>
          </cell>
          <cell r="F75">
            <v>0.29599999999999999</v>
          </cell>
          <cell r="G75">
            <v>0.44500000000000001</v>
          </cell>
          <cell r="H75">
            <v>4.3999999999999997E-2</v>
          </cell>
          <cell r="I75">
            <v>0.215</v>
          </cell>
          <cell r="J75">
            <v>0</v>
          </cell>
          <cell r="K75">
            <v>0.47599999999999998</v>
          </cell>
          <cell r="L75">
            <v>0.52400000000000002</v>
          </cell>
          <cell r="M75">
            <v>0</v>
          </cell>
          <cell r="N75">
            <v>0</v>
          </cell>
          <cell r="O75">
            <v>0.48699999999999999</v>
          </cell>
          <cell r="P75">
            <v>0.111</v>
          </cell>
          <cell r="Q75">
            <v>1.9E-2</v>
          </cell>
          <cell r="R75">
            <v>4.2999999999999997E-2</v>
          </cell>
          <cell r="S75">
            <v>5.0999999999999997E-2</v>
          </cell>
          <cell r="T75">
            <v>0.38</v>
          </cell>
          <cell r="U75">
            <v>0.40300000000000002</v>
          </cell>
          <cell r="V75">
            <v>7.9000000000000001E-2</v>
          </cell>
          <cell r="W75">
            <v>0.23699999999999999</v>
          </cell>
          <cell r="X75">
            <v>0.379</v>
          </cell>
          <cell r="Y75">
            <v>0.58599999999999997</v>
          </cell>
          <cell r="Z75">
            <v>3.5000000000000003E-2</v>
          </cell>
          <cell r="AA75">
            <v>6.9000000000000006E-2</v>
          </cell>
          <cell r="AB75">
            <v>0.219</v>
          </cell>
          <cell r="AC75">
            <v>0.20799999999999999</v>
          </cell>
          <cell r="AD75">
            <v>0.41699999999999998</v>
          </cell>
          <cell r="AE75">
            <v>0.47199999999999998</v>
          </cell>
          <cell r="AF75">
            <v>0.78</v>
          </cell>
          <cell r="AG75">
            <v>0.22</v>
          </cell>
          <cell r="AH75">
            <v>0.20399999999999999</v>
          </cell>
          <cell r="AI75">
            <v>0.79600000000000004</v>
          </cell>
          <cell r="AJ75">
            <v>54</v>
          </cell>
          <cell r="AK75">
            <v>0.34300000000000003</v>
          </cell>
          <cell r="AL75">
            <v>0.47</v>
          </cell>
          <cell r="AM75">
            <v>0</v>
          </cell>
          <cell r="AN75">
            <v>2.3E-2</v>
          </cell>
          <cell r="AO75">
            <v>0.16400000000000001</v>
          </cell>
          <cell r="AP75">
            <v>0.17799999999999999</v>
          </cell>
          <cell r="AQ75">
            <v>4.3999999999999997E-2</v>
          </cell>
          <cell r="AR75">
            <v>8.5999999999999993E-2</v>
          </cell>
          <cell r="AS75">
            <v>0.42799999999999999</v>
          </cell>
          <cell r="AT75">
            <v>0.26400000000000001</v>
          </cell>
          <cell r="AU75">
            <v>11626</v>
          </cell>
          <cell r="AV75">
            <v>9.8000000000000004E-2</v>
          </cell>
          <cell r="AW75">
            <v>0.124</v>
          </cell>
          <cell r="AX75">
            <v>8.6999999999999994E-2</v>
          </cell>
          <cell r="AY75">
            <v>0.35299999999999998</v>
          </cell>
          <cell r="AZ75">
            <v>0.33900000000000002</v>
          </cell>
          <cell r="BA75">
            <v>8.6660000000000004</v>
          </cell>
          <cell r="BB75">
            <v>0.113</v>
          </cell>
          <cell r="BC75">
            <v>0.128</v>
          </cell>
          <cell r="BD75">
            <v>0.38500000000000001</v>
          </cell>
          <cell r="BE75">
            <v>0.374</v>
          </cell>
          <cell r="BF75">
            <v>0.24299999999999999</v>
          </cell>
          <cell r="BG75">
            <v>0.09</v>
          </cell>
          <cell r="BH75">
            <v>0.17399999999999999</v>
          </cell>
          <cell r="BI75">
            <v>7.0999999999999994E-2</v>
          </cell>
          <cell r="BJ75">
            <v>0.27</v>
          </cell>
          <cell r="BK75">
            <v>0.152</v>
          </cell>
          <cell r="BL75">
            <v>0</v>
          </cell>
          <cell r="BM75">
            <v>4.9000000000000002E-2</v>
          </cell>
          <cell r="BN75">
            <v>0.04</v>
          </cell>
          <cell r="BO75">
            <v>2.8000000000000001E-2</v>
          </cell>
          <cell r="BP75">
            <v>0.46500000000000002</v>
          </cell>
          <cell r="BQ75">
            <v>0.41899999999999998</v>
          </cell>
          <cell r="BR75">
            <v>0.32300000000000001</v>
          </cell>
          <cell r="BS75">
            <v>7.4999999999999997E-2</v>
          </cell>
          <cell r="BT75">
            <v>0.115</v>
          </cell>
          <cell r="BU75">
            <v>0.13900000000000001</v>
          </cell>
          <cell r="BV75">
            <v>0.111</v>
          </cell>
          <cell r="BW75">
            <v>0.23699999999999999</v>
          </cell>
          <cell r="BX75">
            <v>0</v>
          </cell>
          <cell r="BY75">
            <v>0</v>
          </cell>
          <cell r="BZ75">
            <v>0</v>
          </cell>
          <cell r="CA75">
            <v>0.17</v>
          </cell>
          <cell r="CB75">
            <v>0.621</v>
          </cell>
          <cell r="CC75">
            <v>0.21</v>
          </cell>
          <cell r="CD75">
            <v>0</v>
          </cell>
          <cell r="CE75">
            <v>0</v>
          </cell>
          <cell r="CF75">
            <v>3.2000000000000001E-2</v>
          </cell>
          <cell r="CG75">
            <v>0.22</v>
          </cell>
          <cell r="CH75">
            <v>0.65200000000000002</v>
          </cell>
          <cell r="CI75">
            <v>9.7000000000000003E-2</v>
          </cell>
          <cell r="CJ75">
            <v>0</v>
          </cell>
          <cell r="CK75">
            <v>0</v>
          </cell>
          <cell r="CL75">
            <v>0</v>
          </cell>
          <cell r="CM75">
            <v>0</v>
          </cell>
          <cell r="CN75">
            <v>0</v>
          </cell>
          <cell r="CO75">
            <v>1</v>
          </cell>
          <cell r="CP75">
            <v>0.49399999999999999</v>
          </cell>
          <cell r="CQ75">
            <v>0.28599999999999998</v>
          </cell>
          <cell r="CR75">
            <v>0.13</v>
          </cell>
          <cell r="CS75">
            <v>0</v>
          </cell>
          <cell r="CT75">
            <v>0.09</v>
          </cell>
          <cell r="CU75">
            <v>0.48199999999999998</v>
          </cell>
          <cell r="CV75">
            <v>0.317</v>
          </cell>
          <cell r="CW75">
            <v>4.2000000000000003E-2</v>
          </cell>
          <cell r="CX75">
            <v>6.9000000000000006E-2</v>
          </cell>
          <cell r="CY75">
            <v>0.09</v>
          </cell>
          <cell r="CZ75">
            <v>0.66700000000000004</v>
          </cell>
          <cell r="DA75">
            <v>0.156</v>
          </cell>
          <cell r="DB75">
            <v>8.6999999999999994E-2</v>
          </cell>
          <cell r="DC75">
            <v>0</v>
          </cell>
          <cell r="DD75">
            <v>0.09</v>
          </cell>
          <cell r="DE75">
            <v>0.55600000000000005</v>
          </cell>
          <cell r="DF75">
            <v>0.13300000000000001</v>
          </cell>
          <cell r="DG75">
            <v>0.113</v>
          </cell>
          <cell r="DH75">
            <v>5.0999999999999997E-2</v>
          </cell>
          <cell r="DI75">
            <v>0.14699999999999999</v>
          </cell>
          <cell r="DJ75">
            <v>0.56000000000000005</v>
          </cell>
          <cell r="DK75">
            <v>0.11899999999999999</v>
          </cell>
          <cell r="DL75">
            <v>0</v>
          </cell>
          <cell r="DM75">
            <v>1.9E-2</v>
          </cell>
          <cell r="DN75">
            <v>0.30299999999999999</v>
          </cell>
          <cell r="DO75">
            <v>0.58099999999999996</v>
          </cell>
          <cell r="DP75">
            <v>0.186</v>
          </cell>
          <cell r="DQ75">
            <v>6.9000000000000006E-2</v>
          </cell>
          <cell r="DR75">
            <v>0.06</v>
          </cell>
          <cell r="DS75">
            <v>0.105</v>
          </cell>
          <cell r="DT75">
            <v>0.54800000000000004</v>
          </cell>
          <cell r="DU75">
            <v>0.23799999999999999</v>
          </cell>
          <cell r="DV75">
            <v>0.123</v>
          </cell>
          <cell r="DW75">
            <v>0</v>
          </cell>
          <cell r="DX75">
            <v>0.09</v>
          </cell>
          <cell r="DY75">
            <v>7.5999999999999998E-2</v>
          </cell>
          <cell r="DZ75">
            <v>0.47499999999999998</v>
          </cell>
          <cell r="EA75">
            <v>8.7999999999999995E-2</v>
          </cell>
          <cell r="EB75">
            <v>0.36</v>
          </cell>
          <cell r="EC75">
            <v>2.9000000000000001E-2</v>
          </cell>
          <cell r="ED75">
            <v>0.26200000000000001</v>
          </cell>
          <cell r="EE75">
            <v>6.7000000000000004E-2</v>
          </cell>
          <cell r="EF75">
            <v>0.35199999999999998</v>
          </cell>
          <cell r="EG75">
            <v>0.28999999999999998</v>
          </cell>
          <cell r="EH75">
            <v>0.104</v>
          </cell>
          <cell r="EI75">
            <v>0.42499999999999999</v>
          </cell>
          <cell r="EJ75">
            <v>0.17</v>
          </cell>
          <cell r="EK75">
            <v>0.30099999999999999</v>
          </cell>
          <cell r="EL75">
            <v>5.0999999999999997E-2</v>
          </cell>
          <cell r="EM75">
            <v>0</v>
          </cell>
          <cell r="EN75">
            <v>0.126</v>
          </cell>
          <cell r="EO75">
            <v>8.3000000000000004E-2</v>
          </cell>
          <cell r="EP75">
            <v>0.47899999999999998</v>
          </cell>
          <cell r="EQ75">
            <v>0.26100000000000001</v>
          </cell>
          <cell r="ER75">
            <v>2.4E-2</v>
          </cell>
          <cell r="ES75">
            <v>0.59699999999999998</v>
          </cell>
          <cell r="ET75">
            <v>8.5999999999999993E-2</v>
          </cell>
          <cell r="EU75">
            <v>0.3</v>
          </cell>
          <cell r="EV75">
            <v>0.21299999999999999</v>
          </cell>
          <cell r="EW75">
            <v>8.2000000000000003E-2</v>
          </cell>
          <cell r="EX75">
            <v>8.2000000000000003E-2</v>
          </cell>
          <cell r="EY75">
            <v>0.17699999999999999</v>
          </cell>
          <cell r="EZ75">
            <v>0.17499999999999999</v>
          </cell>
          <cell r="FA75">
            <v>0.30199999999999999</v>
          </cell>
          <cell r="FB75">
            <v>0.14699999999999999</v>
          </cell>
          <cell r="FC75">
            <v>0.55100000000000005</v>
          </cell>
          <cell r="FD75">
            <v>0</v>
          </cell>
          <cell r="FE75">
            <v>0.32600000000000001</v>
          </cell>
          <cell r="FF75">
            <v>0.27600000000000002</v>
          </cell>
          <cell r="FG75">
            <v>0.39700000000000002</v>
          </cell>
          <cell r="FH75">
            <v>0</v>
          </cell>
          <cell r="FI75">
            <v>0.29599999999999999</v>
          </cell>
          <cell r="FJ75">
            <v>0.311</v>
          </cell>
          <cell r="FK75">
            <v>0.39300000000000002</v>
          </cell>
          <cell r="FL75">
            <v>0</v>
          </cell>
          <cell r="FM75">
            <v>0.42299999999999999</v>
          </cell>
          <cell r="FN75">
            <v>0.13600000000000001</v>
          </cell>
          <cell r="FO75">
            <v>0.441</v>
          </cell>
          <cell r="FP75">
            <v>0</v>
          </cell>
          <cell r="FQ75">
            <v>0.35299999999999998</v>
          </cell>
          <cell r="FR75">
            <v>0.08</v>
          </cell>
          <cell r="FS75">
            <v>0.40600000000000003</v>
          </cell>
          <cell r="FT75">
            <v>6.8000000000000005E-2</v>
          </cell>
          <cell r="FU75">
            <v>9.2999999999999999E-2</v>
          </cell>
          <cell r="FV75">
            <v>0</v>
          </cell>
          <cell r="FW75">
            <v>0.33100000000000002</v>
          </cell>
          <cell r="FX75">
            <v>7.6999999999999999E-2</v>
          </cell>
          <cell r="FY75">
            <v>0.40699999999999997</v>
          </cell>
          <cell r="FZ75">
            <v>0.08</v>
          </cell>
          <cell r="GA75">
            <v>0.104</v>
          </cell>
          <cell r="GB75">
            <v>0</v>
          </cell>
          <cell r="GC75">
            <v>0</v>
          </cell>
          <cell r="GD75">
            <v>0</v>
          </cell>
          <cell r="GE75">
            <v>0</v>
          </cell>
          <cell r="GF75">
            <v>2.5000000000000001E-2</v>
          </cell>
          <cell r="GG75">
            <v>0.13600000000000001</v>
          </cell>
          <cell r="GH75">
            <v>0.151</v>
          </cell>
          <cell r="GI75">
            <v>9.5000000000000001E-2</v>
          </cell>
          <cell r="GJ75">
            <v>5.7000000000000002E-2</v>
          </cell>
          <cell r="GK75">
            <v>0.17299999999999999</v>
          </cell>
          <cell r="GL75">
            <v>3.2000000000000001E-2</v>
          </cell>
          <cell r="GM75">
            <v>0.09</v>
          </cell>
          <cell r="GN75">
            <v>0</v>
          </cell>
          <cell r="GO75">
            <v>0</v>
          </cell>
          <cell r="GP75">
            <v>0</v>
          </cell>
          <cell r="GQ75">
            <v>0</v>
          </cell>
          <cell r="GR75">
            <v>1.4999999999999999E-2</v>
          </cell>
          <cell r="GS75">
            <v>2.9000000000000001E-2</v>
          </cell>
          <cell r="GT75">
            <v>0</v>
          </cell>
          <cell r="GU75">
            <v>0.14699999999999999</v>
          </cell>
          <cell r="GV75">
            <v>3.3000000000000002E-2</v>
          </cell>
          <cell r="GW75">
            <v>0</v>
          </cell>
          <cell r="GX75">
            <v>0</v>
          </cell>
          <cell r="GY75">
            <v>1.6E-2</v>
          </cell>
          <cell r="GZ75">
            <v>0</v>
          </cell>
          <cell r="HA75">
            <v>0</v>
          </cell>
          <cell r="HB75">
            <v>0</v>
          </cell>
          <cell r="HC75">
            <v>0</v>
          </cell>
          <cell r="HD75">
            <v>0</v>
          </cell>
          <cell r="HE75">
            <v>0</v>
          </cell>
          <cell r="HF75">
            <v>0</v>
          </cell>
          <cell r="HG75">
            <v>0</v>
          </cell>
          <cell r="HH75">
            <v>2.5000000000000001E-2</v>
          </cell>
          <cell r="HI75">
            <v>2.3E-2</v>
          </cell>
          <cell r="HJ75">
            <v>0</v>
          </cell>
          <cell r="HK75">
            <v>0.13900000000000001</v>
          </cell>
          <cell r="HL75">
            <v>0.127</v>
          </cell>
          <cell r="HM75">
            <v>0</v>
          </cell>
          <cell r="HN75">
            <v>0</v>
          </cell>
          <cell r="HO75">
            <v>0</v>
          </cell>
          <cell r="HP75">
            <v>1.2999999999999999E-2</v>
          </cell>
          <cell r="HQ75">
            <v>0.26100000000000001</v>
          </cell>
          <cell r="HR75">
            <v>0.186</v>
          </cell>
          <cell r="HS75">
            <v>0</v>
          </cell>
          <cell r="HT75">
            <v>2.5000000000000001E-2</v>
          </cell>
          <cell r="HU75">
            <v>0</v>
          </cell>
          <cell r="HV75">
            <v>1.4999999999999999E-2</v>
          </cell>
          <cell r="HW75">
            <v>0</v>
          </cell>
          <cell r="HX75">
            <v>0</v>
          </cell>
          <cell r="HY75">
            <v>0</v>
          </cell>
          <cell r="HZ75">
            <v>0</v>
          </cell>
          <cell r="IA75">
            <v>0</v>
          </cell>
          <cell r="IB75">
            <v>0</v>
          </cell>
          <cell r="IC75">
            <v>6.6000000000000003E-2</v>
          </cell>
          <cell r="ID75">
            <v>0.121</v>
          </cell>
          <cell r="IE75">
            <v>0</v>
          </cell>
          <cell r="IF75">
            <v>0</v>
          </cell>
          <cell r="IG75">
            <v>0</v>
          </cell>
          <cell r="IH75">
            <v>0</v>
          </cell>
          <cell r="II75">
            <v>0</v>
          </cell>
          <cell r="IJ75">
            <v>0</v>
          </cell>
          <cell r="IK75">
            <v>0.22700000000000001</v>
          </cell>
          <cell r="IL75">
            <v>0</v>
          </cell>
          <cell r="IM75">
            <v>4.2999999999999997E-2</v>
          </cell>
          <cell r="IN75">
            <v>2.3E-2</v>
          </cell>
          <cell r="IO75">
            <v>0</v>
          </cell>
          <cell r="IP75">
            <v>0</v>
          </cell>
          <cell r="IQ75">
            <v>7.8E-2</v>
          </cell>
          <cell r="IR75">
            <v>7.4999999999999997E-2</v>
          </cell>
          <cell r="IS75">
            <v>7.0999999999999994E-2</v>
          </cell>
          <cell r="IT75">
            <v>0.13500000000000001</v>
          </cell>
          <cell r="IU75">
            <v>1.6E-2</v>
          </cell>
          <cell r="IV75">
            <v>7.5999999999999998E-2</v>
          </cell>
          <cell r="IW75">
            <v>0</v>
          </cell>
          <cell r="IX75">
            <v>0</v>
          </cell>
          <cell r="IY75">
            <v>0</v>
          </cell>
          <cell r="IZ75">
            <v>0</v>
          </cell>
          <cell r="JA75">
            <v>0</v>
          </cell>
          <cell r="JB75">
            <v>4.1000000000000002E-2</v>
          </cell>
          <cell r="JC75">
            <v>1.7000000000000001E-2</v>
          </cell>
          <cell r="JD75">
            <v>0</v>
          </cell>
          <cell r="JE75">
            <v>0</v>
          </cell>
          <cell r="JF75">
            <v>0</v>
          </cell>
          <cell r="JG75">
            <v>7.6999999999999999E-2</v>
          </cell>
          <cell r="JH75">
            <v>0.12</v>
          </cell>
          <cell r="JI75">
            <v>0</v>
          </cell>
          <cell r="JJ75">
            <v>0</v>
          </cell>
          <cell r="JK75">
            <v>0</v>
          </cell>
          <cell r="JL75">
            <v>0</v>
          </cell>
          <cell r="JM75">
            <v>0</v>
          </cell>
          <cell r="JN75">
            <v>0</v>
          </cell>
          <cell r="JO75">
            <v>0</v>
          </cell>
          <cell r="JP75">
            <v>0</v>
          </cell>
          <cell r="JQ75">
            <v>0</v>
          </cell>
          <cell r="JR75">
            <v>0</v>
          </cell>
          <cell r="JS75">
            <v>0.17699999999999999</v>
          </cell>
          <cell r="JT75">
            <v>0.125</v>
          </cell>
          <cell r="JU75">
            <v>0</v>
          </cell>
          <cell r="JV75">
            <v>0</v>
          </cell>
          <cell r="JW75">
            <v>0</v>
          </cell>
          <cell r="JX75">
            <v>0.12</v>
          </cell>
          <cell r="JY75">
            <v>0.254</v>
          </cell>
          <cell r="JZ75">
            <v>6.8000000000000005E-2</v>
          </cell>
          <cell r="KA75">
            <v>0</v>
          </cell>
          <cell r="KB75">
            <v>0</v>
          </cell>
          <cell r="KC75">
            <v>0</v>
          </cell>
          <cell r="KD75">
            <v>1.4999999999999999E-2</v>
          </cell>
          <cell r="KE75">
            <v>2.7E-2</v>
          </cell>
          <cell r="KF75">
            <v>0</v>
          </cell>
          <cell r="KG75">
            <v>0</v>
          </cell>
          <cell r="KH75">
            <v>0</v>
          </cell>
          <cell r="KI75">
            <v>0</v>
          </cell>
          <cell r="KJ75">
            <v>3.3000000000000002E-2</v>
          </cell>
          <cell r="KK75">
            <v>0.16500000000000001</v>
          </cell>
          <cell r="KL75">
            <v>1.6E-2</v>
          </cell>
          <cell r="KM75">
            <v>0</v>
          </cell>
          <cell r="KN75">
            <v>0</v>
          </cell>
          <cell r="KO75">
            <v>0</v>
          </cell>
          <cell r="KP75">
            <v>0</v>
          </cell>
          <cell r="KQ75">
            <v>0</v>
          </cell>
          <cell r="KR75">
            <v>0</v>
          </cell>
          <cell r="KS75">
            <v>0</v>
          </cell>
          <cell r="KT75">
            <v>0</v>
          </cell>
          <cell r="KU75">
            <v>1.7999999999999999E-2</v>
          </cell>
          <cell r="KV75">
            <v>0.06</v>
          </cell>
          <cell r="KW75">
            <v>0.17799999999999999</v>
          </cell>
          <cell r="KX75">
            <v>4.4999999999999998E-2</v>
          </cell>
          <cell r="KY75">
            <v>0</v>
          </cell>
          <cell r="KZ75">
            <v>0</v>
          </cell>
          <cell r="LA75">
            <v>0</v>
          </cell>
          <cell r="LB75">
            <v>6.7000000000000004E-2</v>
          </cell>
          <cell r="LC75">
            <v>0.35299999999999998</v>
          </cell>
          <cell r="LD75">
            <v>3.5000000000000003E-2</v>
          </cell>
          <cell r="LE75">
            <v>0</v>
          </cell>
          <cell r="LF75">
            <v>0</v>
          </cell>
          <cell r="LG75">
            <v>1.4999999999999999E-2</v>
          </cell>
          <cell r="LH75">
            <v>0</v>
          </cell>
          <cell r="LI75">
            <v>2.5999999999999999E-2</v>
          </cell>
          <cell r="LJ75">
            <v>0</v>
          </cell>
          <cell r="LK75">
            <v>0</v>
          </cell>
          <cell r="LL75">
            <v>0</v>
          </cell>
          <cell r="LM75">
            <v>0</v>
          </cell>
          <cell r="LN75">
            <v>9.4E-2</v>
          </cell>
          <cell r="LO75">
            <v>9.5000000000000001E-2</v>
          </cell>
          <cell r="LP75">
            <v>1.6E-2</v>
          </cell>
          <cell r="LQ75">
            <v>0</v>
          </cell>
          <cell r="LR75">
            <v>0</v>
          </cell>
          <cell r="LS75">
            <v>0</v>
          </cell>
          <cell r="LT75">
            <v>0</v>
          </cell>
          <cell r="LU75">
            <v>0</v>
          </cell>
          <cell r="LV75">
            <v>0</v>
          </cell>
          <cell r="LW75">
            <v>0</v>
          </cell>
          <cell r="LX75">
            <v>0</v>
          </cell>
          <cell r="LY75">
            <v>0</v>
          </cell>
          <cell r="LZ75">
            <v>0</v>
          </cell>
          <cell r="MA75">
            <v>0</v>
          </cell>
          <cell r="MB75">
            <v>0.313</v>
          </cell>
          <cell r="MC75">
            <v>0</v>
          </cell>
          <cell r="MD75">
            <v>0</v>
          </cell>
          <cell r="ME75">
            <v>0</v>
          </cell>
          <cell r="MF75">
            <v>0</v>
          </cell>
          <cell r="MG75">
            <v>0</v>
          </cell>
          <cell r="MH75">
            <v>0.45900000000000002</v>
          </cell>
          <cell r="MI75">
            <v>0</v>
          </cell>
          <cell r="MJ75">
            <v>0</v>
          </cell>
          <cell r="MK75">
            <v>0</v>
          </cell>
          <cell r="ML75">
            <v>0</v>
          </cell>
          <cell r="MM75">
            <v>0</v>
          </cell>
          <cell r="MN75">
            <v>0.04</v>
          </cell>
          <cell r="MO75">
            <v>0</v>
          </cell>
          <cell r="MP75">
            <v>0</v>
          </cell>
          <cell r="MQ75">
            <v>0</v>
          </cell>
          <cell r="MR75">
            <v>0</v>
          </cell>
          <cell r="MS75">
            <v>0</v>
          </cell>
          <cell r="MT75">
            <v>0.188</v>
          </cell>
          <cell r="MU75">
            <v>0</v>
          </cell>
          <cell r="MV75">
            <v>0</v>
          </cell>
          <cell r="MW75">
            <v>0</v>
          </cell>
          <cell r="MX75">
            <v>0</v>
          </cell>
          <cell r="MY75">
            <v>0</v>
          </cell>
          <cell r="MZ75">
            <v>0</v>
          </cell>
          <cell r="NA75">
            <v>2.9000000000000001E-2</v>
          </cell>
          <cell r="NB75">
            <v>4.8000000000000001E-2</v>
          </cell>
          <cell r="NC75">
            <v>0</v>
          </cell>
          <cell r="ND75">
            <v>0</v>
          </cell>
          <cell r="NE75">
            <v>0</v>
          </cell>
          <cell r="NF75">
            <v>0</v>
          </cell>
          <cell r="NG75">
            <v>0.16600000000000001</v>
          </cell>
          <cell r="NH75">
            <v>1.9E-2</v>
          </cell>
          <cell r="NI75">
            <v>0.26600000000000001</v>
          </cell>
          <cell r="NJ75">
            <v>3.4000000000000002E-2</v>
          </cell>
          <cell r="NK75">
            <v>0</v>
          </cell>
          <cell r="NL75">
            <v>0</v>
          </cell>
          <cell r="NM75">
            <v>4.8000000000000001E-2</v>
          </cell>
          <cell r="NN75">
            <v>0.04</v>
          </cell>
          <cell r="NO75">
            <v>0</v>
          </cell>
          <cell r="NP75">
            <v>0</v>
          </cell>
          <cell r="NQ75">
            <v>4.7E-2</v>
          </cell>
          <cell r="NR75">
            <v>0</v>
          </cell>
          <cell r="NS75">
            <v>4.7E-2</v>
          </cell>
          <cell r="NT75">
            <v>0.25600000000000001</v>
          </cell>
          <cell r="NU75">
            <v>7.5999999999999998E-2</v>
          </cell>
          <cell r="NV75">
            <v>0</v>
          </cell>
          <cell r="NW75">
            <v>0</v>
          </cell>
          <cell r="NX75">
            <v>0</v>
          </cell>
          <cell r="NY75">
            <v>0</v>
          </cell>
          <cell r="NZ75">
            <v>0.42499999999999999</v>
          </cell>
          <cell r="OA75">
            <v>3.5000000000000003E-2</v>
          </cell>
          <cell r="OB75">
            <v>1.4999999999999999E-2</v>
          </cell>
          <cell r="OC75">
            <v>0</v>
          </cell>
          <cell r="OD75">
            <v>0</v>
          </cell>
          <cell r="OE75">
            <v>8.7999999999999995E-2</v>
          </cell>
          <cell r="OF75">
            <v>0</v>
          </cell>
          <cell r="OG75">
            <v>2.8000000000000001E-2</v>
          </cell>
          <cell r="OH75">
            <v>0</v>
          </cell>
          <cell r="OI75">
            <v>4.7E-2</v>
          </cell>
          <cell r="OJ75">
            <v>0.28699999999999998</v>
          </cell>
          <cell r="OK75">
            <v>2.9000000000000001E-2</v>
          </cell>
          <cell r="OL75">
            <v>0</v>
          </cell>
          <cell r="OM75">
            <v>0</v>
          </cell>
          <cell r="ON75">
            <v>0</v>
          </cell>
          <cell r="OO75">
            <v>7.4999999999999997E-2</v>
          </cell>
          <cell r="OP75">
            <v>0.16300000000000001</v>
          </cell>
          <cell r="OQ75">
            <v>0</v>
          </cell>
          <cell r="OR75">
            <v>1.6E-2</v>
          </cell>
          <cell r="OS75">
            <v>0</v>
          </cell>
          <cell r="OT75">
            <v>1.7999999999999999E-2</v>
          </cell>
          <cell r="OU75">
            <v>4.8000000000000001E-2</v>
          </cell>
          <cell r="OV75">
            <v>0</v>
          </cell>
          <cell r="OW75">
            <v>0</v>
          </cell>
          <cell r="OX75">
            <v>0.22600000000000001</v>
          </cell>
          <cell r="OY75">
            <v>0.122</v>
          </cell>
          <cell r="OZ75">
            <v>0</v>
          </cell>
          <cell r="PA75">
            <v>0</v>
          </cell>
          <cell r="PB75">
            <v>1.7999999999999999E-2</v>
          </cell>
          <cell r="PC75">
            <v>0</v>
          </cell>
          <cell r="PD75">
            <v>0.27100000000000002</v>
          </cell>
        </row>
        <row r="76">
          <cell r="A76" t="str">
            <v>6IZ</v>
          </cell>
          <cell r="B76" t="str">
            <v>76</v>
          </cell>
          <cell r="C76" t="str">
            <v>NAF 17</v>
          </cell>
          <cell r="D76" t="str">
            <v>IZ</v>
          </cell>
          <cell r="E76" t="str">
            <v>6</v>
          </cell>
          <cell r="F76">
            <v>2.1999999999999999E-2</v>
          </cell>
          <cell r="G76">
            <v>0.106</v>
          </cell>
          <cell r="H76">
            <v>0.69499999999999995</v>
          </cell>
          <cell r="I76">
            <v>0.14599999999999999</v>
          </cell>
          <cell r="J76">
            <v>3.1E-2</v>
          </cell>
          <cell r="K76">
            <v>0.40100000000000002</v>
          </cell>
          <cell r="L76">
            <v>0.58399999999999996</v>
          </cell>
          <cell r="M76">
            <v>1.4999999999999999E-2</v>
          </cell>
          <cell r="N76">
            <v>0</v>
          </cell>
          <cell r="O76">
            <v>0.71499999999999997</v>
          </cell>
          <cell r="P76">
            <v>0.221</v>
          </cell>
          <cell r="Q76">
            <v>0</v>
          </cell>
          <cell r="R76">
            <v>0</v>
          </cell>
          <cell r="S76">
            <v>9.4E-2</v>
          </cell>
          <cell r="T76">
            <v>0.72899999999999998</v>
          </cell>
          <cell r="U76">
            <v>0.54500000000000004</v>
          </cell>
          <cell r="V76">
            <v>4.9000000000000002E-2</v>
          </cell>
          <cell r="W76">
            <v>8.9999999999999993E-3</v>
          </cell>
          <cell r="X76">
            <v>0.54700000000000004</v>
          </cell>
          <cell r="Y76">
            <v>0.42799999999999999</v>
          </cell>
          <cell r="Z76">
            <v>2.5000000000000001E-2</v>
          </cell>
          <cell r="AA76">
            <v>1.2999999999999999E-2</v>
          </cell>
          <cell r="AB76">
            <v>0.90100000000000002</v>
          </cell>
          <cell r="AC76">
            <v>0.51100000000000001</v>
          </cell>
          <cell r="AD76">
            <v>0.44700000000000001</v>
          </cell>
          <cell r="AE76">
            <v>2.9000000000000001E-2</v>
          </cell>
          <cell r="AF76">
            <v>0.79700000000000004</v>
          </cell>
          <cell r="AG76">
            <v>0.20300000000000001</v>
          </cell>
          <cell r="AH76">
            <v>0.314</v>
          </cell>
          <cell r="AI76">
            <v>0.68600000000000005</v>
          </cell>
          <cell r="AJ76">
            <v>1141</v>
          </cell>
          <cell r="AK76">
            <v>0.41199999999999998</v>
          </cell>
          <cell r="AL76">
            <v>0.51800000000000002</v>
          </cell>
          <cell r="AM76">
            <v>0</v>
          </cell>
          <cell r="AN76">
            <v>3.1E-2</v>
          </cell>
          <cell r="AO76">
            <v>3.9E-2</v>
          </cell>
          <cell r="AP76">
            <v>4.4999999999999998E-2</v>
          </cell>
          <cell r="AQ76">
            <v>8.8999999999999996E-2</v>
          </cell>
          <cell r="AR76">
            <v>8.2000000000000003E-2</v>
          </cell>
          <cell r="AS76">
            <v>0.69499999999999995</v>
          </cell>
          <cell r="AT76">
            <v>8.8999999999999996E-2</v>
          </cell>
          <cell r="AU76">
            <v>138428</v>
          </cell>
          <cell r="AV76">
            <v>8.4000000000000005E-2</v>
          </cell>
          <cell r="AW76">
            <v>0.255</v>
          </cell>
          <cell r="AX76">
            <v>8.5999999999999993E-2</v>
          </cell>
          <cell r="AY76">
            <v>0.153</v>
          </cell>
          <cell r="AZ76">
            <v>0.42099999999999999</v>
          </cell>
          <cell r="BA76">
            <v>18.763000000000002</v>
          </cell>
          <cell r="BB76">
            <v>8.0000000000000002E-3</v>
          </cell>
          <cell r="BC76">
            <v>0.32300000000000001</v>
          </cell>
          <cell r="BD76">
            <v>0.62</v>
          </cell>
          <cell r="BE76">
            <v>4.9000000000000002E-2</v>
          </cell>
          <cell r="BF76">
            <v>0.314</v>
          </cell>
          <cell r="BG76">
            <v>0.21199999999999999</v>
          </cell>
          <cell r="BH76">
            <v>0.28599999999999998</v>
          </cell>
          <cell r="BI76">
            <v>0.13200000000000001</v>
          </cell>
          <cell r="BJ76">
            <v>3.4000000000000002E-2</v>
          </cell>
          <cell r="BK76">
            <v>2.1000000000000001E-2</v>
          </cell>
          <cell r="BL76">
            <v>0</v>
          </cell>
          <cell r="BM76">
            <v>0.27900000000000003</v>
          </cell>
          <cell r="BN76">
            <v>8.5999999999999993E-2</v>
          </cell>
          <cell r="BO76">
            <v>6.9000000000000006E-2</v>
          </cell>
          <cell r="BP76">
            <v>0.24199999999999999</v>
          </cell>
          <cell r="BQ76">
            <v>0.32400000000000001</v>
          </cell>
          <cell r="BR76">
            <v>3.1E-2</v>
          </cell>
          <cell r="BS76">
            <v>0.14799999999999999</v>
          </cell>
          <cell r="BT76">
            <v>3.4000000000000002E-2</v>
          </cell>
          <cell r="BU76">
            <v>0.128</v>
          </cell>
          <cell r="BV76">
            <v>0.57899999999999996</v>
          </cell>
          <cell r="BW76">
            <v>0.08</v>
          </cell>
          <cell r="BX76">
            <v>0</v>
          </cell>
          <cell r="BY76">
            <v>0</v>
          </cell>
          <cell r="BZ76">
            <v>0</v>
          </cell>
          <cell r="CA76">
            <v>0.17699999999999999</v>
          </cell>
          <cell r="CB76">
            <v>0.80700000000000005</v>
          </cell>
          <cell r="CC76">
            <v>1.4999999999999999E-2</v>
          </cell>
          <cell r="CD76">
            <v>0</v>
          </cell>
          <cell r="CE76">
            <v>0</v>
          </cell>
          <cell r="CF76">
            <v>3.2000000000000001E-2</v>
          </cell>
          <cell r="CG76">
            <v>0.23400000000000001</v>
          </cell>
          <cell r="CH76">
            <v>0.73399999999999999</v>
          </cell>
          <cell r="CI76">
            <v>0</v>
          </cell>
          <cell r="CJ76">
            <v>0</v>
          </cell>
          <cell r="CK76">
            <v>0</v>
          </cell>
          <cell r="CL76">
            <v>0</v>
          </cell>
          <cell r="CM76">
            <v>0</v>
          </cell>
          <cell r="CN76">
            <v>0.36299999999999999</v>
          </cell>
          <cell r="CO76">
            <v>0.63700000000000001</v>
          </cell>
          <cell r="CP76">
            <v>0.189</v>
          </cell>
          <cell r="CQ76">
            <v>0.54400000000000004</v>
          </cell>
          <cell r="CR76">
            <v>0.247</v>
          </cell>
          <cell r="CS76">
            <v>0</v>
          </cell>
          <cell r="CT76">
            <v>0.02</v>
          </cell>
          <cell r="CU76">
            <v>0.17299999999999999</v>
          </cell>
          <cell r="CV76">
            <v>0.67100000000000004</v>
          </cell>
          <cell r="CW76">
            <v>1.2999999999999999E-2</v>
          </cell>
          <cell r="CX76">
            <v>0.115</v>
          </cell>
          <cell r="CY76">
            <v>2.8000000000000001E-2</v>
          </cell>
          <cell r="CZ76">
            <v>0.248</v>
          </cell>
          <cell r="DA76">
            <v>0.55900000000000005</v>
          </cell>
          <cell r="DB76">
            <v>0.193</v>
          </cell>
          <cell r="DC76">
            <v>0</v>
          </cell>
          <cell r="DD76">
            <v>0</v>
          </cell>
          <cell r="DE76">
            <v>0.13500000000000001</v>
          </cell>
          <cell r="DF76">
            <v>0.59699999999999998</v>
          </cell>
          <cell r="DG76">
            <v>0.224</v>
          </cell>
          <cell r="DH76">
            <v>0</v>
          </cell>
          <cell r="DI76">
            <v>4.2999999999999997E-2</v>
          </cell>
          <cell r="DJ76">
            <v>0.216</v>
          </cell>
          <cell r="DK76">
            <v>0.45200000000000001</v>
          </cell>
          <cell r="DL76">
            <v>5.0000000000000001E-3</v>
          </cell>
          <cell r="DM76">
            <v>0</v>
          </cell>
          <cell r="DN76">
            <v>0.32800000000000001</v>
          </cell>
          <cell r="DO76">
            <v>0.23599999999999999</v>
          </cell>
          <cell r="DP76">
            <v>0.64</v>
          </cell>
          <cell r="DQ76">
            <v>8.8999999999999996E-2</v>
          </cell>
          <cell r="DR76">
            <v>0</v>
          </cell>
          <cell r="DS76">
            <v>3.5000000000000003E-2</v>
          </cell>
          <cell r="DT76">
            <v>0.14399999999999999</v>
          </cell>
          <cell r="DU76">
            <v>0.65</v>
          </cell>
          <cell r="DV76">
            <v>0.20599999999999999</v>
          </cell>
          <cell r="DW76">
            <v>0</v>
          </cell>
          <cell r="DX76">
            <v>0</v>
          </cell>
          <cell r="DY76">
            <v>2.1999999999999999E-2</v>
          </cell>
          <cell r="DZ76">
            <v>0.7</v>
          </cell>
          <cell r="EA76">
            <v>8.8999999999999996E-2</v>
          </cell>
          <cell r="EB76">
            <v>0.189</v>
          </cell>
          <cell r="EC76">
            <v>0</v>
          </cell>
          <cell r="ED76">
            <v>7.2999999999999995E-2</v>
          </cell>
          <cell r="EE76">
            <v>0.159</v>
          </cell>
          <cell r="EF76">
            <v>0.62</v>
          </cell>
          <cell r="EG76">
            <v>0.14699999999999999</v>
          </cell>
          <cell r="EH76">
            <v>2.5000000000000001E-2</v>
          </cell>
          <cell r="EI76">
            <v>0.71199999999999997</v>
          </cell>
          <cell r="EJ76">
            <v>0.1</v>
          </cell>
          <cell r="EK76">
            <v>0.16300000000000001</v>
          </cell>
          <cell r="EL76">
            <v>0</v>
          </cell>
          <cell r="EM76">
            <v>6.5000000000000002E-2</v>
          </cell>
          <cell r="EN76">
            <v>0.38100000000000001</v>
          </cell>
          <cell r="EO76">
            <v>3.6999999999999998E-2</v>
          </cell>
          <cell r="EP76">
            <v>0.40600000000000003</v>
          </cell>
          <cell r="EQ76">
            <v>0.111</v>
          </cell>
          <cell r="ER76">
            <v>0</v>
          </cell>
          <cell r="ES76">
            <v>0.79300000000000004</v>
          </cell>
          <cell r="ET76">
            <v>8.5999999999999993E-2</v>
          </cell>
          <cell r="EU76">
            <v>0.187</v>
          </cell>
          <cell r="EV76">
            <v>8.0000000000000002E-3</v>
          </cell>
          <cell r="EW76">
            <v>1.2999999999999999E-2</v>
          </cell>
          <cell r="EX76">
            <v>8.9999999999999993E-3</v>
          </cell>
          <cell r="EY76">
            <v>0.16400000000000001</v>
          </cell>
          <cell r="EZ76">
            <v>0.19600000000000001</v>
          </cell>
          <cell r="FA76">
            <v>0.622</v>
          </cell>
          <cell r="FB76">
            <v>0.161</v>
          </cell>
          <cell r="FC76">
            <v>0.217</v>
          </cell>
          <cell r="FD76">
            <v>0</v>
          </cell>
          <cell r="FE76">
            <v>0.70599999999999996</v>
          </cell>
          <cell r="FF76">
            <v>9.5000000000000001E-2</v>
          </cell>
          <cell r="FG76">
            <v>0.19900000000000001</v>
          </cell>
          <cell r="FH76">
            <v>0</v>
          </cell>
          <cell r="FI76">
            <v>0.66500000000000004</v>
          </cell>
          <cell r="FJ76">
            <v>0.114</v>
          </cell>
          <cell r="FK76">
            <v>0.221</v>
          </cell>
          <cell r="FL76">
            <v>0</v>
          </cell>
          <cell r="FM76">
            <v>0.14699999999999999</v>
          </cell>
          <cell r="FN76">
            <v>3.3000000000000002E-2</v>
          </cell>
          <cell r="FO76">
            <v>0.79500000000000004</v>
          </cell>
          <cell r="FP76">
            <v>2.5000000000000001E-2</v>
          </cell>
          <cell r="FQ76">
            <v>0.48799999999999999</v>
          </cell>
          <cell r="FR76">
            <v>0.20300000000000001</v>
          </cell>
          <cell r="FS76">
            <v>0.156</v>
          </cell>
          <cell r="FT76">
            <v>6.7000000000000004E-2</v>
          </cell>
          <cell r="FU76">
            <v>7.2999999999999995E-2</v>
          </cell>
          <cell r="FV76">
            <v>1.2E-2</v>
          </cell>
          <cell r="FW76">
            <v>0.46899999999999997</v>
          </cell>
          <cell r="FX76">
            <v>0.215</v>
          </cell>
          <cell r="FY76">
            <v>0.14899999999999999</v>
          </cell>
          <cell r="FZ76">
            <v>7.3999999999999996E-2</v>
          </cell>
          <cell r="GA76">
            <v>0.08</v>
          </cell>
          <cell r="GB76">
            <v>1.2999999999999999E-2</v>
          </cell>
          <cell r="GC76">
            <v>0</v>
          </cell>
          <cell r="GD76">
            <v>0</v>
          </cell>
          <cell r="GE76">
            <v>0</v>
          </cell>
          <cell r="GF76">
            <v>7.0000000000000001E-3</v>
          </cell>
          <cell r="GG76">
            <v>1.4E-2</v>
          </cell>
          <cell r="GH76">
            <v>0</v>
          </cell>
          <cell r="GI76">
            <v>4.5999999999999999E-2</v>
          </cell>
          <cell r="GJ76">
            <v>7.0000000000000001E-3</v>
          </cell>
          <cell r="GK76">
            <v>8.0000000000000002E-3</v>
          </cell>
          <cell r="GL76">
            <v>2.9000000000000001E-2</v>
          </cell>
          <cell r="GM76">
            <v>1.6E-2</v>
          </cell>
          <cell r="GN76">
            <v>0</v>
          </cell>
          <cell r="GO76">
            <v>0.23</v>
          </cell>
          <cell r="GP76">
            <v>7.8E-2</v>
          </cell>
          <cell r="GQ76">
            <v>0.27900000000000003</v>
          </cell>
          <cell r="GR76">
            <v>9.5000000000000001E-2</v>
          </cell>
          <cell r="GS76">
            <v>4.0000000000000001E-3</v>
          </cell>
          <cell r="GT76">
            <v>1.0999999999999999E-2</v>
          </cell>
          <cell r="GU76">
            <v>3.2000000000000001E-2</v>
          </cell>
          <cell r="GV76">
            <v>0.105</v>
          </cell>
          <cell r="GW76">
            <v>0</v>
          </cell>
          <cell r="GX76">
            <v>0</v>
          </cell>
          <cell r="GY76">
            <v>0</v>
          </cell>
          <cell r="GZ76">
            <v>0.01</v>
          </cell>
          <cell r="HA76">
            <v>6.0000000000000001E-3</v>
          </cell>
          <cell r="HB76">
            <v>2.3E-2</v>
          </cell>
          <cell r="HC76">
            <v>0</v>
          </cell>
          <cell r="HD76">
            <v>0</v>
          </cell>
          <cell r="HE76">
            <v>0</v>
          </cell>
          <cell r="HF76">
            <v>0</v>
          </cell>
          <cell r="HG76">
            <v>0</v>
          </cell>
          <cell r="HH76">
            <v>0</v>
          </cell>
          <cell r="HI76">
            <v>0</v>
          </cell>
          <cell r="HJ76">
            <v>0</v>
          </cell>
          <cell r="HK76">
            <v>2.1000000000000001E-2</v>
          </cell>
          <cell r="HL76">
            <v>0</v>
          </cell>
          <cell r="HM76">
            <v>0</v>
          </cell>
          <cell r="HN76">
            <v>0</v>
          </cell>
          <cell r="HO76">
            <v>0</v>
          </cell>
          <cell r="HP76">
            <v>0.05</v>
          </cell>
          <cell r="HQ76">
            <v>1.4999999999999999E-2</v>
          </cell>
          <cell r="HR76">
            <v>4.1000000000000002E-2</v>
          </cell>
          <cell r="HS76">
            <v>0</v>
          </cell>
          <cell r="HT76">
            <v>0.27900000000000003</v>
          </cell>
          <cell r="HU76">
            <v>0</v>
          </cell>
          <cell r="HV76">
            <v>0</v>
          </cell>
          <cell r="HW76">
            <v>0.19400000000000001</v>
          </cell>
          <cell r="HX76">
            <v>0.23100000000000001</v>
          </cell>
          <cell r="HY76">
            <v>0</v>
          </cell>
          <cell r="HZ76">
            <v>0</v>
          </cell>
          <cell r="IA76">
            <v>8.5999999999999993E-2</v>
          </cell>
          <cell r="IB76">
            <v>1.9E-2</v>
          </cell>
          <cell r="IC76">
            <v>1.2E-2</v>
          </cell>
          <cell r="ID76">
            <v>2.3E-2</v>
          </cell>
          <cell r="IE76">
            <v>0</v>
          </cell>
          <cell r="IF76">
            <v>0</v>
          </cell>
          <cell r="IG76">
            <v>0</v>
          </cell>
          <cell r="IH76">
            <v>0</v>
          </cell>
          <cell r="II76">
            <v>0</v>
          </cell>
          <cell r="IJ76">
            <v>2.9000000000000001E-2</v>
          </cell>
          <cell r="IK76">
            <v>1.4999999999999999E-2</v>
          </cell>
          <cell r="IL76">
            <v>7.0000000000000001E-3</v>
          </cell>
          <cell r="IM76">
            <v>0</v>
          </cell>
          <cell r="IN76">
            <v>0</v>
          </cell>
          <cell r="IO76">
            <v>0</v>
          </cell>
          <cell r="IP76">
            <v>0</v>
          </cell>
          <cell r="IQ76">
            <v>1.0999999999999999E-2</v>
          </cell>
          <cell r="IR76">
            <v>2.1000000000000001E-2</v>
          </cell>
          <cell r="IS76">
            <v>2.5000000000000001E-2</v>
          </cell>
          <cell r="IT76">
            <v>6.0000000000000001E-3</v>
          </cell>
          <cell r="IU76">
            <v>5.0999999999999997E-2</v>
          </cell>
          <cell r="IV76">
            <v>4.0000000000000001E-3</v>
          </cell>
          <cell r="IW76">
            <v>5.0000000000000001E-3</v>
          </cell>
          <cell r="IX76">
            <v>0.115</v>
          </cell>
          <cell r="IY76">
            <v>8.9999999999999993E-3</v>
          </cell>
          <cell r="IZ76">
            <v>0.121</v>
          </cell>
          <cell r="JA76">
            <v>0.48199999999999998</v>
          </cell>
          <cell r="JB76">
            <v>5.5E-2</v>
          </cell>
          <cell r="JC76">
            <v>0</v>
          </cell>
          <cell r="JD76">
            <v>0</v>
          </cell>
          <cell r="JE76">
            <v>0</v>
          </cell>
          <cell r="JF76">
            <v>0</v>
          </cell>
          <cell r="JG76">
            <v>1.9E-2</v>
          </cell>
          <cell r="JH76">
            <v>2.1000000000000001E-2</v>
          </cell>
          <cell r="JI76">
            <v>0</v>
          </cell>
          <cell r="JJ76">
            <v>6.0000000000000001E-3</v>
          </cell>
          <cell r="JK76">
            <v>0</v>
          </cell>
          <cell r="JL76">
            <v>0</v>
          </cell>
          <cell r="JM76">
            <v>2.7E-2</v>
          </cell>
          <cell r="JN76">
            <v>0</v>
          </cell>
          <cell r="JO76">
            <v>0</v>
          </cell>
          <cell r="JP76">
            <v>0</v>
          </cell>
          <cell r="JQ76">
            <v>0</v>
          </cell>
          <cell r="JR76">
            <v>0</v>
          </cell>
          <cell r="JS76">
            <v>2.1999999999999999E-2</v>
          </cell>
          <cell r="JT76">
            <v>0</v>
          </cell>
          <cell r="JU76">
            <v>0</v>
          </cell>
          <cell r="JV76">
            <v>0</v>
          </cell>
          <cell r="JW76">
            <v>0</v>
          </cell>
          <cell r="JX76">
            <v>4.0000000000000001E-3</v>
          </cell>
          <cell r="JY76">
            <v>9.8000000000000004E-2</v>
          </cell>
          <cell r="JZ76">
            <v>0</v>
          </cell>
          <cell r="KA76">
            <v>0</v>
          </cell>
          <cell r="KB76">
            <v>0</v>
          </cell>
          <cell r="KC76">
            <v>0</v>
          </cell>
          <cell r="KD76">
            <v>0.17299999999999999</v>
          </cell>
          <cell r="KE76">
            <v>0.61399999999999999</v>
          </cell>
          <cell r="KF76">
            <v>0</v>
          </cell>
          <cell r="KG76">
            <v>0</v>
          </cell>
          <cell r="KH76">
            <v>0</v>
          </cell>
          <cell r="KI76">
            <v>0</v>
          </cell>
          <cell r="KJ76">
            <v>0</v>
          </cell>
          <cell r="KK76">
            <v>4.1000000000000002E-2</v>
          </cell>
          <cell r="KL76">
            <v>1.6E-2</v>
          </cell>
          <cell r="KM76">
            <v>0</v>
          </cell>
          <cell r="KN76">
            <v>0</v>
          </cell>
          <cell r="KO76">
            <v>0</v>
          </cell>
          <cell r="KP76">
            <v>0</v>
          </cell>
          <cell r="KQ76">
            <v>3.1E-2</v>
          </cell>
          <cell r="KR76">
            <v>0</v>
          </cell>
          <cell r="KS76">
            <v>0</v>
          </cell>
          <cell r="KT76">
            <v>0</v>
          </cell>
          <cell r="KU76">
            <v>0</v>
          </cell>
          <cell r="KV76">
            <v>0</v>
          </cell>
          <cell r="KW76">
            <v>3.5999999999999997E-2</v>
          </cell>
          <cell r="KX76">
            <v>0</v>
          </cell>
          <cell r="KY76">
            <v>0</v>
          </cell>
          <cell r="KZ76">
            <v>0</v>
          </cell>
          <cell r="LA76">
            <v>0</v>
          </cell>
          <cell r="LB76">
            <v>4.9000000000000002E-2</v>
          </cell>
          <cell r="LC76">
            <v>5.7000000000000002E-2</v>
          </cell>
          <cell r="LD76">
            <v>0</v>
          </cell>
          <cell r="LE76">
            <v>0</v>
          </cell>
          <cell r="LF76">
            <v>0</v>
          </cell>
          <cell r="LG76">
            <v>3.2000000000000001E-2</v>
          </cell>
          <cell r="LH76">
            <v>0.185</v>
          </cell>
          <cell r="LI76">
            <v>0.22700000000000001</v>
          </cell>
          <cell r="LJ76">
            <v>0</v>
          </cell>
          <cell r="LK76">
            <v>0</v>
          </cell>
          <cell r="LL76">
            <v>0</v>
          </cell>
          <cell r="LM76">
            <v>0</v>
          </cell>
          <cell r="LN76">
            <v>0</v>
          </cell>
          <cell r="LO76">
            <v>0.38300000000000001</v>
          </cell>
          <cell r="LP76">
            <v>0</v>
          </cell>
          <cell r="LQ76">
            <v>0</v>
          </cell>
          <cell r="LR76">
            <v>0</v>
          </cell>
          <cell r="LS76">
            <v>0</v>
          </cell>
          <cell r="LT76">
            <v>0</v>
          </cell>
          <cell r="LU76">
            <v>3.2000000000000001E-2</v>
          </cell>
          <cell r="LV76">
            <v>0</v>
          </cell>
          <cell r="LW76">
            <v>0</v>
          </cell>
          <cell r="LX76">
            <v>0</v>
          </cell>
          <cell r="LY76">
            <v>0</v>
          </cell>
          <cell r="LZ76">
            <v>0</v>
          </cell>
          <cell r="MA76">
            <v>0</v>
          </cell>
          <cell r="MB76">
            <v>2.1999999999999999E-2</v>
          </cell>
          <cell r="MC76">
            <v>0</v>
          </cell>
          <cell r="MD76">
            <v>0</v>
          </cell>
          <cell r="ME76">
            <v>0</v>
          </cell>
          <cell r="MF76">
            <v>0</v>
          </cell>
          <cell r="MG76">
            <v>0</v>
          </cell>
          <cell r="MH76">
            <v>0.10100000000000001</v>
          </cell>
          <cell r="MI76">
            <v>0</v>
          </cell>
          <cell r="MJ76">
            <v>0</v>
          </cell>
          <cell r="MK76">
            <v>0</v>
          </cell>
          <cell r="ML76">
            <v>0</v>
          </cell>
          <cell r="MM76">
            <v>0.36299999999999999</v>
          </cell>
          <cell r="MN76">
            <v>0.42499999999999999</v>
          </cell>
          <cell r="MO76">
            <v>0</v>
          </cell>
          <cell r="MP76">
            <v>0</v>
          </cell>
          <cell r="MQ76">
            <v>0</v>
          </cell>
          <cell r="MR76">
            <v>0</v>
          </cell>
          <cell r="MS76">
            <v>0</v>
          </cell>
          <cell r="MT76">
            <v>5.7000000000000002E-2</v>
          </cell>
          <cell r="MU76">
            <v>0</v>
          </cell>
          <cell r="MV76">
            <v>0</v>
          </cell>
          <cell r="MW76">
            <v>0</v>
          </cell>
          <cell r="MX76">
            <v>0</v>
          </cell>
          <cell r="MY76">
            <v>0</v>
          </cell>
          <cell r="MZ76">
            <v>3.1E-2</v>
          </cell>
          <cell r="NA76">
            <v>0</v>
          </cell>
          <cell r="NB76">
            <v>1.7000000000000001E-2</v>
          </cell>
          <cell r="NC76">
            <v>0</v>
          </cell>
          <cell r="ND76">
            <v>5.0000000000000001E-3</v>
          </cell>
          <cell r="NE76">
            <v>0</v>
          </cell>
          <cell r="NF76">
            <v>0</v>
          </cell>
          <cell r="NG76">
            <v>3.3000000000000002E-2</v>
          </cell>
          <cell r="NH76">
            <v>9.4E-2</v>
          </cell>
          <cell r="NI76">
            <v>0.57499999999999996</v>
          </cell>
          <cell r="NJ76">
            <v>0</v>
          </cell>
          <cell r="NK76">
            <v>0</v>
          </cell>
          <cell r="NL76">
            <v>7.0000000000000001E-3</v>
          </cell>
          <cell r="NM76">
            <v>5.3999999999999999E-2</v>
          </cell>
          <cell r="NN76">
            <v>0.02</v>
          </cell>
          <cell r="NO76">
            <v>8.9999999999999993E-3</v>
          </cell>
          <cell r="NP76">
            <v>0</v>
          </cell>
          <cell r="NQ76">
            <v>1.6E-2</v>
          </cell>
          <cell r="NR76">
            <v>1.2E-2</v>
          </cell>
          <cell r="NS76">
            <v>0.02</v>
          </cell>
          <cell r="NT76">
            <v>0.13800000000000001</v>
          </cell>
          <cell r="NU76">
            <v>1.7000000000000001E-2</v>
          </cell>
          <cell r="NV76">
            <v>5.0000000000000001E-3</v>
          </cell>
          <cell r="NW76">
            <v>0</v>
          </cell>
          <cell r="NX76">
            <v>0</v>
          </cell>
          <cell r="NY76">
            <v>0</v>
          </cell>
          <cell r="NZ76">
            <v>0.7</v>
          </cell>
          <cell r="OA76">
            <v>0</v>
          </cell>
          <cell r="OB76">
            <v>0</v>
          </cell>
          <cell r="OC76">
            <v>0</v>
          </cell>
          <cell r="OD76">
            <v>0</v>
          </cell>
          <cell r="OE76">
            <v>8.8999999999999996E-2</v>
          </cell>
          <cell r="OF76">
            <v>0</v>
          </cell>
          <cell r="OG76">
            <v>8.0000000000000002E-3</v>
          </cell>
          <cell r="OH76">
            <v>8.0000000000000002E-3</v>
          </cell>
          <cell r="OI76">
            <v>1.0999999999999999E-2</v>
          </cell>
          <cell r="OJ76">
            <v>0.16300000000000001</v>
          </cell>
          <cell r="OK76">
            <v>0</v>
          </cell>
          <cell r="OL76">
            <v>0</v>
          </cell>
          <cell r="OM76">
            <v>0</v>
          </cell>
          <cell r="ON76">
            <v>0</v>
          </cell>
          <cell r="OO76">
            <v>2.5000000000000001E-2</v>
          </cell>
          <cell r="OP76">
            <v>3.3000000000000002E-2</v>
          </cell>
          <cell r="OQ76">
            <v>7.0000000000000001E-3</v>
          </cell>
          <cell r="OR76">
            <v>8.0000000000000002E-3</v>
          </cell>
          <cell r="OS76">
            <v>0</v>
          </cell>
          <cell r="OT76">
            <v>9.2999999999999999E-2</v>
          </cell>
          <cell r="OU76">
            <v>6.4000000000000001E-2</v>
          </cell>
          <cell r="OV76">
            <v>0</v>
          </cell>
          <cell r="OW76">
            <v>0</v>
          </cell>
          <cell r="OX76">
            <v>0.58599999999999997</v>
          </cell>
          <cell r="OY76">
            <v>0.02</v>
          </cell>
          <cell r="OZ76">
            <v>1.2E-2</v>
          </cell>
          <cell r="PA76">
            <v>0</v>
          </cell>
          <cell r="PB76">
            <v>0</v>
          </cell>
          <cell r="PC76">
            <v>8.0000000000000002E-3</v>
          </cell>
          <cell r="PD76">
            <v>0.13300000000000001</v>
          </cell>
        </row>
        <row r="77">
          <cell r="A77" t="str">
            <v>EnsJZ</v>
          </cell>
          <cell r="B77" t="str">
            <v>77</v>
          </cell>
          <cell r="C77" t="str">
            <v>NAF 17</v>
          </cell>
          <cell r="D77" t="str">
            <v>JZ</v>
          </cell>
          <cell r="E77" t="str">
            <v/>
          </cell>
          <cell r="F77">
            <v>3.0000000000000001E-3</v>
          </cell>
          <cell r="G77">
            <v>2.7E-2</v>
          </cell>
          <cell r="H77">
            <v>0.46800000000000003</v>
          </cell>
          <cell r="I77">
            <v>0.48599999999999999</v>
          </cell>
          <cell r="J77">
            <v>1.6E-2</v>
          </cell>
          <cell r="K77">
            <v>0.88300000000000001</v>
          </cell>
          <cell r="L77">
            <v>7.6999999999999999E-2</v>
          </cell>
          <cell r="M77">
            <v>1.7999999999999999E-2</v>
          </cell>
          <cell r="N77">
            <v>2.1999999999999999E-2</v>
          </cell>
          <cell r="O77">
            <v>0.255</v>
          </cell>
          <cell r="P77">
            <v>0.33100000000000002</v>
          </cell>
          <cell r="Q77">
            <v>2.1000000000000001E-2</v>
          </cell>
          <cell r="R77">
            <v>2.3E-2</v>
          </cell>
          <cell r="S77">
            <v>3.4000000000000002E-2</v>
          </cell>
          <cell r="T77">
            <v>0.52400000000000002</v>
          </cell>
          <cell r="U77">
            <v>5.6000000000000001E-2</v>
          </cell>
          <cell r="V77">
            <v>0.16200000000000001</v>
          </cell>
          <cell r="W77">
            <v>0.185</v>
          </cell>
          <cell r="X77">
            <v>0.249</v>
          </cell>
          <cell r="Y77">
            <v>0.68300000000000005</v>
          </cell>
          <cell r="Z77">
            <v>6.8000000000000005E-2</v>
          </cell>
          <cell r="AA77">
            <v>0.16800000000000001</v>
          </cell>
          <cell r="AB77">
            <v>0.51200000000000001</v>
          </cell>
          <cell r="AC77">
            <v>0.32400000000000001</v>
          </cell>
          <cell r="AD77">
            <v>0.72499999999999998</v>
          </cell>
          <cell r="AE77">
            <v>0.33200000000000002</v>
          </cell>
          <cell r="AF77">
            <v>0.20499999999999999</v>
          </cell>
          <cell r="AG77">
            <v>0.79500000000000004</v>
          </cell>
          <cell r="AH77">
            <v>0.157</v>
          </cell>
          <cell r="AI77">
            <v>0.84299999999999997</v>
          </cell>
          <cell r="AJ77">
            <v>312</v>
          </cell>
          <cell r="AK77">
            <v>0.86799999999999999</v>
          </cell>
          <cell r="AL77">
            <v>4.3999999999999997E-2</v>
          </cell>
          <cell r="AM77">
            <v>0</v>
          </cell>
          <cell r="AN77">
            <v>6.9000000000000006E-2</v>
          </cell>
          <cell r="AO77">
            <v>0.02</v>
          </cell>
          <cell r="AP77">
            <v>0.13700000000000001</v>
          </cell>
          <cell r="AQ77">
            <v>7.8E-2</v>
          </cell>
          <cell r="AR77">
            <v>0.10299999999999999</v>
          </cell>
          <cell r="AS77">
            <v>0.47499999999999998</v>
          </cell>
          <cell r="AT77">
            <v>0.20599999999999999</v>
          </cell>
          <cell r="AU77">
            <v>22652</v>
          </cell>
          <cell r="AV77">
            <v>1.6E-2</v>
          </cell>
          <cell r="AW77">
            <v>3.2000000000000001E-2</v>
          </cell>
          <cell r="AX77">
            <v>0.03</v>
          </cell>
          <cell r="AY77">
            <v>0.78800000000000003</v>
          </cell>
          <cell r="AZ77">
            <v>0.13400000000000001</v>
          </cell>
          <cell r="BA77">
            <v>68.272999999999996</v>
          </cell>
          <cell r="BB77">
            <v>4.4999999999999998E-2</v>
          </cell>
          <cell r="BC77">
            <v>0.104</v>
          </cell>
          <cell r="BD77">
            <v>0.23300000000000001</v>
          </cell>
          <cell r="BE77">
            <v>0.61699999999999999</v>
          </cell>
          <cell r="BF77">
            <v>0.14199999999999999</v>
          </cell>
          <cell r="BG77">
            <v>0.11799999999999999</v>
          </cell>
          <cell r="BH77">
            <v>0.252</v>
          </cell>
          <cell r="BI77">
            <v>0.17299999999999999</v>
          </cell>
          <cell r="BJ77">
            <v>0.23799999999999999</v>
          </cell>
          <cell r="BK77">
            <v>7.6999999999999999E-2</v>
          </cell>
          <cell r="BL77">
            <v>0.378</v>
          </cell>
          <cell r="BM77">
            <v>0.17299999999999999</v>
          </cell>
          <cell r="BN77">
            <v>0.26700000000000002</v>
          </cell>
          <cell r="BO77">
            <v>8.5000000000000006E-2</v>
          </cell>
          <cell r="BP77">
            <v>4.7E-2</v>
          </cell>
          <cell r="BQ77">
            <v>5.0999999999999997E-2</v>
          </cell>
          <cell r="BR77">
            <v>2E-3</v>
          </cell>
          <cell r="BS77">
            <v>4.0000000000000001E-3</v>
          </cell>
          <cell r="BT77">
            <v>1.7999999999999999E-2</v>
          </cell>
          <cell r="BU77">
            <v>0.03</v>
          </cell>
          <cell r="BV77">
            <v>0.114</v>
          </cell>
          <cell r="BW77">
            <v>0.83199999999999996</v>
          </cell>
          <cell r="BX77">
            <v>0</v>
          </cell>
          <cell r="BY77">
            <v>0</v>
          </cell>
          <cell r="BZ77">
            <v>1.2E-2</v>
          </cell>
          <cell r="CA77">
            <v>3.7999999999999999E-2</v>
          </cell>
          <cell r="CB77">
            <v>0.83</v>
          </cell>
          <cell r="CC77">
            <v>0.11899999999999999</v>
          </cell>
          <cell r="CD77">
            <v>0</v>
          </cell>
          <cell r="CE77">
            <v>4.0000000000000001E-3</v>
          </cell>
          <cell r="CF77">
            <v>0.02</v>
          </cell>
          <cell r="CG77">
            <v>0.16900000000000001</v>
          </cell>
          <cell r="CH77">
            <v>0.73</v>
          </cell>
          <cell r="CI77">
            <v>7.6999999999999999E-2</v>
          </cell>
          <cell r="CJ77">
            <v>0</v>
          </cell>
          <cell r="CK77">
            <v>0</v>
          </cell>
          <cell r="CL77">
            <v>0</v>
          </cell>
          <cell r="CM77">
            <v>5.0000000000000001E-3</v>
          </cell>
          <cell r="CN77">
            <v>0.11</v>
          </cell>
          <cell r="CO77">
            <v>0.88400000000000001</v>
          </cell>
          <cell r="CP77">
            <v>0.64100000000000001</v>
          </cell>
          <cell r="CQ77">
            <v>0.28399999999999997</v>
          </cell>
          <cell r="CR77">
            <v>0.03</v>
          </cell>
          <cell r="CS77">
            <v>3.0000000000000001E-3</v>
          </cell>
          <cell r="CT77">
            <v>4.2000000000000003E-2</v>
          </cell>
          <cell r="CU77">
            <v>0.73499999999999999</v>
          </cell>
          <cell r="CV77">
            <v>0.21199999999999999</v>
          </cell>
          <cell r="CW77">
            <v>2.7E-2</v>
          </cell>
          <cell r="CX77">
            <v>8.0000000000000002E-3</v>
          </cell>
          <cell r="CY77">
            <v>1.7000000000000001E-2</v>
          </cell>
          <cell r="CZ77">
            <v>0.76900000000000002</v>
          </cell>
          <cell r="DA77">
            <v>0.182</v>
          </cell>
          <cell r="DB77">
            <v>0.04</v>
          </cell>
          <cell r="DC77">
            <v>0</v>
          </cell>
          <cell r="DD77">
            <v>8.9999999999999993E-3</v>
          </cell>
          <cell r="DE77">
            <v>0.55500000000000005</v>
          </cell>
          <cell r="DF77">
            <v>0.19600000000000001</v>
          </cell>
          <cell r="DG77">
            <v>4.4999999999999998E-2</v>
          </cell>
          <cell r="DH77">
            <v>5.0000000000000001E-3</v>
          </cell>
          <cell r="DI77">
            <v>0.19900000000000001</v>
          </cell>
          <cell r="DJ77">
            <v>0.48699999999999999</v>
          </cell>
          <cell r="DK77">
            <v>4.9000000000000002E-2</v>
          </cell>
          <cell r="DL77">
            <v>1.4E-2</v>
          </cell>
          <cell r="DM77">
            <v>3.0000000000000001E-3</v>
          </cell>
          <cell r="DN77">
            <v>0.44500000000000001</v>
          </cell>
          <cell r="DO77">
            <v>0.70099999999999996</v>
          </cell>
          <cell r="DP77">
            <v>8.6999999999999994E-2</v>
          </cell>
          <cell r="DQ77">
            <v>8.9999999999999993E-3</v>
          </cell>
          <cell r="DR77">
            <v>1.2E-2</v>
          </cell>
          <cell r="DS77">
            <v>0.191</v>
          </cell>
          <cell r="DT77">
            <v>0.55000000000000004</v>
          </cell>
          <cell r="DU77">
            <v>0.34399999999999997</v>
          </cell>
          <cell r="DV77">
            <v>6.9000000000000006E-2</v>
          </cell>
          <cell r="DW77">
            <v>3.0000000000000001E-3</v>
          </cell>
          <cell r="DX77">
            <v>3.4000000000000002E-2</v>
          </cell>
          <cell r="DY77">
            <v>0.32500000000000001</v>
          </cell>
          <cell r="DZ77">
            <v>0.307</v>
          </cell>
          <cell r="EA77">
            <v>3.7999999999999999E-2</v>
          </cell>
          <cell r="EB77">
            <v>0.33</v>
          </cell>
          <cell r="EC77">
            <v>0.13100000000000001</v>
          </cell>
          <cell r="ED77">
            <v>0.214</v>
          </cell>
          <cell r="EE77">
            <v>0.04</v>
          </cell>
          <cell r="EF77">
            <v>0.27600000000000002</v>
          </cell>
          <cell r="EG77">
            <v>0.34</v>
          </cell>
          <cell r="EH77">
            <v>0.34699999999999998</v>
          </cell>
          <cell r="EI77">
            <v>0.26700000000000002</v>
          </cell>
          <cell r="EJ77">
            <v>7.3999999999999996E-2</v>
          </cell>
          <cell r="EK77">
            <v>0.312</v>
          </cell>
          <cell r="EL77">
            <v>0.19400000000000001</v>
          </cell>
          <cell r="EM77">
            <v>3.5999999999999997E-2</v>
          </cell>
          <cell r="EN77">
            <v>9.9000000000000005E-2</v>
          </cell>
          <cell r="EO77">
            <v>0.16900000000000001</v>
          </cell>
          <cell r="EP77">
            <v>0.13600000000000001</v>
          </cell>
          <cell r="EQ77">
            <v>0.36599999999999999</v>
          </cell>
          <cell r="ER77">
            <v>0.16900000000000001</v>
          </cell>
          <cell r="ES77">
            <v>0.51200000000000001</v>
          </cell>
          <cell r="ET77">
            <v>0.03</v>
          </cell>
          <cell r="EU77">
            <v>0.17199999999999999</v>
          </cell>
          <cell r="EV77">
            <v>0.28999999999999998</v>
          </cell>
          <cell r="EW77">
            <v>0.17799999999999999</v>
          </cell>
          <cell r="EX77">
            <v>2.5000000000000001E-2</v>
          </cell>
          <cell r="EY77">
            <v>0.215</v>
          </cell>
          <cell r="EZ77">
            <v>0.14000000000000001</v>
          </cell>
          <cell r="FA77">
            <v>0.46500000000000002</v>
          </cell>
          <cell r="FB77">
            <v>0.13900000000000001</v>
          </cell>
          <cell r="FC77">
            <v>0.37</v>
          </cell>
          <cell r="FD77">
            <v>2.5999999999999999E-2</v>
          </cell>
          <cell r="FE77">
            <v>0.56100000000000005</v>
          </cell>
          <cell r="FF77">
            <v>0.155</v>
          </cell>
          <cell r="FG77">
            <v>0.26900000000000002</v>
          </cell>
          <cell r="FH77">
            <v>1.4999999999999999E-2</v>
          </cell>
          <cell r="FI77">
            <v>0.503</v>
          </cell>
          <cell r="FJ77">
            <v>0.185</v>
          </cell>
          <cell r="FK77">
            <v>0.29399999999999998</v>
          </cell>
          <cell r="FL77">
            <v>1.7999999999999999E-2</v>
          </cell>
          <cell r="FM77">
            <v>9.9000000000000005E-2</v>
          </cell>
          <cell r="FN77">
            <v>0.61299999999999999</v>
          </cell>
          <cell r="FO77">
            <v>0.26500000000000001</v>
          </cell>
          <cell r="FP77">
            <v>2.4E-2</v>
          </cell>
          <cell r="FQ77">
            <v>0.313</v>
          </cell>
          <cell r="FR77">
            <v>0.53900000000000003</v>
          </cell>
          <cell r="FS77">
            <v>1.7999999999999999E-2</v>
          </cell>
          <cell r="FT77">
            <v>0.05</v>
          </cell>
          <cell r="FU77">
            <v>7.3999999999999996E-2</v>
          </cell>
          <cell r="FV77">
            <v>7.0000000000000001E-3</v>
          </cell>
          <cell r="FW77">
            <v>0.311</v>
          </cell>
          <cell r="FX77">
            <v>0.52300000000000002</v>
          </cell>
          <cell r="FY77">
            <v>0.02</v>
          </cell>
          <cell r="FZ77">
            <v>5.2999999999999999E-2</v>
          </cell>
          <cell r="GA77">
            <v>8.5000000000000006E-2</v>
          </cell>
          <cell r="GB77">
            <v>8.9999999999999993E-3</v>
          </cell>
          <cell r="GC77">
            <v>0</v>
          </cell>
          <cell r="GD77">
            <v>1E-3</v>
          </cell>
          <cell r="GE77">
            <v>1E-3</v>
          </cell>
          <cell r="GF77">
            <v>1E-3</v>
          </cell>
          <cell r="GG77">
            <v>0</v>
          </cell>
          <cell r="GH77">
            <v>1E-3</v>
          </cell>
          <cell r="GI77">
            <v>6.0000000000000001E-3</v>
          </cell>
          <cell r="GJ77">
            <v>4.0000000000000001E-3</v>
          </cell>
          <cell r="GK77">
            <v>6.0000000000000001E-3</v>
          </cell>
          <cell r="GL77">
            <v>5.0000000000000001E-3</v>
          </cell>
          <cell r="GM77">
            <v>3.0000000000000001E-3</v>
          </cell>
          <cell r="GN77">
            <v>1E-3</v>
          </cell>
          <cell r="GO77">
            <v>0.04</v>
          </cell>
          <cell r="GP77">
            <v>6.7000000000000004E-2</v>
          </cell>
          <cell r="GQ77">
            <v>0.16500000000000001</v>
          </cell>
          <cell r="GR77">
            <v>6.2E-2</v>
          </cell>
          <cell r="GS77">
            <v>0.121</v>
          </cell>
          <cell r="GT77">
            <v>1.7999999999999999E-2</v>
          </cell>
          <cell r="GU77">
            <v>0.09</v>
          </cell>
          <cell r="GV77">
            <v>4.4999999999999998E-2</v>
          </cell>
          <cell r="GW77">
            <v>0.08</v>
          </cell>
          <cell r="GX77">
            <v>9.7000000000000003E-2</v>
          </cell>
          <cell r="GY77">
            <v>0.114</v>
          </cell>
          <cell r="GZ77">
            <v>5.6000000000000001E-2</v>
          </cell>
          <cell r="HA77">
            <v>6.0000000000000001E-3</v>
          </cell>
          <cell r="HB77">
            <v>1E-3</v>
          </cell>
          <cell r="HC77">
            <v>1E-3</v>
          </cell>
          <cell r="HD77">
            <v>8.0000000000000002E-3</v>
          </cell>
          <cell r="HE77">
            <v>1E-3</v>
          </cell>
          <cell r="HF77">
            <v>1E-3</v>
          </cell>
          <cell r="HG77">
            <v>1E-3</v>
          </cell>
          <cell r="HH77">
            <v>1E-3</v>
          </cell>
          <cell r="HI77">
            <v>0</v>
          </cell>
          <cell r="HJ77">
            <v>1E-3</v>
          </cell>
          <cell r="HK77">
            <v>1E-3</v>
          </cell>
          <cell r="HL77">
            <v>0</v>
          </cell>
          <cell r="HM77">
            <v>6.0000000000000001E-3</v>
          </cell>
          <cell r="HN77">
            <v>3.0000000000000001E-3</v>
          </cell>
          <cell r="HO77">
            <v>6.0000000000000001E-3</v>
          </cell>
          <cell r="HP77">
            <v>2E-3</v>
          </cell>
          <cell r="HQ77">
            <v>1E-3</v>
          </cell>
          <cell r="HR77">
            <v>8.0000000000000002E-3</v>
          </cell>
          <cell r="HS77">
            <v>0.155</v>
          </cell>
          <cell r="HT77">
            <v>6.6000000000000003E-2</v>
          </cell>
          <cell r="HU77">
            <v>0.18</v>
          </cell>
          <cell r="HV77">
            <v>3.5999999999999997E-2</v>
          </cell>
          <cell r="HW77">
            <v>1.4E-2</v>
          </cell>
          <cell r="HX77">
            <v>1.6E-2</v>
          </cell>
          <cell r="HY77">
            <v>0.21099999999999999</v>
          </cell>
          <cell r="HZ77">
            <v>0.1</v>
          </cell>
          <cell r="IA77">
            <v>7.8E-2</v>
          </cell>
          <cell r="IB77">
            <v>4.5999999999999999E-2</v>
          </cell>
          <cell r="IC77">
            <v>2.8000000000000001E-2</v>
          </cell>
          <cell r="ID77">
            <v>2.3E-2</v>
          </cell>
          <cell r="IE77">
            <v>5.0000000000000001E-3</v>
          </cell>
          <cell r="IF77">
            <v>3.0000000000000001E-3</v>
          </cell>
          <cell r="IG77">
            <v>2E-3</v>
          </cell>
          <cell r="IH77">
            <v>2E-3</v>
          </cell>
          <cell r="II77">
            <v>3.0000000000000001E-3</v>
          </cell>
          <cell r="IJ77">
            <v>2E-3</v>
          </cell>
          <cell r="IK77">
            <v>0</v>
          </cell>
          <cell r="IL77">
            <v>0</v>
          </cell>
          <cell r="IM77">
            <v>0</v>
          </cell>
          <cell r="IN77">
            <v>0</v>
          </cell>
          <cell r="IO77">
            <v>0</v>
          </cell>
          <cell r="IP77">
            <v>3.0000000000000001E-3</v>
          </cell>
          <cell r="IQ77">
            <v>1E-3</v>
          </cell>
          <cell r="IR77">
            <v>1E-3</v>
          </cell>
          <cell r="IS77">
            <v>2E-3</v>
          </cell>
          <cell r="IT77">
            <v>5.0000000000000001E-3</v>
          </cell>
          <cell r="IU77">
            <v>8.0000000000000002E-3</v>
          </cell>
          <cell r="IV77">
            <v>1.0999999999999999E-2</v>
          </cell>
          <cell r="IW77">
            <v>1E-3</v>
          </cell>
          <cell r="IX77">
            <v>3.0000000000000001E-3</v>
          </cell>
          <cell r="IY77">
            <v>1.4999999999999999E-2</v>
          </cell>
          <cell r="IZ77">
            <v>1.6E-2</v>
          </cell>
          <cell r="JA77">
            <v>7.5999999999999998E-2</v>
          </cell>
          <cell r="JB77">
            <v>0.35799999999999998</v>
          </cell>
          <cell r="JC77">
            <v>0</v>
          </cell>
          <cell r="JD77">
            <v>0</v>
          </cell>
          <cell r="JE77">
            <v>0</v>
          </cell>
          <cell r="JF77">
            <v>7.0000000000000001E-3</v>
          </cell>
          <cell r="JG77">
            <v>2.9000000000000001E-2</v>
          </cell>
          <cell r="JH77">
            <v>0.44800000000000001</v>
          </cell>
          <cell r="JI77">
            <v>0</v>
          </cell>
          <cell r="JJ77">
            <v>0</v>
          </cell>
          <cell r="JK77">
            <v>1E-3</v>
          </cell>
          <cell r="JL77">
            <v>1E-3</v>
          </cell>
          <cell r="JM77">
            <v>1E-3</v>
          </cell>
          <cell r="JN77">
            <v>1.2999999999999999E-2</v>
          </cell>
          <cell r="JO77">
            <v>0</v>
          </cell>
          <cell r="JP77">
            <v>0</v>
          </cell>
          <cell r="JQ77">
            <v>0</v>
          </cell>
          <cell r="JR77">
            <v>0</v>
          </cell>
          <cell r="JS77">
            <v>3.0000000000000001E-3</v>
          </cell>
          <cell r="JT77">
            <v>0</v>
          </cell>
          <cell r="JU77">
            <v>0</v>
          </cell>
          <cell r="JV77">
            <v>0</v>
          </cell>
          <cell r="JW77">
            <v>0</v>
          </cell>
          <cell r="JX77">
            <v>1E-3</v>
          </cell>
          <cell r="JY77">
            <v>1.7999999999999999E-2</v>
          </cell>
          <cell r="JZ77">
            <v>8.9999999999999993E-3</v>
          </cell>
          <cell r="KA77">
            <v>0</v>
          </cell>
          <cell r="KB77">
            <v>0</v>
          </cell>
          <cell r="KC77">
            <v>1.0999999999999999E-2</v>
          </cell>
          <cell r="KD77">
            <v>1.7000000000000001E-2</v>
          </cell>
          <cell r="KE77">
            <v>0.40300000000000002</v>
          </cell>
          <cell r="KF77">
            <v>3.5999999999999997E-2</v>
          </cell>
          <cell r="KG77">
            <v>0</v>
          </cell>
          <cell r="KH77">
            <v>0</v>
          </cell>
          <cell r="KI77">
            <v>1E-3</v>
          </cell>
          <cell r="KJ77">
            <v>1.9E-2</v>
          </cell>
          <cell r="KK77">
            <v>0.39500000000000002</v>
          </cell>
          <cell r="KL77">
            <v>7.0999999999999994E-2</v>
          </cell>
          <cell r="KM77">
            <v>0</v>
          </cell>
          <cell r="KN77">
            <v>0</v>
          </cell>
          <cell r="KO77">
            <v>0</v>
          </cell>
          <cell r="KP77">
            <v>1E-3</v>
          </cell>
          <cell r="KQ77">
            <v>1.2E-2</v>
          </cell>
          <cell r="KR77">
            <v>4.0000000000000001E-3</v>
          </cell>
          <cell r="KS77">
            <v>0</v>
          </cell>
          <cell r="KT77">
            <v>0</v>
          </cell>
          <cell r="KU77">
            <v>0</v>
          </cell>
          <cell r="KV77">
            <v>1E-3</v>
          </cell>
          <cell r="KW77">
            <v>1E-3</v>
          </cell>
          <cell r="KX77">
            <v>1E-3</v>
          </cell>
          <cell r="KY77">
            <v>0</v>
          </cell>
          <cell r="KZ77">
            <v>0</v>
          </cell>
          <cell r="LA77">
            <v>0</v>
          </cell>
          <cell r="LB77">
            <v>3.0000000000000001E-3</v>
          </cell>
          <cell r="LC77">
            <v>1.4999999999999999E-2</v>
          </cell>
          <cell r="LD77">
            <v>8.9999999999999993E-3</v>
          </cell>
          <cell r="LE77">
            <v>0</v>
          </cell>
          <cell r="LF77">
            <v>3.0000000000000001E-3</v>
          </cell>
          <cell r="LG77">
            <v>8.0000000000000002E-3</v>
          </cell>
          <cell r="LH77">
            <v>5.6000000000000001E-2</v>
          </cell>
          <cell r="LI77">
            <v>0.375</v>
          </cell>
          <cell r="LJ77">
            <v>2.3E-2</v>
          </cell>
          <cell r="LK77">
            <v>0</v>
          </cell>
          <cell r="LL77">
            <v>1E-3</v>
          </cell>
          <cell r="LM77">
            <v>1.2E-2</v>
          </cell>
          <cell r="LN77">
            <v>0.106</v>
          </cell>
          <cell r="LO77">
            <v>0.32700000000000001</v>
          </cell>
          <cell r="LP77">
            <v>4.3999999999999997E-2</v>
          </cell>
          <cell r="LQ77">
            <v>0</v>
          </cell>
          <cell r="LR77">
            <v>0</v>
          </cell>
          <cell r="LS77">
            <v>0</v>
          </cell>
          <cell r="LT77">
            <v>4.0000000000000001E-3</v>
          </cell>
          <cell r="LU77">
            <v>1.2E-2</v>
          </cell>
          <cell r="LV77">
            <v>1E-3</v>
          </cell>
          <cell r="LW77">
            <v>0</v>
          </cell>
          <cell r="LX77">
            <v>0</v>
          </cell>
          <cell r="LY77">
            <v>0</v>
          </cell>
          <cell r="LZ77">
            <v>0</v>
          </cell>
          <cell r="MA77">
            <v>0</v>
          </cell>
          <cell r="MB77">
            <v>3.0000000000000001E-3</v>
          </cell>
          <cell r="MC77">
            <v>0</v>
          </cell>
          <cell r="MD77">
            <v>0</v>
          </cell>
          <cell r="ME77">
            <v>0</v>
          </cell>
          <cell r="MF77">
            <v>0</v>
          </cell>
          <cell r="MG77">
            <v>0</v>
          </cell>
          <cell r="MH77">
            <v>2.8000000000000001E-2</v>
          </cell>
          <cell r="MI77">
            <v>0</v>
          </cell>
          <cell r="MJ77">
            <v>0</v>
          </cell>
          <cell r="MK77">
            <v>0</v>
          </cell>
          <cell r="ML77">
            <v>5.0000000000000001E-3</v>
          </cell>
          <cell r="MM77">
            <v>0.11</v>
          </cell>
          <cell r="MN77">
            <v>0.35199999999999998</v>
          </cell>
          <cell r="MO77">
            <v>0</v>
          </cell>
          <cell r="MP77">
            <v>0</v>
          </cell>
          <cell r="MQ77">
            <v>0</v>
          </cell>
          <cell r="MR77">
            <v>0</v>
          </cell>
          <cell r="MS77">
            <v>0</v>
          </cell>
          <cell r="MT77">
            <v>0.48699999999999999</v>
          </cell>
          <cell r="MU77">
            <v>0</v>
          </cell>
          <cell r="MV77">
            <v>0</v>
          </cell>
          <cell r="MW77">
            <v>0</v>
          </cell>
          <cell r="MX77">
            <v>0</v>
          </cell>
          <cell r="MY77">
            <v>0</v>
          </cell>
          <cell r="MZ77">
            <v>1.4999999999999999E-2</v>
          </cell>
          <cell r="NA77">
            <v>0.11799999999999999</v>
          </cell>
          <cell r="NB77">
            <v>0.11799999999999999</v>
          </cell>
          <cell r="NC77">
            <v>1.0999999999999999E-2</v>
          </cell>
          <cell r="ND77">
            <v>4.3999999999999997E-2</v>
          </cell>
          <cell r="NE77">
            <v>3.7999999999999999E-2</v>
          </cell>
          <cell r="NF77">
            <v>8.0000000000000002E-3</v>
          </cell>
          <cell r="NG77">
            <v>7.1999999999999995E-2</v>
          </cell>
          <cell r="NH77">
            <v>2.1000000000000001E-2</v>
          </cell>
          <cell r="NI77">
            <v>0.16700000000000001</v>
          </cell>
          <cell r="NJ77">
            <v>3.9E-2</v>
          </cell>
          <cell r="NK77">
            <v>0</v>
          </cell>
          <cell r="NL77">
            <v>4.0000000000000001E-3</v>
          </cell>
          <cell r="NM77">
            <v>3.0000000000000001E-3</v>
          </cell>
          <cell r="NN77">
            <v>2.8000000000000001E-2</v>
          </cell>
          <cell r="NO77">
            <v>2E-3</v>
          </cell>
          <cell r="NP77">
            <v>4.0000000000000001E-3</v>
          </cell>
          <cell r="NQ77">
            <v>1.6E-2</v>
          </cell>
          <cell r="NR77">
            <v>5.0000000000000001E-3</v>
          </cell>
          <cell r="NS77">
            <v>0.04</v>
          </cell>
          <cell r="NT77">
            <v>0.26100000000000001</v>
          </cell>
          <cell r="NU77">
            <v>0.28799999999999998</v>
          </cell>
          <cell r="NV77">
            <v>1.6E-2</v>
          </cell>
          <cell r="NW77">
            <v>1E-3</v>
          </cell>
          <cell r="NX77">
            <v>2.4E-2</v>
          </cell>
          <cell r="NY77">
            <v>2.1000000000000001E-2</v>
          </cell>
          <cell r="NZ77">
            <v>0.22700000000000001</v>
          </cell>
          <cell r="OA77">
            <v>3.7999999999999999E-2</v>
          </cell>
          <cell r="OB77">
            <v>2.1000000000000001E-2</v>
          </cell>
          <cell r="OC77">
            <v>2E-3</v>
          </cell>
          <cell r="OD77">
            <v>8.0000000000000002E-3</v>
          </cell>
          <cell r="OE77">
            <v>2.5999999999999999E-2</v>
          </cell>
          <cell r="OF77">
            <v>2E-3</v>
          </cell>
          <cell r="OG77">
            <v>3.5000000000000003E-2</v>
          </cell>
          <cell r="OH77">
            <v>1.2E-2</v>
          </cell>
          <cell r="OI77">
            <v>8.9999999999999993E-3</v>
          </cell>
          <cell r="OJ77">
            <v>0.26800000000000002</v>
          </cell>
          <cell r="OK77">
            <v>0.12</v>
          </cell>
          <cell r="OL77">
            <v>7.0000000000000001E-3</v>
          </cell>
          <cell r="OM77">
            <v>1E-3</v>
          </cell>
          <cell r="ON77">
            <v>3.0000000000000001E-3</v>
          </cell>
          <cell r="OO77">
            <v>0.121</v>
          </cell>
          <cell r="OP77">
            <v>6.9000000000000006E-2</v>
          </cell>
          <cell r="OQ77">
            <v>5.0000000000000001E-3</v>
          </cell>
          <cell r="OR77">
            <v>1.6E-2</v>
          </cell>
          <cell r="OS77">
            <v>1.4E-2</v>
          </cell>
          <cell r="OT77">
            <v>1.7999999999999999E-2</v>
          </cell>
          <cell r="OU77">
            <v>6.0000000000000001E-3</v>
          </cell>
          <cell r="OV77">
            <v>2E-3</v>
          </cell>
          <cell r="OW77">
            <v>4.1000000000000002E-2</v>
          </cell>
          <cell r="OX77">
            <v>0.158</v>
          </cell>
          <cell r="OY77">
            <v>3.5000000000000003E-2</v>
          </cell>
          <cell r="OZ77">
            <v>4.3999999999999997E-2</v>
          </cell>
          <cell r="PA77">
            <v>5.0999999999999997E-2</v>
          </cell>
          <cell r="PB77">
            <v>1.2E-2</v>
          </cell>
          <cell r="PC77">
            <v>2.7E-2</v>
          </cell>
          <cell r="PD77">
            <v>0.251</v>
          </cell>
        </row>
        <row r="78">
          <cell r="A78" t="str">
            <v>1JZ</v>
          </cell>
          <cell r="B78" t="str">
            <v>78</v>
          </cell>
          <cell r="C78" t="str">
            <v>NAF 17</v>
          </cell>
          <cell r="D78" t="str">
            <v>JZ</v>
          </cell>
          <cell r="E78" t="str">
            <v>1</v>
          </cell>
          <cell r="F78">
            <v>0</v>
          </cell>
          <cell r="G78">
            <v>6.9000000000000006E-2</v>
          </cell>
          <cell r="H78">
            <v>0.30099999999999999</v>
          </cell>
          <cell r="I78">
            <v>0.56799999999999995</v>
          </cell>
          <cell r="J78">
            <v>6.2E-2</v>
          </cell>
          <cell r="K78">
            <v>0.80200000000000005</v>
          </cell>
          <cell r="L78">
            <v>0.14299999999999999</v>
          </cell>
          <cell r="M78">
            <v>1.4E-2</v>
          </cell>
          <cell r="N78">
            <v>4.1000000000000002E-2</v>
          </cell>
          <cell r="O78">
            <v>0.19900000000000001</v>
          </cell>
          <cell r="P78">
            <v>0.18</v>
          </cell>
          <cell r="Q78">
            <v>0.02</v>
          </cell>
          <cell r="R78">
            <v>2.5999999999999999E-2</v>
          </cell>
          <cell r="S78">
            <v>5.8999999999999997E-2</v>
          </cell>
          <cell r="T78">
            <v>0.44700000000000001</v>
          </cell>
          <cell r="U78">
            <v>0.13200000000000001</v>
          </cell>
          <cell r="V78">
            <v>0.16900000000000001</v>
          </cell>
          <cell r="W78">
            <v>0.224</v>
          </cell>
          <cell r="X78">
            <v>0.19</v>
          </cell>
          <cell r="Y78">
            <v>0.69899999999999995</v>
          </cell>
          <cell r="Z78">
            <v>0.111</v>
          </cell>
          <cell r="AA78">
            <v>0.121</v>
          </cell>
          <cell r="AB78">
            <v>0.16800000000000001</v>
          </cell>
          <cell r="AC78">
            <v>0.42099999999999999</v>
          </cell>
          <cell r="AD78">
            <v>0.44700000000000001</v>
          </cell>
          <cell r="AE78">
            <v>0.28899999999999998</v>
          </cell>
          <cell r="AF78">
            <v>0.16700000000000001</v>
          </cell>
          <cell r="AG78">
            <v>0.83299999999999996</v>
          </cell>
          <cell r="AH78">
            <v>0.03</v>
          </cell>
          <cell r="AI78">
            <v>0.97</v>
          </cell>
          <cell r="AJ78">
            <v>15</v>
          </cell>
          <cell r="AK78">
            <v>0.86199999999999999</v>
          </cell>
          <cell r="AL78">
            <v>9.6000000000000002E-2</v>
          </cell>
          <cell r="AM78">
            <v>0</v>
          </cell>
          <cell r="AN78">
            <v>0</v>
          </cell>
          <cell r="AO78">
            <v>4.2000000000000003E-2</v>
          </cell>
          <cell r="AP78">
            <v>0.11899999999999999</v>
          </cell>
          <cell r="AQ78">
            <v>0</v>
          </cell>
          <cell r="AR78">
            <v>0.03</v>
          </cell>
          <cell r="AS78">
            <v>0.72</v>
          </cell>
          <cell r="AT78">
            <v>0.13100000000000001</v>
          </cell>
          <cell r="AU78">
            <v>4553</v>
          </cell>
          <cell r="AV78">
            <v>2.5999999999999999E-2</v>
          </cell>
          <cell r="AW78">
            <v>7.0000000000000001E-3</v>
          </cell>
          <cell r="AX78">
            <v>5.6000000000000001E-2</v>
          </cell>
          <cell r="AY78">
            <v>0.77500000000000002</v>
          </cell>
          <cell r="AZ78">
            <v>0.13600000000000001</v>
          </cell>
          <cell r="BA78">
            <v>52.241</v>
          </cell>
          <cell r="BB78">
            <v>9.0999999999999998E-2</v>
          </cell>
          <cell r="BC78">
            <v>8.2000000000000003E-2</v>
          </cell>
          <cell r="BD78">
            <v>0.215</v>
          </cell>
          <cell r="BE78">
            <v>0.61199999999999999</v>
          </cell>
          <cell r="BF78">
            <v>0.32900000000000001</v>
          </cell>
          <cell r="BG78">
            <v>0.123</v>
          </cell>
          <cell r="BH78">
            <v>0.12</v>
          </cell>
          <cell r="BI78">
            <v>0.187</v>
          </cell>
          <cell r="BJ78">
            <v>0.154</v>
          </cell>
          <cell r="BK78">
            <v>8.8999999999999996E-2</v>
          </cell>
          <cell r="BL78">
            <v>0.29099999999999998</v>
          </cell>
          <cell r="BM78">
            <v>0.24199999999999999</v>
          </cell>
          <cell r="BN78">
            <v>9.8000000000000004E-2</v>
          </cell>
          <cell r="BO78">
            <v>8.3000000000000004E-2</v>
          </cell>
          <cell r="BP78">
            <v>9.0999999999999998E-2</v>
          </cell>
          <cell r="BQ78">
            <v>0.19600000000000001</v>
          </cell>
          <cell r="BR78">
            <v>6.0000000000000001E-3</v>
          </cell>
          <cell r="BS78">
            <v>6.0000000000000001E-3</v>
          </cell>
          <cell r="BT78">
            <v>1.9E-2</v>
          </cell>
          <cell r="BU78">
            <v>3.2000000000000001E-2</v>
          </cell>
          <cell r="BV78">
            <v>6.7000000000000004E-2</v>
          </cell>
          <cell r="BW78">
            <v>0.871</v>
          </cell>
          <cell r="BX78">
            <v>0</v>
          </cell>
          <cell r="BY78">
            <v>0</v>
          </cell>
          <cell r="BZ78">
            <v>1.2999999999999999E-2</v>
          </cell>
          <cell r="CA78">
            <v>5.5E-2</v>
          </cell>
          <cell r="CB78">
            <v>0.34699999999999998</v>
          </cell>
          <cell r="CC78">
            <v>0.58499999999999996</v>
          </cell>
          <cell r="CD78">
            <v>0</v>
          </cell>
          <cell r="CE78">
            <v>0</v>
          </cell>
          <cell r="CF78">
            <v>0</v>
          </cell>
          <cell r="CG78">
            <v>0.14000000000000001</v>
          </cell>
          <cell r="CH78">
            <v>0.49099999999999999</v>
          </cell>
          <cell r="CI78">
            <v>0.36899999999999999</v>
          </cell>
          <cell r="CJ78">
            <v>0</v>
          </cell>
          <cell r="CK78">
            <v>0</v>
          </cell>
          <cell r="CL78">
            <v>0</v>
          </cell>
          <cell r="CM78">
            <v>0</v>
          </cell>
          <cell r="CN78">
            <v>1.2E-2</v>
          </cell>
          <cell r="CO78">
            <v>0.98799999999999999</v>
          </cell>
          <cell r="CP78">
            <v>0.48699999999999999</v>
          </cell>
          <cell r="CQ78">
            <v>0.34599999999999997</v>
          </cell>
          <cell r="CR78">
            <v>6.9000000000000006E-2</v>
          </cell>
          <cell r="CS78">
            <v>0.01</v>
          </cell>
          <cell r="CT78">
            <v>8.7999999999999995E-2</v>
          </cell>
          <cell r="CU78">
            <v>0.623</v>
          </cell>
          <cell r="CV78">
            <v>0.27300000000000002</v>
          </cell>
          <cell r="CW78">
            <v>5.5E-2</v>
          </cell>
          <cell r="CX78">
            <v>2.1999999999999999E-2</v>
          </cell>
          <cell r="CY78">
            <v>2.5999999999999999E-2</v>
          </cell>
          <cell r="CZ78">
            <v>0.71499999999999997</v>
          </cell>
          <cell r="DA78">
            <v>0.22500000000000001</v>
          </cell>
          <cell r="DB78">
            <v>0.05</v>
          </cell>
          <cell r="DC78">
            <v>5.0000000000000001E-3</v>
          </cell>
          <cell r="DD78">
            <v>4.0000000000000001E-3</v>
          </cell>
          <cell r="DE78">
            <v>0.52400000000000002</v>
          </cell>
          <cell r="DF78">
            <v>9.2999999999999999E-2</v>
          </cell>
          <cell r="DG78">
            <v>4.9000000000000002E-2</v>
          </cell>
          <cell r="DH78">
            <v>5.0000000000000001E-3</v>
          </cell>
          <cell r="DI78">
            <v>0.32900000000000001</v>
          </cell>
          <cell r="DJ78">
            <v>0.47899999999999998</v>
          </cell>
          <cell r="DK78">
            <v>8.6999999999999994E-2</v>
          </cell>
          <cell r="DL78">
            <v>7.0000000000000001E-3</v>
          </cell>
          <cell r="DM78">
            <v>5.0000000000000001E-3</v>
          </cell>
          <cell r="DN78">
            <v>0.42099999999999999</v>
          </cell>
          <cell r="DO78">
            <v>0.59</v>
          </cell>
          <cell r="DP78">
            <v>0.16300000000000001</v>
          </cell>
          <cell r="DQ78">
            <v>7.0000000000000001E-3</v>
          </cell>
          <cell r="DR78">
            <v>5.0000000000000001E-3</v>
          </cell>
          <cell r="DS78">
            <v>0.23499999999999999</v>
          </cell>
          <cell r="DT78">
            <v>0.5</v>
          </cell>
          <cell r="DU78">
            <v>0.32400000000000001</v>
          </cell>
          <cell r="DV78">
            <v>8.3000000000000004E-2</v>
          </cell>
          <cell r="DW78">
            <v>5.0000000000000001E-3</v>
          </cell>
          <cell r="DX78">
            <v>8.6999999999999994E-2</v>
          </cell>
          <cell r="DY78">
            <v>0.32400000000000001</v>
          </cell>
          <cell r="DZ78">
            <v>0.33800000000000002</v>
          </cell>
          <cell r="EA78">
            <v>0.14000000000000001</v>
          </cell>
          <cell r="EB78">
            <v>0.19800000000000001</v>
          </cell>
          <cell r="EC78">
            <v>0.215</v>
          </cell>
          <cell r="ED78">
            <v>0.315</v>
          </cell>
          <cell r="EE78">
            <v>0.106</v>
          </cell>
          <cell r="EF78">
            <v>0.193</v>
          </cell>
          <cell r="EG78">
            <v>0.17100000000000001</v>
          </cell>
          <cell r="EH78">
            <v>0.33800000000000002</v>
          </cell>
          <cell r="EI78">
            <v>0.30399999999999999</v>
          </cell>
          <cell r="EJ78">
            <v>0.16</v>
          </cell>
          <cell r="EK78">
            <v>0.19800000000000001</v>
          </cell>
          <cell r="EL78">
            <v>0.22600000000000001</v>
          </cell>
          <cell r="EM78">
            <v>5.5E-2</v>
          </cell>
          <cell r="EN78">
            <v>7.4999999999999997E-2</v>
          </cell>
          <cell r="EO78">
            <v>0.13200000000000001</v>
          </cell>
          <cell r="EP78">
            <v>0.17699999999999999</v>
          </cell>
          <cell r="EQ78">
            <v>0.33600000000000002</v>
          </cell>
          <cell r="ER78">
            <v>0.16200000000000001</v>
          </cell>
          <cell r="ES78">
            <v>0.62</v>
          </cell>
          <cell r="ET78">
            <v>4.4999999999999998E-2</v>
          </cell>
          <cell r="EU78">
            <v>0.128</v>
          </cell>
          <cell r="EV78">
            <v>0.11899999999999999</v>
          </cell>
          <cell r="EW78">
            <v>0</v>
          </cell>
          <cell r="EX78">
            <v>8.4000000000000005E-2</v>
          </cell>
          <cell r="EY78">
            <v>0.13300000000000001</v>
          </cell>
          <cell r="EZ78">
            <v>0.156</v>
          </cell>
          <cell r="FA78">
            <v>0.245</v>
          </cell>
          <cell r="FB78">
            <v>0.41499999999999998</v>
          </cell>
          <cell r="FC78">
            <v>0.30399999999999999</v>
          </cell>
          <cell r="FD78">
            <v>3.5999999999999997E-2</v>
          </cell>
          <cell r="FE78">
            <v>0.29899999999999999</v>
          </cell>
          <cell r="FF78">
            <v>0.495</v>
          </cell>
          <cell r="FG78">
            <v>0.18</v>
          </cell>
          <cell r="FH78">
            <v>2.5999999999999999E-2</v>
          </cell>
          <cell r="FI78">
            <v>0.17199999999999999</v>
          </cell>
          <cell r="FJ78">
            <v>0.58799999999999997</v>
          </cell>
          <cell r="FK78">
            <v>0.20899999999999999</v>
          </cell>
          <cell r="FL78">
            <v>3.2000000000000001E-2</v>
          </cell>
          <cell r="FM78">
            <v>7.0999999999999994E-2</v>
          </cell>
          <cell r="FN78">
            <v>0.51200000000000001</v>
          </cell>
          <cell r="FO78">
            <v>0.378</v>
          </cell>
          <cell r="FP78">
            <v>3.9E-2</v>
          </cell>
          <cell r="FQ78">
            <v>0.44</v>
          </cell>
          <cell r="FR78">
            <v>0.46200000000000002</v>
          </cell>
          <cell r="FS78">
            <v>2.1999999999999999E-2</v>
          </cell>
          <cell r="FT78">
            <v>2.8000000000000001E-2</v>
          </cell>
          <cell r="FU78">
            <v>4.7E-2</v>
          </cell>
          <cell r="FV78">
            <v>1E-3</v>
          </cell>
          <cell r="FW78">
            <v>0.44</v>
          </cell>
          <cell r="FX78">
            <v>0.45300000000000001</v>
          </cell>
          <cell r="FY78">
            <v>2.3E-2</v>
          </cell>
          <cell r="FZ78">
            <v>0.03</v>
          </cell>
          <cell r="GA78">
            <v>5.3999999999999999E-2</v>
          </cell>
          <cell r="GB78">
            <v>1E-3</v>
          </cell>
          <cell r="GC78">
            <v>0</v>
          </cell>
          <cell r="GD78">
            <v>0</v>
          </cell>
          <cell r="GE78">
            <v>0</v>
          </cell>
          <cell r="GF78">
            <v>0</v>
          </cell>
          <cell r="GG78">
            <v>0</v>
          </cell>
          <cell r="GH78">
            <v>0</v>
          </cell>
          <cell r="GI78">
            <v>2.3E-2</v>
          </cell>
          <cell r="GJ78">
            <v>4.0000000000000001E-3</v>
          </cell>
          <cell r="GK78">
            <v>8.9999999999999993E-3</v>
          </cell>
          <cell r="GL78">
            <v>1.7999999999999999E-2</v>
          </cell>
          <cell r="GM78">
            <v>5.0000000000000001E-3</v>
          </cell>
          <cell r="GN78">
            <v>3.0000000000000001E-3</v>
          </cell>
          <cell r="GO78">
            <v>0.12</v>
          </cell>
          <cell r="GP78">
            <v>3.3000000000000002E-2</v>
          </cell>
          <cell r="GQ78">
            <v>3.6999999999999998E-2</v>
          </cell>
          <cell r="GR78">
            <v>7.0000000000000007E-2</v>
          </cell>
          <cell r="GS78">
            <v>3.5000000000000003E-2</v>
          </cell>
          <cell r="GT78">
            <v>1.7999999999999999E-2</v>
          </cell>
          <cell r="GU78">
            <v>0.155</v>
          </cell>
          <cell r="GV78">
            <v>0.08</v>
          </cell>
          <cell r="GW78">
            <v>7.3999999999999996E-2</v>
          </cell>
          <cell r="GX78">
            <v>7.1999999999999995E-2</v>
          </cell>
          <cell r="GY78">
            <v>0.115</v>
          </cell>
          <cell r="GZ78">
            <v>6.3E-2</v>
          </cell>
          <cell r="HA78">
            <v>3.2000000000000001E-2</v>
          </cell>
          <cell r="HB78">
            <v>0</v>
          </cell>
          <cell r="HC78">
            <v>0</v>
          </cell>
          <cell r="HD78">
            <v>2.8000000000000001E-2</v>
          </cell>
          <cell r="HE78">
            <v>0</v>
          </cell>
          <cell r="HF78">
            <v>5.0000000000000001E-3</v>
          </cell>
          <cell r="HG78">
            <v>0</v>
          </cell>
          <cell r="HH78">
            <v>0</v>
          </cell>
          <cell r="HI78">
            <v>0</v>
          </cell>
          <cell r="HJ78">
            <v>0</v>
          </cell>
          <cell r="HK78">
            <v>0</v>
          </cell>
          <cell r="HL78">
            <v>0</v>
          </cell>
          <cell r="HM78">
            <v>4.0000000000000001E-3</v>
          </cell>
          <cell r="HN78">
            <v>8.9999999999999993E-3</v>
          </cell>
          <cell r="HO78">
            <v>1.0999999999999999E-2</v>
          </cell>
          <cell r="HP78">
            <v>0</v>
          </cell>
          <cell r="HQ78">
            <v>6.0000000000000001E-3</v>
          </cell>
          <cell r="HR78">
            <v>4.1000000000000002E-2</v>
          </cell>
          <cell r="HS78">
            <v>6.7000000000000004E-2</v>
          </cell>
          <cell r="HT78">
            <v>6.6000000000000003E-2</v>
          </cell>
          <cell r="HU78">
            <v>2.9000000000000001E-2</v>
          </cell>
          <cell r="HV78">
            <v>4.2999999999999997E-2</v>
          </cell>
          <cell r="HW78">
            <v>4.1000000000000002E-2</v>
          </cell>
          <cell r="HX78">
            <v>5.6000000000000001E-2</v>
          </cell>
          <cell r="HY78">
            <v>0.21</v>
          </cell>
          <cell r="HZ78">
            <v>0.16800000000000001</v>
          </cell>
          <cell r="IA78">
            <v>3.5000000000000003E-2</v>
          </cell>
          <cell r="IB78">
            <v>4.1000000000000002E-2</v>
          </cell>
          <cell r="IC78">
            <v>3.1E-2</v>
          </cell>
          <cell r="ID78">
            <v>7.6999999999999999E-2</v>
          </cell>
          <cell r="IE78">
            <v>1.2E-2</v>
          </cell>
          <cell r="IF78">
            <v>0</v>
          </cell>
          <cell r="IG78">
            <v>1.7000000000000001E-2</v>
          </cell>
          <cell r="IH78">
            <v>0</v>
          </cell>
          <cell r="II78">
            <v>1.4E-2</v>
          </cell>
          <cell r="IJ78">
            <v>2.1999999999999999E-2</v>
          </cell>
          <cell r="IK78">
            <v>0</v>
          </cell>
          <cell r="IL78">
            <v>0</v>
          </cell>
          <cell r="IM78">
            <v>0</v>
          </cell>
          <cell r="IN78">
            <v>0</v>
          </cell>
          <cell r="IO78">
            <v>0</v>
          </cell>
          <cell r="IP78">
            <v>0</v>
          </cell>
          <cell r="IQ78">
            <v>6.0000000000000001E-3</v>
          </cell>
          <cell r="IR78">
            <v>6.0000000000000001E-3</v>
          </cell>
          <cell r="IS78">
            <v>5.0000000000000001E-3</v>
          </cell>
          <cell r="IT78">
            <v>1.2E-2</v>
          </cell>
          <cell r="IU78">
            <v>1.4E-2</v>
          </cell>
          <cell r="IV78">
            <v>3.2000000000000001E-2</v>
          </cell>
          <cell r="IW78">
            <v>0</v>
          </cell>
          <cell r="IX78">
            <v>0</v>
          </cell>
          <cell r="IY78">
            <v>0</v>
          </cell>
          <cell r="IZ78">
            <v>8.0000000000000002E-3</v>
          </cell>
          <cell r="JA78">
            <v>4.2999999999999997E-2</v>
          </cell>
          <cell r="JB78">
            <v>0.26200000000000001</v>
          </cell>
          <cell r="JC78">
            <v>0</v>
          </cell>
          <cell r="JD78">
            <v>0</v>
          </cell>
          <cell r="JE78">
            <v>0</v>
          </cell>
          <cell r="JF78">
            <v>1.2E-2</v>
          </cell>
          <cell r="JG78">
            <v>1.0999999999999999E-2</v>
          </cell>
          <cell r="JH78">
            <v>0.52</v>
          </cell>
          <cell r="JI78">
            <v>0</v>
          </cell>
          <cell r="JJ78">
            <v>0</v>
          </cell>
          <cell r="JK78">
            <v>1.4E-2</v>
          </cell>
          <cell r="JL78">
            <v>0</v>
          </cell>
          <cell r="JM78">
            <v>0</v>
          </cell>
          <cell r="JN78">
            <v>5.6000000000000001E-2</v>
          </cell>
          <cell r="JO78">
            <v>0</v>
          </cell>
          <cell r="JP78">
            <v>0</v>
          </cell>
          <cell r="JQ78">
            <v>0</v>
          </cell>
          <cell r="JR78">
            <v>0</v>
          </cell>
          <cell r="JS78">
            <v>0</v>
          </cell>
          <cell r="JT78">
            <v>0</v>
          </cell>
          <cell r="JU78">
            <v>0</v>
          </cell>
          <cell r="JV78">
            <v>0</v>
          </cell>
          <cell r="JW78">
            <v>0</v>
          </cell>
          <cell r="JX78">
            <v>0</v>
          </cell>
          <cell r="JY78">
            <v>0.02</v>
          </cell>
          <cell r="JZ78">
            <v>5.3999999999999999E-2</v>
          </cell>
          <cell r="KA78">
            <v>0</v>
          </cell>
          <cell r="KB78">
            <v>0</v>
          </cell>
          <cell r="KC78">
            <v>0</v>
          </cell>
          <cell r="KD78">
            <v>3.1E-2</v>
          </cell>
          <cell r="KE78">
            <v>0.13</v>
          </cell>
          <cell r="KF78">
            <v>0.14699999999999999</v>
          </cell>
          <cell r="KG78">
            <v>0</v>
          </cell>
          <cell r="KH78">
            <v>0</v>
          </cell>
          <cell r="KI78">
            <v>1.2999999999999999E-2</v>
          </cell>
          <cell r="KJ78">
            <v>1.4E-2</v>
          </cell>
          <cell r="KK78">
            <v>0.17</v>
          </cell>
          <cell r="KL78">
            <v>0.35299999999999998</v>
          </cell>
          <cell r="KM78">
            <v>0</v>
          </cell>
          <cell r="KN78">
            <v>0</v>
          </cell>
          <cell r="KO78">
            <v>0</v>
          </cell>
          <cell r="KP78">
            <v>0.01</v>
          </cell>
          <cell r="KQ78">
            <v>2.1999999999999999E-2</v>
          </cell>
          <cell r="KR78">
            <v>3.6999999999999998E-2</v>
          </cell>
          <cell r="KS78">
            <v>0</v>
          </cell>
          <cell r="KT78">
            <v>0</v>
          </cell>
          <cell r="KU78">
            <v>0</v>
          </cell>
          <cell r="KV78">
            <v>0</v>
          </cell>
          <cell r="KW78">
            <v>0</v>
          </cell>
          <cell r="KX78">
            <v>0</v>
          </cell>
          <cell r="KY78">
            <v>0</v>
          </cell>
          <cell r="KZ78">
            <v>0</v>
          </cell>
          <cell r="LA78">
            <v>0</v>
          </cell>
          <cell r="LB78">
            <v>1.2E-2</v>
          </cell>
          <cell r="LC78">
            <v>1.4999999999999999E-2</v>
          </cell>
          <cell r="LD78">
            <v>4.8000000000000001E-2</v>
          </cell>
          <cell r="LE78">
            <v>0</v>
          </cell>
          <cell r="LF78">
            <v>0</v>
          </cell>
          <cell r="LG78">
            <v>0</v>
          </cell>
          <cell r="LH78">
            <v>4.3999999999999997E-2</v>
          </cell>
          <cell r="LI78">
            <v>0.17299999999999999</v>
          </cell>
          <cell r="LJ78">
            <v>8.4000000000000005E-2</v>
          </cell>
          <cell r="LK78">
            <v>0</v>
          </cell>
          <cell r="LL78">
            <v>0</v>
          </cell>
          <cell r="LM78">
            <v>0</v>
          </cell>
          <cell r="LN78">
            <v>7.0999999999999994E-2</v>
          </cell>
          <cell r="LO78">
            <v>0.251</v>
          </cell>
          <cell r="LP78">
            <v>0.22800000000000001</v>
          </cell>
          <cell r="LQ78">
            <v>0</v>
          </cell>
          <cell r="LR78">
            <v>0</v>
          </cell>
          <cell r="LS78">
            <v>0</v>
          </cell>
          <cell r="LT78">
            <v>1.4999999999999999E-2</v>
          </cell>
          <cell r="LU78">
            <v>4.7E-2</v>
          </cell>
          <cell r="LV78">
            <v>1.0999999999999999E-2</v>
          </cell>
          <cell r="LW78">
            <v>0</v>
          </cell>
          <cell r="LX78">
            <v>0</v>
          </cell>
          <cell r="LY78">
            <v>0</v>
          </cell>
          <cell r="LZ78">
            <v>0</v>
          </cell>
          <cell r="MA78">
            <v>0</v>
          </cell>
          <cell r="MB78">
            <v>0</v>
          </cell>
          <cell r="MC78">
            <v>0</v>
          </cell>
          <cell r="MD78">
            <v>0</v>
          </cell>
          <cell r="ME78">
            <v>0</v>
          </cell>
          <cell r="MF78">
            <v>0</v>
          </cell>
          <cell r="MG78">
            <v>0</v>
          </cell>
          <cell r="MH78">
            <v>7.3999999999999996E-2</v>
          </cell>
          <cell r="MI78">
            <v>0</v>
          </cell>
          <cell r="MJ78">
            <v>0</v>
          </cell>
          <cell r="MK78">
            <v>0</v>
          </cell>
          <cell r="ML78">
            <v>0</v>
          </cell>
          <cell r="MM78">
            <v>1.2E-2</v>
          </cell>
          <cell r="MN78">
            <v>0.30099999999999999</v>
          </cell>
          <cell r="MO78">
            <v>0</v>
          </cell>
          <cell r="MP78">
            <v>0</v>
          </cell>
          <cell r="MQ78">
            <v>0</v>
          </cell>
          <cell r="MR78">
            <v>0</v>
          </cell>
          <cell r="MS78">
            <v>0</v>
          </cell>
          <cell r="MT78">
            <v>0.54200000000000004</v>
          </cell>
          <cell r="MU78">
            <v>0</v>
          </cell>
          <cell r="MV78">
            <v>0</v>
          </cell>
          <cell r="MW78">
            <v>0</v>
          </cell>
          <cell r="MX78">
            <v>0</v>
          </cell>
          <cell r="MY78">
            <v>0</v>
          </cell>
          <cell r="MZ78">
            <v>7.0000000000000007E-2</v>
          </cell>
          <cell r="NA78">
            <v>0.159</v>
          </cell>
          <cell r="NB78">
            <v>0.126</v>
          </cell>
          <cell r="NC78">
            <v>1.2999999999999999E-2</v>
          </cell>
          <cell r="ND78">
            <v>1.2E-2</v>
          </cell>
          <cell r="NE78">
            <v>1.4E-2</v>
          </cell>
          <cell r="NF78">
            <v>4.1000000000000002E-2</v>
          </cell>
          <cell r="NG78">
            <v>0.114</v>
          </cell>
          <cell r="NH78">
            <v>6.6000000000000003E-2</v>
          </cell>
          <cell r="NI78">
            <v>0.104</v>
          </cell>
          <cell r="NJ78">
            <v>1.2E-2</v>
          </cell>
          <cell r="NK78">
            <v>0</v>
          </cell>
          <cell r="NL78">
            <v>0.05</v>
          </cell>
          <cell r="NM78">
            <v>1.4999999999999999E-2</v>
          </cell>
          <cell r="NN78">
            <v>6.7000000000000004E-2</v>
          </cell>
          <cell r="NO78">
            <v>8.0000000000000002E-3</v>
          </cell>
          <cell r="NP78">
            <v>1.4999999999999999E-2</v>
          </cell>
          <cell r="NQ78">
            <v>2.5000000000000001E-2</v>
          </cell>
          <cell r="NR78">
            <v>1.0999999999999999E-2</v>
          </cell>
          <cell r="NS78">
            <v>0.01</v>
          </cell>
          <cell r="NT78">
            <v>0.13600000000000001</v>
          </cell>
          <cell r="NU78">
            <v>0.29399999999999998</v>
          </cell>
          <cell r="NV78">
            <v>1.9E-2</v>
          </cell>
          <cell r="NW78">
            <v>0</v>
          </cell>
          <cell r="NX78">
            <v>1.0999999999999999E-2</v>
          </cell>
          <cell r="NY78">
            <v>0.04</v>
          </cell>
          <cell r="NZ78">
            <v>0.249</v>
          </cell>
          <cell r="OA78">
            <v>3.5999999999999997E-2</v>
          </cell>
          <cell r="OB78">
            <v>1.2E-2</v>
          </cell>
          <cell r="OC78">
            <v>0</v>
          </cell>
          <cell r="OD78">
            <v>0.02</v>
          </cell>
          <cell r="OE78">
            <v>0.12</v>
          </cell>
          <cell r="OF78">
            <v>0</v>
          </cell>
          <cell r="OG78">
            <v>3.0000000000000001E-3</v>
          </cell>
          <cell r="OH78">
            <v>1.6E-2</v>
          </cell>
          <cell r="OI78">
            <v>4.0000000000000001E-3</v>
          </cell>
          <cell r="OJ78">
            <v>0.17399999999999999</v>
          </cell>
          <cell r="OK78">
            <v>0.18099999999999999</v>
          </cell>
          <cell r="OL78">
            <v>0.02</v>
          </cell>
          <cell r="OM78">
            <v>4.0000000000000001E-3</v>
          </cell>
          <cell r="ON78">
            <v>1.0999999999999999E-2</v>
          </cell>
          <cell r="OO78">
            <v>0.13</v>
          </cell>
          <cell r="OP78">
            <v>0.11899999999999999</v>
          </cell>
          <cell r="OQ78">
            <v>0.04</v>
          </cell>
          <cell r="OR78">
            <v>2.5999999999999999E-2</v>
          </cell>
          <cell r="OS78">
            <v>1.2999999999999999E-2</v>
          </cell>
          <cell r="OT78">
            <v>4.4999999999999998E-2</v>
          </cell>
          <cell r="OU78">
            <v>3.5999999999999997E-2</v>
          </cell>
          <cell r="OV78">
            <v>1.0999999999999999E-2</v>
          </cell>
          <cell r="OW78">
            <v>0</v>
          </cell>
          <cell r="OX78">
            <v>0.104</v>
          </cell>
          <cell r="OY78">
            <v>7.0999999999999994E-2</v>
          </cell>
          <cell r="OZ78">
            <v>1.7999999999999999E-2</v>
          </cell>
          <cell r="PA78">
            <v>1.4E-2</v>
          </cell>
          <cell r="PB78">
            <v>1.6E-2</v>
          </cell>
          <cell r="PC78">
            <v>8.0000000000000002E-3</v>
          </cell>
          <cell r="PD78">
            <v>0.13200000000000001</v>
          </cell>
        </row>
        <row r="79">
          <cell r="A79" t="str">
            <v>2JZ</v>
          </cell>
          <cell r="B79" t="str">
            <v>79</v>
          </cell>
          <cell r="C79" t="str">
            <v>NAF 17</v>
          </cell>
          <cell r="D79" t="str">
            <v>JZ</v>
          </cell>
          <cell r="E79" t="str">
            <v>2</v>
          </cell>
          <cell r="F79">
            <v>0</v>
          </cell>
          <cell r="G79">
            <v>7.6999999999999999E-2</v>
          </cell>
          <cell r="H79">
            <v>0.29099999999999998</v>
          </cell>
          <cell r="I79">
            <v>0.59199999999999997</v>
          </cell>
          <cell r="J79">
            <v>0.04</v>
          </cell>
          <cell r="K79">
            <v>0.76800000000000002</v>
          </cell>
          <cell r="L79">
            <v>0.20699999999999999</v>
          </cell>
          <cell r="M79">
            <v>1.4E-2</v>
          </cell>
          <cell r="N79">
            <v>1.0999999999999999E-2</v>
          </cell>
          <cell r="O79">
            <v>0.193</v>
          </cell>
          <cell r="P79">
            <v>0.192</v>
          </cell>
          <cell r="Q79">
            <v>2.4E-2</v>
          </cell>
          <cell r="R79">
            <v>2.8000000000000001E-2</v>
          </cell>
          <cell r="S79">
            <v>3.5999999999999997E-2</v>
          </cell>
          <cell r="T79">
            <v>0.377</v>
          </cell>
          <cell r="U79">
            <v>0.128</v>
          </cell>
          <cell r="V79">
            <v>0.114</v>
          </cell>
          <cell r="W79">
            <v>0.26600000000000001</v>
          </cell>
          <cell r="X79">
            <v>0.18</v>
          </cell>
          <cell r="Y79">
            <v>0.70399999999999996</v>
          </cell>
          <cell r="Z79">
            <v>0.11600000000000001</v>
          </cell>
          <cell r="AA79">
            <v>0.30599999999999999</v>
          </cell>
          <cell r="AB79">
            <v>0.223</v>
          </cell>
          <cell r="AC79">
            <v>0.19700000000000001</v>
          </cell>
          <cell r="AD79">
            <v>0.49</v>
          </cell>
          <cell r="AE79">
            <v>0.23599999999999999</v>
          </cell>
          <cell r="AF79">
            <v>0.17799999999999999</v>
          </cell>
          <cell r="AG79">
            <v>0.82199999999999995</v>
          </cell>
          <cell r="AH79">
            <v>0.14699999999999999</v>
          </cell>
          <cell r="AI79">
            <v>0.85299999999999998</v>
          </cell>
          <cell r="AJ79">
            <v>1</v>
          </cell>
          <cell r="AK79">
            <v>0.91700000000000004</v>
          </cell>
          <cell r="AL79">
            <v>8.3000000000000004E-2</v>
          </cell>
          <cell r="AM79">
            <v>0</v>
          </cell>
          <cell r="AN79">
            <v>0</v>
          </cell>
          <cell r="AO79">
            <v>0</v>
          </cell>
          <cell r="AP79">
            <v>0.14299999999999999</v>
          </cell>
          <cell r="AQ79">
            <v>0.06</v>
          </cell>
          <cell r="AR79">
            <v>5.3999999999999999E-2</v>
          </cell>
          <cell r="AS79">
            <v>0.58899999999999997</v>
          </cell>
          <cell r="AT79">
            <v>0.155</v>
          </cell>
          <cell r="AU79">
            <v>4597</v>
          </cell>
          <cell r="AV79">
            <v>0.05</v>
          </cell>
          <cell r="AW79">
            <v>3.9E-2</v>
          </cell>
          <cell r="AX79">
            <v>8.9999999999999993E-3</v>
          </cell>
          <cell r="AY79">
            <v>0.71199999999999997</v>
          </cell>
          <cell r="AZ79">
            <v>0.19</v>
          </cell>
          <cell r="BA79">
            <v>56.264000000000003</v>
          </cell>
          <cell r="BB79">
            <v>0.08</v>
          </cell>
          <cell r="BC79">
            <v>9.2999999999999999E-2</v>
          </cell>
          <cell r="BD79">
            <v>0.20399999999999999</v>
          </cell>
          <cell r="BE79">
            <v>0.623</v>
          </cell>
          <cell r="BF79">
            <v>0.27800000000000002</v>
          </cell>
          <cell r="BG79">
            <v>0.126</v>
          </cell>
          <cell r="BH79">
            <v>0.12</v>
          </cell>
          <cell r="BI79">
            <v>0.20499999999999999</v>
          </cell>
          <cell r="BJ79">
            <v>0.11600000000000001</v>
          </cell>
          <cell r="BK79">
            <v>0.155</v>
          </cell>
          <cell r="BL79">
            <v>0.33400000000000002</v>
          </cell>
          <cell r="BM79">
            <v>0.186</v>
          </cell>
          <cell r="BN79">
            <v>0.124</v>
          </cell>
          <cell r="BO79">
            <v>0.114</v>
          </cell>
          <cell r="BP79">
            <v>0.11600000000000001</v>
          </cell>
          <cell r="BQ79">
            <v>0.126</v>
          </cell>
          <cell r="BR79">
            <v>4.0000000000000001E-3</v>
          </cell>
          <cell r="BS79">
            <v>1.6E-2</v>
          </cell>
          <cell r="BT79">
            <v>2.9000000000000001E-2</v>
          </cell>
          <cell r="BU79">
            <v>1.4999999999999999E-2</v>
          </cell>
          <cell r="BV79">
            <v>6.4000000000000001E-2</v>
          </cell>
          <cell r="BW79">
            <v>0.872</v>
          </cell>
          <cell r="BX79">
            <v>0</v>
          </cell>
          <cell r="BY79">
            <v>0</v>
          </cell>
          <cell r="BZ79">
            <v>0</v>
          </cell>
          <cell r="CA79">
            <v>6.2E-2</v>
          </cell>
          <cell r="CB79">
            <v>0.66</v>
          </cell>
          <cell r="CC79">
            <v>0.27900000000000003</v>
          </cell>
          <cell r="CD79">
            <v>0</v>
          </cell>
          <cell r="CE79">
            <v>6.0000000000000001E-3</v>
          </cell>
          <cell r="CF79">
            <v>0.02</v>
          </cell>
          <cell r="CG79">
            <v>0.13700000000000001</v>
          </cell>
          <cell r="CH79">
            <v>0.58299999999999996</v>
          </cell>
          <cell r="CI79">
            <v>0.254</v>
          </cell>
          <cell r="CJ79">
            <v>0</v>
          </cell>
          <cell r="CK79">
            <v>0</v>
          </cell>
          <cell r="CL79">
            <v>0</v>
          </cell>
          <cell r="CM79">
            <v>0</v>
          </cell>
          <cell r="CN79">
            <v>0</v>
          </cell>
          <cell r="CO79">
            <v>1</v>
          </cell>
          <cell r="CP79">
            <v>0.55600000000000005</v>
          </cell>
          <cell r="CQ79">
            <v>0.318</v>
          </cell>
          <cell r="CR79">
            <v>3.1E-2</v>
          </cell>
          <cell r="CS79">
            <v>1.4999999999999999E-2</v>
          </cell>
          <cell r="CT79">
            <v>0.08</v>
          </cell>
          <cell r="CU79">
            <v>0.70599999999999996</v>
          </cell>
          <cell r="CV79">
            <v>0.214</v>
          </cell>
          <cell r="CW79">
            <v>2.9000000000000001E-2</v>
          </cell>
          <cell r="CX79">
            <v>6.0000000000000001E-3</v>
          </cell>
          <cell r="CY79">
            <v>4.4999999999999998E-2</v>
          </cell>
          <cell r="CZ79">
            <v>0.78200000000000003</v>
          </cell>
          <cell r="DA79">
            <v>0.17699999999999999</v>
          </cell>
          <cell r="DB79">
            <v>3.4000000000000002E-2</v>
          </cell>
          <cell r="DC79">
            <v>0</v>
          </cell>
          <cell r="DD79">
            <v>7.0000000000000001E-3</v>
          </cell>
          <cell r="DE79">
            <v>0.59899999999999998</v>
          </cell>
          <cell r="DF79">
            <v>9.9000000000000005E-2</v>
          </cell>
          <cell r="DG79">
            <v>1.2999999999999999E-2</v>
          </cell>
          <cell r="DH79">
            <v>1.4999999999999999E-2</v>
          </cell>
          <cell r="DI79">
            <v>0.27400000000000002</v>
          </cell>
          <cell r="DJ79">
            <v>0.5</v>
          </cell>
          <cell r="DK79">
            <v>6.7000000000000004E-2</v>
          </cell>
          <cell r="DL79">
            <v>1.2E-2</v>
          </cell>
          <cell r="DM79">
            <v>0</v>
          </cell>
          <cell r="DN79">
            <v>0.42199999999999999</v>
          </cell>
          <cell r="DO79">
            <v>0.63900000000000001</v>
          </cell>
          <cell r="DP79">
            <v>0.10299999999999999</v>
          </cell>
          <cell r="DQ79">
            <v>5.0000000000000001E-3</v>
          </cell>
          <cell r="DR79">
            <v>5.0000000000000001E-3</v>
          </cell>
          <cell r="DS79">
            <v>0.247</v>
          </cell>
          <cell r="DT79">
            <v>0.64700000000000002</v>
          </cell>
          <cell r="DU79">
            <v>0.19900000000000001</v>
          </cell>
          <cell r="DV79">
            <v>7.5999999999999998E-2</v>
          </cell>
          <cell r="DW79">
            <v>1.0999999999999999E-2</v>
          </cell>
          <cell r="DX79">
            <v>6.7000000000000004E-2</v>
          </cell>
          <cell r="DY79">
            <v>0.372</v>
          </cell>
          <cell r="DZ79">
            <v>0.217</v>
          </cell>
          <cell r="EA79">
            <v>7.8E-2</v>
          </cell>
          <cell r="EB79">
            <v>0.33400000000000002</v>
          </cell>
          <cell r="EC79">
            <v>0.129</v>
          </cell>
          <cell r="ED79">
            <v>0.26400000000000001</v>
          </cell>
          <cell r="EE79">
            <v>0.1</v>
          </cell>
          <cell r="EF79">
            <v>0.17799999999999999</v>
          </cell>
          <cell r="EG79">
            <v>0.32900000000000001</v>
          </cell>
          <cell r="EH79">
            <v>0.34699999999999998</v>
          </cell>
          <cell r="EI79">
            <v>0.28399999999999997</v>
          </cell>
          <cell r="EJ79">
            <v>6.4000000000000001E-2</v>
          </cell>
          <cell r="EK79">
            <v>0.30499999999999999</v>
          </cell>
          <cell r="EL79">
            <v>0.21</v>
          </cell>
          <cell r="EM79">
            <v>5.2999999999999999E-2</v>
          </cell>
          <cell r="EN79">
            <v>0.10199999999999999</v>
          </cell>
          <cell r="EO79">
            <v>0.16900000000000001</v>
          </cell>
          <cell r="EP79">
            <v>0.11600000000000001</v>
          </cell>
          <cell r="EQ79">
            <v>0.35099999999999998</v>
          </cell>
          <cell r="ER79">
            <v>0.188</v>
          </cell>
          <cell r="ES79">
            <v>0.49399999999999999</v>
          </cell>
          <cell r="ET79">
            <v>3.5999999999999997E-2</v>
          </cell>
          <cell r="EU79">
            <v>0.16</v>
          </cell>
          <cell r="EV79">
            <v>0.11600000000000001</v>
          </cell>
          <cell r="EW79">
            <v>2.3E-2</v>
          </cell>
          <cell r="EX79">
            <v>0.04</v>
          </cell>
          <cell r="EY79">
            <v>0.1</v>
          </cell>
          <cell r="EZ79">
            <v>0.21299999999999999</v>
          </cell>
          <cell r="FA79">
            <v>0.249</v>
          </cell>
          <cell r="FB79">
            <v>0.26100000000000001</v>
          </cell>
          <cell r="FC79">
            <v>0.438</v>
          </cell>
          <cell r="FD79">
            <v>5.1999999999999998E-2</v>
          </cell>
          <cell r="FE79">
            <v>0.34599999999999997</v>
          </cell>
          <cell r="FF79">
            <v>0.34399999999999997</v>
          </cell>
          <cell r="FG79">
            <v>0.27200000000000002</v>
          </cell>
          <cell r="FH79">
            <v>3.7999999999999999E-2</v>
          </cell>
          <cell r="FI79">
            <v>0.22900000000000001</v>
          </cell>
          <cell r="FJ79">
            <v>0.376</v>
          </cell>
          <cell r="FK79">
            <v>0.35299999999999998</v>
          </cell>
          <cell r="FL79">
            <v>4.2000000000000003E-2</v>
          </cell>
          <cell r="FM79">
            <v>0.111</v>
          </cell>
          <cell r="FN79">
            <v>0.47899999999999998</v>
          </cell>
          <cell r="FO79">
            <v>0.34699999999999998</v>
          </cell>
          <cell r="FP79">
            <v>6.3E-2</v>
          </cell>
          <cell r="FQ79">
            <v>0.38300000000000001</v>
          </cell>
          <cell r="FR79">
            <v>0.48299999999999998</v>
          </cell>
          <cell r="FS79">
            <v>2.5999999999999999E-2</v>
          </cell>
          <cell r="FT79">
            <v>4.7E-2</v>
          </cell>
          <cell r="FU79">
            <v>0.06</v>
          </cell>
          <cell r="FV79">
            <v>0</v>
          </cell>
          <cell r="FW79">
            <v>0.38500000000000001</v>
          </cell>
          <cell r="FX79">
            <v>0.47399999999999998</v>
          </cell>
          <cell r="FY79">
            <v>2.5000000000000001E-2</v>
          </cell>
          <cell r="FZ79">
            <v>0.05</v>
          </cell>
          <cell r="GA79">
            <v>6.6000000000000003E-2</v>
          </cell>
          <cell r="GB79">
            <v>0</v>
          </cell>
          <cell r="GC79">
            <v>0</v>
          </cell>
          <cell r="GD79">
            <v>0</v>
          </cell>
          <cell r="GE79">
            <v>0</v>
          </cell>
          <cell r="GF79">
            <v>0</v>
          </cell>
          <cell r="GG79">
            <v>0</v>
          </cell>
          <cell r="GH79">
            <v>0</v>
          </cell>
          <cell r="GI79">
            <v>3.2000000000000001E-2</v>
          </cell>
          <cell r="GJ79">
            <v>2.1999999999999999E-2</v>
          </cell>
          <cell r="GK79">
            <v>1.0999999999999999E-2</v>
          </cell>
          <cell r="GL79">
            <v>0</v>
          </cell>
          <cell r="GM79">
            <v>1.4999999999999999E-2</v>
          </cell>
          <cell r="GN79">
            <v>0</v>
          </cell>
          <cell r="GO79">
            <v>7.6999999999999999E-2</v>
          </cell>
          <cell r="GP79">
            <v>4.7E-2</v>
          </cell>
          <cell r="GQ79">
            <v>4.1000000000000002E-2</v>
          </cell>
          <cell r="GR79">
            <v>0.04</v>
          </cell>
          <cell r="GS79">
            <v>2.7E-2</v>
          </cell>
          <cell r="GT79">
            <v>5.8000000000000003E-2</v>
          </cell>
          <cell r="GU79">
            <v>0.14699999999999999</v>
          </cell>
          <cell r="GV79">
            <v>5.7000000000000002E-2</v>
          </cell>
          <cell r="GW79">
            <v>6.9000000000000006E-2</v>
          </cell>
          <cell r="GX79">
            <v>0.14899999999999999</v>
          </cell>
          <cell r="GY79">
            <v>7.4999999999999997E-2</v>
          </cell>
          <cell r="GZ79">
            <v>9.1999999999999998E-2</v>
          </cell>
          <cell r="HA79">
            <v>2.1999999999999999E-2</v>
          </cell>
          <cell r="HB79">
            <v>0</v>
          </cell>
          <cell r="HC79">
            <v>0</v>
          </cell>
          <cell r="HD79">
            <v>1.6E-2</v>
          </cell>
          <cell r="HE79">
            <v>0</v>
          </cell>
          <cell r="HF79">
            <v>5.0000000000000001E-3</v>
          </cell>
          <cell r="HG79">
            <v>0</v>
          </cell>
          <cell r="HH79">
            <v>0</v>
          </cell>
          <cell r="HI79">
            <v>0</v>
          </cell>
          <cell r="HJ79">
            <v>0</v>
          </cell>
          <cell r="HK79">
            <v>0</v>
          </cell>
          <cell r="HL79">
            <v>0</v>
          </cell>
          <cell r="HM79">
            <v>1.4999999999999999E-2</v>
          </cell>
          <cell r="HN79">
            <v>5.0000000000000001E-3</v>
          </cell>
          <cell r="HO79">
            <v>0</v>
          </cell>
          <cell r="HP79">
            <v>1.4E-2</v>
          </cell>
          <cell r="HQ79">
            <v>0</v>
          </cell>
          <cell r="HR79">
            <v>4.4999999999999998E-2</v>
          </cell>
          <cell r="HS79">
            <v>7.5999999999999998E-2</v>
          </cell>
          <cell r="HT79">
            <v>7.0000000000000007E-2</v>
          </cell>
          <cell r="HU79">
            <v>4.7E-2</v>
          </cell>
          <cell r="HV79">
            <v>0.05</v>
          </cell>
          <cell r="HW79">
            <v>2.5000000000000001E-2</v>
          </cell>
          <cell r="HX79">
            <v>1.0999999999999999E-2</v>
          </cell>
          <cell r="HY79">
            <v>0.23799999999999999</v>
          </cell>
          <cell r="HZ79">
            <v>9.7000000000000003E-2</v>
          </cell>
          <cell r="IA79">
            <v>7.5999999999999998E-2</v>
          </cell>
          <cell r="IB79">
            <v>4.5999999999999999E-2</v>
          </cell>
          <cell r="IC79">
            <v>8.1000000000000003E-2</v>
          </cell>
          <cell r="ID79">
            <v>6.4000000000000001E-2</v>
          </cell>
          <cell r="IE79">
            <v>5.0000000000000001E-3</v>
          </cell>
          <cell r="IF79">
            <v>1.4999999999999999E-2</v>
          </cell>
          <cell r="IG79">
            <v>0</v>
          </cell>
          <cell r="IH79">
            <v>5.0000000000000001E-3</v>
          </cell>
          <cell r="II79">
            <v>8.9999999999999993E-3</v>
          </cell>
          <cell r="IJ79">
            <v>7.0000000000000001E-3</v>
          </cell>
          <cell r="IK79">
            <v>0</v>
          </cell>
          <cell r="IL79">
            <v>0</v>
          </cell>
          <cell r="IM79">
            <v>0</v>
          </cell>
          <cell r="IN79">
            <v>0</v>
          </cell>
          <cell r="IO79">
            <v>0</v>
          </cell>
          <cell r="IP79">
            <v>0</v>
          </cell>
          <cell r="IQ79">
            <v>4.0000000000000001E-3</v>
          </cell>
          <cell r="IR79">
            <v>5.0000000000000001E-3</v>
          </cell>
          <cell r="IS79">
            <v>1.0999999999999999E-2</v>
          </cell>
          <cell r="IT79">
            <v>0</v>
          </cell>
          <cell r="IU79">
            <v>2.1000000000000001E-2</v>
          </cell>
          <cell r="IV79">
            <v>3.9E-2</v>
          </cell>
          <cell r="IW79">
            <v>0</v>
          </cell>
          <cell r="IX79">
            <v>1.2E-2</v>
          </cell>
          <cell r="IY79">
            <v>1.7999999999999999E-2</v>
          </cell>
          <cell r="IZ79">
            <v>0</v>
          </cell>
          <cell r="JA79">
            <v>0.02</v>
          </cell>
          <cell r="JB79">
            <v>0.23599999999999999</v>
          </cell>
          <cell r="JC79">
            <v>0</v>
          </cell>
          <cell r="JD79">
            <v>0</v>
          </cell>
          <cell r="JE79">
            <v>0</v>
          </cell>
          <cell r="JF79">
            <v>1.4999999999999999E-2</v>
          </cell>
          <cell r="JG79">
            <v>1.2999999999999999E-2</v>
          </cell>
          <cell r="JH79">
            <v>0.57499999999999996</v>
          </cell>
          <cell r="JI79">
            <v>0</v>
          </cell>
          <cell r="JJ79">
            <v>0</v>
          </cell>
          <cell r="JK79">
            <v>0</v>
          </cell>
          <cell r="JL79">
            <v>0</v>
          </cell>
          <cell r="JM79">
            <v>0.01</v>
          </cell>
          <cell r="JN79">
            <v>2.1999999999999999E-2</v>
          </cell>
          <cell r="JO79">
            <v>0</v>
          </cell>
          <cell r="JP79">
            <v>0</v>
          </cell>
          <cell r="JQ79">
            <v>0</v>
          </cell>
          <cell r="JR79">
            <v>0</v>
          </cell>
          <cell r="JS79">
            <v>0</v>
          </cell>
          <cell r="JT79">
            <v>0</v>
          </cell>
          <cell r="JU79">
            <v>0</v>
          </cell>
          <cell r="JV79">
            <v>0</v>
          </cell>
          <cell r="JW79">
            <v>0</v>
          </cell>
          <cell r="JX79">
            <v>6.0000000000000001E-3</v>
          </cell>
          <cell r="JY79">
            <v>6.0999999999999999E-2</v>
          </cell>
          <cell r="JZ79">
            <v>1.4999999999999999E-2</v>
          </cell>
          <cell r="KA79">
            <v>0</v>
          </cell>
          <cell r="KB79">
            <v>0</v>
          </cell>
          <cell r="KC79">
            <v>0</v>
          </cell>
          <cell r="KD79">
            <v>1.4E-2</v>
          </cell>
          <cell r="KE79">
            <v>0.14000000000000001</v>
          </cell>
          <cell r="KF79">
            <v>0.108</v>
          </cell>
          <cell r="KG79">
            <v>0</v>
          </cell>
          <cell r="KH79">
            <v>0</v>
          </cell>
          <cell r="KI79">
            <v>0</v>
          </cell>
          <cell r="KJ79">
            <v>4.1000000000000002E-2</v>
          </cell>
          <cell r="KK79">
            <v>0.43</v>
          </cell>
          <cell r="KL79">
            <v>0.15</v>
          </cell>
          <cell r="KM79">
            <v>0</v>
          </cell>
          <cell r="KN79">
            <v>0</v>
          </cell>
          <cell r="KO79">
            <v>0</v>
          </cell>
          <cell r="KP79">
            <v>0</v>
          </cell>
          <cell r="KQ79">
            <v>2.9000000000000001E-2</v>
          </cell>
          <cell r="KR79">
            <v>5.0000000000000001E-3</v>
          </cell>
          <cell r="KS79">
            <v>0</v>
          </cell>
          <cell r="KT79">
            <v>0</v>
          </cell>
          <cell r="KU79">
            <v>0</v>
          </cell>
          <cell r="KV79">
            <v>0</v>
          </cell>
          <cell r="KW79">
            <v>0</v>
          </cell>
          <cell r="KX79">
            <v>0</v>
          </cell>
          <cell r="KY79">
            <v>0</v>
          </cell>
          <cell r="KZ79">
            <v>0</v>
          </cell>
          <cell r="LA79">
            <v>0</v>
          </cell>
          <cell r="LB79">
            <v>0.01</v>
          </cell>
          <cell r="LC79">
            <v>4.3999999999999997E-2</v>
          </cell>
          <cell r="LD79">
            <v>2.5999999999999999E-2</v>
          </cell>
          <cell r="LE79">
            <v>0</v>
          </cell>
          <cell r="LF79">
            <v>0</v>
          </cell>
          <cell r="LG79">
            <v>0.01</v>
          </cell>
          <cell r="LH79">
            <v>2.8000000000000001E-2</v>
          </cell>
          <cell r="LI79">
            <v>0.156</v>
          </cell>
          <cell r="LJ79">
            <v>7.5999999999999998E-2</v>
          </cell>
          <cell r="LK79">
            <v>0</v>
          </cell>
          <cell r="LL79">
            <v>6.0000000000000001E-3</v>
          </cell>
          <cell r="LM79">
            <v>0.01</v>
          </cell>
          <cell r="LN79">
            <v>9.9000000000000005E-2</v>
          </cell>
          <cell r="LO79">
            <v>0.35</v>
          </cell>
          <cell r="LP79">
            <v>0.152</v>
          </cell>
          <cell r="LQ79">
            <v>0</v>
          </cell>
          <cell r="LR79">
            <v>0</v>
          </cell>
          <cell r="LS79">
            <v>0</v>
          </cell>
          <cell r="LT79">
            <v>0</v>
          </cell>
          <cell r="LU79">
            <v>3.3000000000000002E-2</v>
          </cell>
          <cell r="LV79">
            <v>0</v>
          </cell>
          <cell r="LW79">
            <v>0</v>
          </cell>
          <cell r="LX79">
            <v>0</v>
          </cell>
          <cell r="LY79">
            <v>0</v>
          </cell>
          <cell r="LZ79">
            <v>0</v>
          </cell>
          <cell r="MA79">
            <v>0</v>
          </cell>
          <cell r="MB79">
            <v>0</v>
          </cell>
          <cell r="MC79">
            <v>0</v>
          </cell>
          <cell r="MD79">
            <v>0</v>
          </cell>
          <cell r="ME79">
            <v>0</v>
          </cell>
          <cell r="MF79">
            <v>0</v>
          </cell>
          <cell r="MG79">
            <v>0</v>
          </cell>
          <cell r="MH79">
            <v>8.2000000000000003E-2</v>
          </cell>
          <cell r="MI79">
            <v>0</v>
          </cell>
          <cell r="MJ79">
            <v>0</v>
          </cell>
          <cell r="MK79">
            <v>0</v>
          </cell>
          <cell r="ML79">
            <v>0</v>
          </cell>
          <cell r="MM79">
            <v>0</v>
          </cell>
          <cell r="MN79">
            <v>0.25800000000000001</v>
          </cell>
          <cell r="MO79">
            <v>0</v>
          </cell>
          <cell r="MP79">
            <v>0</v>
          </cell>
          <cell r="MQ79">
            <v>0</v>
          </cell>
          <cell r="MR79">
            <v>0</v>
          </cell>
          <cell r="MS79">
            <v>0</v>
          </cell>
          <cell r="MT79">
            <v>0.627</v>
          </cell>
          <cell r="MU79">
            <v>0</v>
          </cell>
          <cell r="MV79">
            <v>0</v>
          </cell>
          <cell r="MW79">
            <v>0</v>
          </cell>
          <cell r="MX79">
            <v>0</v>
          </cell>
          <cell r="MY79">
            <v>0</v>
          </cell>
          <cell r="MZ79">
            <v>3.4000000000000002E-2</v>
          </cell>
          <cell r="NA79">
            <v>0.124</v>
          </cell>
          <cell r="NB79">
            <v>0.154</v>
          </cell>
          <cell r="NC79">
            <v>1.2999999999999999E-2</v>
          </cell>
          <cell r="ND79">
            <v>4.4999999999999998E-2</v>
          </cell>
          <cell r="NE79">
            <v>3.5999999999999997E-2</v>
          </cell>
          <cell r="NF79">
            <v>5.0000000000000001E-3</v>
          </cell>
          <cell r="NG79">
            <v>8.8999999999999996E-2</v>
          </cell>
          <cell r="NH79">
            <v>4.5999999999999999E-2</v>
          </cell>
          <cell r="NI79">
            <v>5.3999999999999999E-2</v>
          </cell>
          <cell r="NJ79">
            <v>2.3E-2</v>
          </cell>
          <cell r="NK79">
            <v>0</v>
          </cell>
          <cell r="NL79">
            <v>2E-3</v>
          </cell>
          <cell r="NM79">
            <v>1.2E-2</v>
          </cell>
          <cell r="NN79">
            <v>5.1999999999999998E-2</v>
          </cell>
          <cell r="NO79">
            <v>1.2E-2</v>
          </cell>
          <cell r="NP79">
            <v>0</v>
          </cell>
          <cell r="NQ79">
            <v>1.9E-2</v>
          </cell>
          <cell r="NR79">
            <v>0.03</v>
          </cell>
          <cell r="NS79">
            <v>2.7E-2</v>
          </cell>
          <cell r="NT79">
            <v>0.25800000000000001</v>
          </cell>
          <cell r="NU79">
            <v>0.28799999999999998</v>
          </cell>
          <cell r="NV79">
            <v>4.2999999999999997E-2</v>
          </cell>
          <cell r="NW79">
            <v>6.0000000000000001E-3</v>
          </cell>
          <cell r="NX79">
            <v>3.5000000000000003E-2</v>
          </cell>
          <cell r="NY79">
            <v>2.5000000000000001E-2</v>
          </cell>
          <cell r="NZ79">
            <v>0.16300000000000001</v>
          </cell>
          <cell r="OA79">
            <v>0</v>
          </cell>
          <cell r="OB79">
            <v>2.9000000000000001E-2</v>
          </cell>
          <cell r="OC79">
            <v>4.0000000000000001E-3</v>
          </cell>
          <cell r="OD79">
            <v>1.4999999999999999E-2</v>
          </cell>
          <cell r="OE79">
            <v>5.0999999999999997E-2</v>
          </cell>
          <cell r="OF79">
            <v>7.0000000000000001E-3</v>
          </cell>
          <cell r="OG79">
            <v>0.03</v>
          </cell>
          <cell r="OH79">
            <v>6.2E-2</v>
          </cell>
          <cell r="OI79">
            <v>6.0000000000000001E-3</v>
          </cell>
          <cell r="OJ79">
            <v>0.23499999999999999</v>
          </cell>
          <cell r="OK79">
            <v>0.115</v>
          </cell>
          <cell r="OL79">
            <v>0</v>
          </cell>
          <cell r="OM79">
            <v>6.0000000000000001E-3</v>
          </cell>
          <cell r="ON79">
            <v>7.0000000000000001E-3</v>
          </cell>
          <cell r="OO79">
            <v>0.11799999999999999</v>
          </cell>
          <cell r="OP79">
            <v>0.107</v>
          </cell>
          <cell r="OQ79">
            <v>2E-3</v>
          </cell>
          <cell r="OR79">
            <v>3.6999999999999998E-2</v>
          </cell>
          <cell r="OS79">
            <v>3.5999999999999997E-2</v>
          </cell>
          <cell r="OT79">
            <v>0.06</v>
          </cell>
          <cell r="OU79">
            <v>5.0000000000000001E-3</v>
          </cell>
          <cell r="OV79">
            <v>0</v>
          </cell>
          <cell r="OW79">
            <v>2.7E-2</v>
          </cell>
          <cell r="OX79">
            <v>7.1999999999999995E-2</v>
          </cell>
          <cell r="OY79">
            <v>4.5999999999999999E-2</v>
          </cell>
          <cell r="OZ79">
            <v>3.3000000000000002E-2</v>
          </cell>
          <cell r="PA79">
            <v>5.1999999999999998E-2</v>
          </cell>
          <cell r="PB79">
            <v>4.4999999999999998E-2</v>
          </cell>
          <cell r="PC79">
            <v>5.0000000000000001E-3</v>
          </cell>
          <cell r="PD79">
            <v>0.22800000000000001</v>
          </cell>
        </row>
        <row r="80">
          <cell r="A80" t="str">
            <v>3JZ</v>
          </cell>
          <cell r="B80" t="str">
            <v>80</v>
          </cell>
          <cell r="C80" t="str">
            <v>NAF 17</v>
          </cell>
          <cell r="D80" t="str">
            <v>JZ</v>
          </cell>
          <cell r="E80" t="str">
            <v>3</v>
          </cell>
          <cell r="F80">
            <v>2.1000000000000001E-2</v>
          </cell>
          <cell r="G80">
            <v>3.5999999999999997E-2</v>
          </cell>
          <cell r="H80">
            <v>0.30599999999999999</v>
          </cell>
          <cell r="I80">
            <v>0.622</v>
          </cell>
          <cell r="J80">
            <v>1.4999999999999999E-2</v>
          </cell>
          <cell r="K80">
            <v>0.86</v>
          </cell>
          <cell r="L80">
            <v>8.1000000000000003E-2</v>
          </cell>
          <cell r="M80">
            <v>5.8999999999999997E-2</v>
          </cell>
          <cell r="N80">
            <v>0</v>
          </cell>
          <cell r="O80">
            <v>0.252</v>
          </cell>
          <cell r="P80">
            <v>0.218</v>
          </cell>
          <cell r="Q80">
            <v>3.4000000000000002E-2</v>
          </cell>
          <cell r="R80">
            <v>6.4000000000000001E-2</v>
          </cell>
          <cell r="S80">
            <v>5.5E-2</v>
          </cell>
          <cell r="T80">
            <v>0.32700000000000001</v>
          </cell>
          <cell r="U80">
            <v>6.5000000000000002E-2</v>
          </cell>
          <cell r="V80">
            <v>0.13</v>
          </cell>
          <cell r="W80">
            <v>0.25600000000000001</v>
          </cell>
          <cell r="X80">
            <v>0.16</v>
          </cell>
          <cell r="Y80">
            <v>0.76400000000000001</v>
          </cell>
          <cell r="Z80">
            <v>7.4999999999999997E-2</v>
          </cell>
          <cell r="AA80">
            <v>0.14399999999999999</v>
          </cell>
          <cell r="AB80">
            <v>6.9000000000000006E-2</v>
          </cell>
          <cell r="AC80">
            <v>0.47499999999999998</v>
          </cell>
          <cell r="AD80">
            <v>0.46300000000000002</v>
          </cell>
          <cell r="AE80">
            <v>0.35599999999999998</v>
          </cell>
          <cell r="AF80">
            <v>0.254</v>
          </cell>
          <cell r="AG80">
            <v>0.746</v>
          </cell>
          <cell r="AH80">
            <v>0.11899999999999999</v>
          </cell>
          <cell r="AI80">
            <v>0.88100000000000001</v>
          </cell>
          <cell r="AJ80">
            <v>78</v>
          </cell>
          <cell r="AK80">
            <v>0.90100000000000002</v>
          </cell>
          <cell r="AL80">
            <v>3.2000000000000001E-2</v>
          </cell>
          <cell r="AM80">
            <v>0.02</v>
          </cell>
          <cell r="AN80">
            <v>0</v>
          </cell>
          <cell r="AO80">
            <v>4.7E-2</v>
          </cell>
          <cell r="AP80">
            <v>0.20200000000000001</v>
          </cell>
          <cell r="AQ80">
            <v>6.3E-2</v>
          </cell>
          <cell r="AR80">
            <v>4.7E-2</v>
          </cell>
          <cell r="AS80">
            <v>0.55300000000000005</v>
          </cell>
          <cell r="AT80">
            <v>0.13400000000000001</v>
          </cell>
          <cell r="AU80">
            <v>5614</v>
          </cell>
          <cell r="AV80">
            <v>3.5000000000000003E-2</v>
          </cell>
          <cell r="AW80">
            <v>4.2999999999999997E-2</v>
          </cell>
          <cell r="AX80">
            <v>0.01</v>
          </cell>
          <cell r="AY80">
            <v>0.79400000000000004</v>
          </cell>
          <cell r="AZ80">
            <v>0.11899999999999999</v>
          </cell>
          <cell r="BA80">
            <v>71.906999999999996</v>
          </cell>
          <cell r="BB80">
            <v>5.1999999999999998E-2</v>
          </cell>
          <cell r="BC80">
            <v>8.1000000000000003E-2</v>
          </cell>
          <cell r="BD80">
            <v>0.28999999999999998</v>
          </cell>
          <cell r="BE80">
            <v>0.57799999999999996</v>
          </cell>
          <cell r="BF80">
            <v>0.129</v>
          </cell>
          <cell r="BG80">
            <v>8.7999999999999995E-2</v>
          </cell>
          <cell r="BH80">
            <v>0.23300000000000001</v>
          </cell>
          <cell r="BI80">
            <v>0.222</v>
          </cell>
          <cell r="BJ80">
            <v>0.186</v>
          </cell>
          <cell r="BK80">
            <v>0.14199999999999999</v>
          </cell>
          <cell r="BL80">
            <v>0.33300000000000002</v>
          </cell>
          <cell r="BM80">
            <v>0.26</v>
          </cell>
          <cell r="BN80">
            <v>0.218</v>
          </cell>
          <cell r="BO80">
            <v>7.9000000000000001E-2</v>
          </cell>
          <cell r="BP80">
            <v>3.9E-2</v>
          </cell>
          <cell r="BQ80">
            <v>7.0999999999999994E-2</v>
          </cell>
          <cell r="BR80">
            <v>1.4E-2</v>
          </cell>
          <cell r="BS80">
            <v>0</v>
          </cell>
          <cell r="BT80">
            <v>2.5000000000000001E-2</v>
          </cell>
          <cell r="BU80">
            <v>4.5999999999999999E-2</v>
          </cell>
          <cell r="BV80">
            <v>0.14799999999999999</v>
          </cell>
          <cell r="BW80">
            <v>0.76700000000000002</v>
          </cell>
          <cell r="BX80">
            <v>0</v>
          </cell>
          <cell r="BY80">
            <v>0</v>
          </cell>
          <cell r="BZ80">
            <v>0</v>
          </cell>
          <cell r="CA80">
            <v>4.5999999999999999E-2</v>
          </cell>
          <cell r="CB80">
            <v>0.71299999999999997</v>
          </cell>
          <cell r="CC80">
            <v>0.24099999999999999</v>
          </cell>
          <cell r="CD80">
            <v>0</v>
          </cell>
          <cell r="CE80">
            <v>0</v>
          </cell>
          <cell r="CF80">
            <v>4.9000000000000002E-2</v>
          </cell>
          <cell r="CG80">
            <v>0.189</v>
          </cell>
          <cell r="CH80">
            <v>0.64</v>
          </cell>
          <cell r="CI80">
            <v>0.122</v>
          </cell>
          <cell r="CJ80">
            <v>0</v>
          </cell>
          <cell r="CK80">
            <v>0</v>
          </cell>
          <cell r="CL80">
            <v>0</v>
          </cell>
          <cell r="CM80">
            <v>0</v>
          </cell>
          <cell r="CN80">
            <v>1.4E-2</v>
          </cell>
          <cell r="CO80">
            <v>0.98599999999999999</v>
          </cell>
          <cell r="CP80">
            <v>0.66500000000000004</v>
          </cell>
          <cell r="CQ80">
            <v>0.28000000000000003</v>
          </cell>
          <cell r="CR80">
            <v>2.7E-2</v>
          </cell>
          <cell r="CS80">
            <v>6.0000000000000001E-3</v>
          </cell>
          <cell r="CT80">
            <v>2.1999999999999999E-2</v>
          </cell>
          <cell r="CU80">
            <v>0.69899999999999995</v>
          </cell>
          <cell r="CV80">
            <v>0.23100000000000001</v>
          </cell>
          <cell r="CW80">
            <v>5.1999999999999998E-2</v>
          </cell>
          <cell r="CX80">
            <v>1.2999999999999999E-2</v>
          </cell>
          <cell r="CY80">
            <v>4.0000000000000001E-3</v>
          </cell>
          <cell r="CZ80">
            <v>0.71299999999999997</v>
          </cell>
          <cell r="DA80">
            <v>0.22800000000000001</v>
          </cell>
          <cell r="DB80">
            <v>5.1999999999999998E-2</v>
          </cell>
          <cell r="DC80">
            <v>0</v>
          </cell>
          <cell r="DD80">
            <v>7.0000000000000001E-3</v>
          </cell>
          <cell r="DE80">
            <v>0.624</v>
          </cell>
          <cell r="DF80">
            <v>8.2000000000000003E-2</v>
          </cell>
          <cell r="DG80">
            <v>2.4E-2</v>
          </cell>
          <cell r="DH80">
            <v>0</v>
          </cell>
          <cell r="DI80">
            <v>0.27</v>
          </cell>
          <cell r="DJ80">
            <v>0.49</v>
          </cell>
          <cell r="DK80">
            <v>0.06</v>
          </cell>
          <cell r="DL80">
            <v>4.3999999999999997E-2</v>
          </cell>
          <cell r="DM80">
            <v>0.01</v>
          </cell>
          <cell r="DN80">
            <v>0.39600000000000002</v>
          </cell>
          <cell r="DO80">
            <v>0.60299999999999998</v>
          </cell>
          <cell r="DP80">
            <v>0.13500000000000001</v>
          </cell>
          <cell r="DQ80">
            <v>3.3000000000000002E-2</v>
          </cell>
          <cell r="DR80">
            <v>1.0999999999999999E-2</v>
          </cell>
          <cell r="DS80">
            <v>0.219</v>
          </cell>
          <cell r="DT80">
            <v>0.58199999999999996</v>
          </cell>
          <cell r="DU80">
            <v>0.27800000000000002</v>
          </cell>
          <cell r="DV80">
            <v>6.5000000000000002E-2</v>
          </cell>
          <cell r="DW80">
            <v>7.0000000000000001E-3</v>
          </cell>
          <cell r="DX80">
            <v>6.7000000000000004E-2</v>
          </cell>
          <cell r="DY80">
            <v>0.42299999999999999</v>
          </cell>
          <cell r="DZ80">
            <v>0.27700000000000002</v>
          </cell>
          <cell r="EA80">
            <v>8.1000000000000003E-2</v>
          </cell>
          <cell r="EB80">
            <v>0.22</v>
          </cell>
          <cell r="EC80">
            <v>0.22800000000000001</v>
          </cell>
          <cell r="ED80">
            <v>0.28699999999999998</v>
          </cell>
          <cell r="EE80">
            <v>5.1999999999999998E-2</v>
          </cell>
          <cell r="EF80">
            <v>0.23499999999999999</v>
          </cell>
          <cell r="EG80">
            <v>0.19800000000000001</v>
          </cell>
          <cell r="EH80">
            <v>0.46400000000000002</v>
          </cell>
          <cell r="EI80">
            <v>0.26700000000000002</v>
          </cell>
          <cell r="EJ80">
            <v>9.0999999999999998E-2</v>
          </cell>
          <cell r="EK80">
            <v>0.17899999999999999</v>
          </cell>
          <cell r="EL80">
            <v>0.252</v>
          </cell>
          <cell r="EM80">
            <v>6.8000000000000005E-2</v>
          </cell>
          <cell r="EN80">
            <v>0.1</v>
          </cell>
          <cell r="EO80">
            <v>0.187</v>
          </cell>
          <cell r="EP80">
            <v>0.09</v>
          </cell>
          <cell r="EQ80">
            <v>0.30399999999999999</v>
          </cell>
          <cell r="ER80">
            <v>0.22600000000000001</v>
          </cell>
          <cell r="ES80">
            <v>0.50700000000000001</v>
          </cell>
          <cell r="ET80">
            <v>5.3999999999999999E-2</v>
          </cell>
          <cell r="EU80">
            <v>0.19400000000000001</v>
          </cell>
          <cell r="EV80">
            <v>0.19700000000000001</v>
          </cell>
          <cell r="EW80">
            <v>6.2E-2</v>
          </cell>
          <cell r="EX80">
            <v>3.1E-2</v>
          </cell>
          <cell r="EY80">
            <v>0.10299999999999999</v>
          </cell>
          <cell r="EZ80">
            <v>0.14299999999999999</v>
          </cell>
          <cell r="FA80">
            <v>0.33600000000000002</v>
          </cell>
          <cell r="FB80">
            <v>0.189</v>
          </cell>
          <cell r="FC80">
            <v>0.439</v>
          </cell>
          <cell r="FD80">
            <v>3.5999999999999997E-2</v>
          </cell>
          <cell r="FE80">
            <v>0.49099999999999999</v>
          </cell>
          <cell r="FF80">
            <v>0.17299999999999999</v>
          </cell>
          <cell r="FG80">
            <v>0.318</v>
          </cell>
          <cell r="FH80">
            <v>1.7999999999999999E-2</v>
          </cell>
          <cell r="FI80">
            <v>0.34799999999999998</v>
          </cell>
          <cell r="FJ80">
            <v>0.20200000000000001</v>
          </cell>
          <cell r="FK80">
            <v>0.42299999999999999</v>
          </cell>
          <cell r="FL80">
            <v>2.7E-2</v>
          </cell>
          <cell r="FM80">
            <v>6.5000000000000002E-2</v>
          </cell>
          <cell r="FN80">
            <v>0.52300000000000002</v>
          </cell>
          <cell r="FO80">
            <v>0.39700000000000002</v>
          </cell>
          <cell r="FP80">
            <v>1.4999999999999999E-2</v>
          </cell>
          <cell r="FQ80">
            <v>0.29799999999999999</v>
          </cell>
          <cell r="FR80">
            <v>0.54400000000000004</v>
          </cell>
          <cell r="FS80">
            <v>2.8000000000000001E-2</v>
          </cell>
          <cell r="FT80">
            <v>4.2000000000000003E-2</v>
          </cell>
          <cell r="FU80">
            <v>8.6999999999999994E-2</v>
          </cell>
          <cell r="FV80">
            <v>0</v>
          </cell>
          <cell r="FW80">
            <v>0.29899999999999999</v>
          </cell>
          <cell r="FX80">
            <v>0.52400000000000002</v>
          </cell>
          <cell r="FY80">
            <v>3.2000000000000001E-2</v>
          </cell>
          <cell r="FZ80">
            <v>4.4999999999999998E-2</v>
          </cell>
          <cell r="GA80">
            <v>9.9000000000000005E-2</v>
          </cell>
          <cell r="GB80">
            <v>0</v>
          </cell>
          <cell r="GC80">
            <v>0</v>
          </cell>
          <cell r="GD80">
            <v>0</v>
          </cell>
          <cell r="GE80">
            <v>0.01</v>
          </cell>
          <cell r="GF80">
            <v>0</v>
          </cell>
          <cell r="GG80">
            <v>0</v>
          </cell>
          <cell r="GH80">
            <v>8.9999999999999993E-3</v>
          </cell>
          <cell r="GI80">
            <v>5.0000000000000001E-3</v>
          </cell>
          <cell r="GJ80">
            <v>6.0000000000000001E-3</v>
          </cell>
          <cell r="GK80">
            <v>6.0000000000000001E-3</v>
          </cell>
          <cell r="GL80">
            <v>6.0000000000000001E-3</v>
          </cell>
          <cell r="GM80">
            <v>0</v>
          </cell>
          <cell r="GN80">
            <v>1.2999999999999999E-2</v>
          </cell>
          <cell r="GO80">
            <v>2.1999999999999999E-2</v>
          </cell>
          <cell r="GP80">
            <v>3.3000000000000002E-2</v>
          </cell>
          <cell r="GQ80">
            <v>7.1999999999999995E-2</v>
          </cell>
          <cell r="GR80">
            <v>7.0999999999999994E-2</v>
          </cell>
          <cell r="GS80">
            <v>7.5999999999999998E-2</v>
          </cell>
          <cell r="GT80">
            <v>3.3000000000000002E-2</v>
          </cell>
          <cell r="GU80">
            <v>0.10199999999999999</v>
          </cell>
          <cell r="GV80">
            <v>3.7999999999999999E-2</v>
          </cell>
          <cell r="GW80">
            <v>0.14499999999999999</v>
          </cell>
          <cell r="GX80">
            <v>0.14000000000000001</v>
          </cell>
          <cell r="GY80">
            <v>0.11</v>
          </cell>
          <cell r="GZ80">
            <v>8.5999999999999993E-2</v>
          </cell>
          <cell r="HA80">
            <v>0</v>
          </cell>
          <cell r="HB80">
            <v>0.01</v>
          </cell>
          <cell r="HC80">
            <v>0</v>
          </cell>
          <cell r="HD80">
            <v>4.0000000000000001E-3</v>
          </cell>
          <cell r="HE80">
            <v>0</v>
          </cell>
          <cell r="HF80">
            <v>0</v>
          </cell>
          <cell r="HG80">
            <v>8.9999999999999993E-3</v>
          </cell>
          <cell r="HH80">
            <v>0</v>
          </cell>
          <cell r="HI80">
            <v>0</v>
          </cell>
          <cell r="HJ80">
            <v>0</v>
          </cell>
          <cell r="HK80">
            <v>0.01</v>
          </cell>
          <cell r="HL80">
            <v>0</v>
          </cell>
          <cell r="HM80">
            <v>0.02</v>
          </cell>
          <cell r="HN80">
            <v>0</v>
          </cell>
          <cell r="HO80">
            <v>6.0000000000000001E-3</v>
          </cell>
          <cell r="HP80">
            <v>0</v>
          </cell>
          <cell r="HQ80">
            <v>0.01</v>
          </cell>
          <cell r="HR80">
            <v>1E-3</v>
          </cell>
          <cell r="HS80">
            <v>0.10199999999999999</v>
          </cell>
          <cell r="HT80">
            <v>0.106</v>
          </cell>
          <cell r="HU80">
            <v>5.8999999999999997E-2</v>
          </cell>
          <cell r="HV80">
            <v>1.7000000000000001E-2</v>
          </cell>
          <cell r="HW80">
            <v>6.0000000000000001E-3</v>
          </cell>
          <cell r="HX80">
            <v>1.4999999999999999E-2</v>
          </cell>
          <cell r="HY80">
            <v>0.20200000000000001</v>
          </cell>
          <cell r="HZ80">
            <v>0.14899999999999999</v>
          </cell>
          <cell r="IA80">
            <v>0.152</v>
          </cell>
          <cell r="IB80">
            <v>5.1999999999999998E-2</v>
          </cell>
          <cell r="IC80">
            <v>1.2999999999999999E-2</v>
          </cell>
          <cell r="ID80">
            <v>5.5E-2</v>
          </cell>
          <cell r="IE80">
            <v>0</v>
          </cell>
          <cell r="IF80">
            <v>4.0000000000000001E-3</v>
          </cell>
          <cell r="IG80">
            <v>0</v>
          </cell>
          <cell r="IH80">
            <v>0.01</v>
          </cell>
          <cell r="II80">
            <v>0</v>
          </cell>
          <cell r="IJ80">
            <v>0</v>
          </cell>
          <cell r="IK80">
            <v>0</v>
          </cell>
          <cell r="IL80">
            <v>0</v>
          </cell>
          <cell r="IM80">
            <v>0</v>
          </cell>
          <cell r="IN80">
            <v>0</v>
          </cell>
          <cell r="IO80">
            <v>0</v>
          </cell>
          <cell r="IP80">
            <v>1.9E-2</v>
          </cell>
          <cell r="IQ80">
            <v>0</v>
          </cell>
          <cell r="IR80">
            <v>0</v>
          </cell>
          <cell r="IS80">
            <v>0</v>
          </cell>
          <cell r="IT80">
            <v>1.0999999999999999E-2</v>
          </cell>
          <cell r="IU80">
            <v>1.7000000000000001E-2</v>
          </cell>
          <cell r="IV80">
            <v>7.0000000000000001E-3</v>
          </cell>
          <cell r="IW80">
            <v>1.4E-2</v>
          </cell>
          <cell r="IX80">
            <v>0</v>
          </cell>
          <cell r="IY80">
            <v>2.5000000000000001E-2</v>
          </cell>
          <cell r="IZ80">
            <v>0.01</v>
          </cell>
          <cell r="JA80">
            <v>8.1000000000000003E-2</v>
          </cell>
          <cell r="JB80">
            <v>0.17799999999999999</v>
          </cell>
          <cell r="JC80">
            <v>0</v>
          </cell>
          <cell r="JD80">
            <v>0</v>
          </cell>
          <cell r="JE80">
            <v>0</v>
          </cell>
          <cell r="JF80">
            <v>2.5999999999999999E-2</v>
          </cell>
          <cell r="JG80">
            <v>5.0999999999999997E-2</v>
          </cell>
          <cell r="JH80">
            <v>0.54700000000000004</v>
          </cell>
          <cell r="JI80">
            <v>0</v>
          </cell>
          <cell r="JJ80">
            <v>0</v>
          </cell>
          <cell r="JK80">
            <v>0</v>
          </cell>
          <cell r="JL80">
            <v>0</v>
          </cell>
          <cell r="JM80">
            <v>0</v>
          </cell>
          <cell r="JN80">
            <v>1.4999999999999999E-2</v>
          </cell>
          <cell r="JO80">
            <v>0</v>
          </cell>
          <cell r="JP80">
            <v>0</v>
          </cell>
          <cell r="JQ80">
            <v>0</v>
          </cell>
          <cell r="JR80">
            <v>0</v>
          </cell>
          <cell r="JS80">
            <v>0.02</v>
          </cell>
          <cell r="JT80">
            <v>0</v>
          </cell>
          <cell r="JU80">
            <v>0</v>
          </cell>
          <cell r="JV80">
            <v>0</v>
          </cell>
          <cell r="JW80">
            <v>0</v>
          </cell>
          <cell r="JX80">
            <v>0</v>
          </cell>
          <cell r="JY80">
            <v>2.1999999999999999E-2</v>
          </cell>
          <cell r="JZ80">
            <v>1.4E-2</v>
          </cell>
          <cell r="KA80">
            <v>0</v>
          </cell>
          <cell r="KB80">
            <v>0</v>
          </cell>
          <cell r="KC80">
            <v>0</v>
          </cell>
          <cell r="KD80">
            <v>2E-3</v>
          </cell>
          <cell r="KE80">
            <v>0.219</v>
          </cell>
          <cell r="KF80">
            <v>8.2000000000000003E-2</v>
          </cell>
          <cell r="KG80">
            <v>0</v>
          </cell>
          <cell r="KH80">
            <v>0</v>
          </cell>
          <cell r="KI80">
            <v>0</v>
          </cell>
          <cell r="KJ80">
            <v>4.3999999999999997E-2</v>
          </cell>
          <cell r="KK80">
            <v>0.441</v>
          </cell>
          <cell r="KL80">
            <v>0.14000000000000001</v>
          </cell>
          <cell r="KM80">
            <v>0</v>
          </cell>
          <cell r="KN80">
            <v>0</v>
          </cell>
          <cell r="KO80">
            <v>0</v>
          </cell>
          <cell r="KP80">
            <v>0</v>
          </cell>
          <cell r="KQ80">
            <v>1.0999999999999999E-2</v>
          </cell>
          <cell r="KR80">
            <v>4.0000000000000001E-3</v>
          </cell>
          <cell r="KS80">
            <v>0</v>
          </cell>
          <cell r="KT80">
            <v>0</v>
          </cell>
          <cell r="KU80">
            <v>0</v>
          </cell>
          <cell r="KV80">
            <v>0</v>
          </cell>
          <cell r="KW80">
            <v>8.9999999999999993E-3</v>
          </cell>
          <cell r="KX80">
            <v>0.01</v>
          </cell>
          <cell r="KY80">
            <v>0</v>
          </cell>
          <cell r="KZ80">
            <v>0</v>
          </cell>
          <cell r="LA80">
            <v>0</v>
          </cell>
          <cell r="LB80">
            <v>5.0000000000000001E-3</v>
          </cell>
          <cell r="LC80">
            <v>2.5999999999999999E-2</v>
          </cell>
          <cell r="LD80">
            <v>6.0000000000000001E-3</v>
          </cell>
          <cell r="LE80">
            <v>0</v>
          </cell>
          <cell r="LF80">
            <v>0</v>
          </cell>
          <cell r="LG80">
            <v>5.0000000000000001E-3</v>
          </cell>
          <cell r="LH80">
            <v>5.8000000000000003E-2</v>
          </cell>
          <cell r="LI80">
            <v>0.17799999999999999</v>
          </cell>
          <cell r="LJ80">
            <v>6.2E-2</v>
          </cell>
          <cell r="LK80">
            <v>0</v>
          </cell>
          <cell r="LL80">
            <v>0</v>
          </cell>
          <cell r="LM80">
            <v>4.4999999999999998E-2</v>
          </cell>
          <cell r="LN80">
            <v>0.127</v>
          </cell>
          <cell r="LO80">
            <v>0.41099999999999998</v>
          </cell>
          <cell r="LP80">
            <v>4.3999999999999997E-2</v>
          </cell>
          <cell r="LQ80">
            <v>0</v>
          </cell>
          <cell r="LR80">
            <v>0</v>
          </cell>
          <cell r="LS80">
            <v>0</v>
          </cell>
          <cell r="LT80">
            <v>0</v>
          </cell>
          <cell r="LU80">
            <v>1.4999999999999999E-2</v>
          </cell>
          <cell r="LV80">
            <v>0</v>
          </cell>
          <cell r="LW80">
            <v>0</v>
          </cell>
          <cell r="LX80">
            <v>0</v>
          </cell>
          <cell r="LY80">
            <v>0</v>
          </cell>
          <cell r="LZ80">
            <v>0</v>
          </cell>
          <cell r="MA80">
            <v>0</v>
          </cell>
          <cell r="MB80">
            <v>0.02</v>
          </cell>
          <cell r="MC80">
            <v>0</v>
          </cell>
          <cell r="MD80">
            <v>0</v>
          </cell>
          <cell r="ME80">
            <v>0</v>
          </cell>
          <cell r="MF80">
            <v>0</v>
          </cell>
          <cell r="MG80">
            <v>0</v>
          </cell>
          <cell r="MH80">
            <v>3.4000000000000002E-2</v>
          </cell>
          <cell r="MI80">
            <v>0</v>
          </cell>
          <cell r="MJ80">
            <v>0</v>
          </cell>
          <cell r="MK80">
            <v>0</v>
          </cell>
          <cell r="ML80">
            <v>0</v>
          </cell>
          <cell r="MM80">
            <v>1.4E-2</v>
          </cell>
          <cell r="MN80">
            <v>0.28799999999999998</v>
          </cell>
          <cell r="MO80">
            <v>0</v>
          </cell>
          <cell r="MP80">
            <v>0</v>
          </cell>
          <cell r="MQ80">
            <v>0</v>
          </cell>
          <cell r="MR80">
            <v>0</v>
          </cell>
          <cell r="MS80">
            <v>0</v>
          </cell>
          <cell r="MT80">
            <v>0.628</v>
          </cell>
          <cell r="MU80">
            <v>0</v>
          </cell>
          <cell r="MV80">
            <v>0</v>
          </cell>
          <cell r="MW80">
            <v>0</v>
          </cell>
          <cell r="MX80">
            <v>0</v>
          </cell>
          <cell r="MY80">
            <v>0</v>
          </cell>
          <cell r="MZ80">
            <v>1.6E-2</v>
          </cell>
          <cell r="NA80">
            <v>0.18</v>
          </cell>
          <cell r="NB80">
            <v>0.14199999999999999</v>
          </cell>
          <cell r="NC80">
            <v>2.8000000000000001E-2</v>
          </cell>
          <cell r="ND80">
            <v>4.8000000000000001E-2</v>
          </cell>
          <cell r="NE80">
            <v>2.7E-2</v>
          </cell>
          <cell r="NF80">
            <v>3.5999999999999997E-2</v>
          </cell>
          <cell r="NG80">
            <v>0.109</v>
          </cell>
          <cell r="NH80">
            <v>0.01</v>
          </cell>
          <cell r="NI80">
            <v>0.112</v>
          </cell>
          <cell r="NJ80">
            <v>6.0000000000000001E-3</v>
          </cell>
          <cell r="NK80">
            <v>0</v>
          </cell>
          <cell r="NL80">
            <v>3.0000000000000001E-3</v>
          </cell>
          <cell r="NM80">
            <v>1.0999999999999999E-2</v>
          </cell>
          <cell r="NN80">
            <v>6.7000000000000004E-2</v>
          </cell>
          <cell r="NO80">
            <v>0</v>
          </cell>
          <cell r="NP80">
            <v>1.2E-2</v>
          </cell>
          <cell r="NQ80">
            <v>3.3000000000000002E-2</v>
          </cell>
          <cell r="NR80">
            <v>3.0000000000000001E-3</v>
          </cell>
          <cell r="NS80">
            <v>8.0000000000000002E-3</v>
          </cell>
          <cell r="NT80">
            <v>0.16500000000000001</v>
          </cell>
          <cell r="NU80">
            <v>0.38600000000000001</v>
          </cell>
          <cell r="NV80">
            <v>1.9E-2</v>
          </cell>
          <cell r="NW80">
            <v>0</v>
          </cell>
          <cell r="NX80">
            <v>1.7999999999999999E-2</v>
          </cell>
          <cell r="NY80">
            <v>2.5999999999999999E-2</v>
          </cell>
          <cell r="NZ80">
            <v>0.21199999999999999</v>
          </cell>
          <cell r="OA80">
            <v>0.03</v>
          </cell>
          <cell r="OB80">
            <v>8.9999999999999993E-3</v>
          </cell>
          <cell r="OC80">
            <v>0</v>
          </cell>
          <cell r="OD80">
            <v>0.01</v>
          </cell>
          <cell r="OE80">
            <v>6.0999999999999999E-2</v>
          </cell>
          <cell r="OF80">
            <v>0.01</v>
          </cell>
          <cell r="OG80">
            <v>5.1999999999999998E-2</v>
          </cell>
          <cell r="OH80">
            <v>2.5999999999999999E-2</v>
          </cell>
          <cell r="OI80">
            <v>0</v>
          </cell>
          <cell r="OJ80">
            <v>0.14199999999999999</v>
          </cell>
          <cell r="OK80">
            <v>0.18</v>
          </cell>
          <cell r="OL80">
            <v>3.5000000000000003E-2</v>
          </cell>
          <cell r="OM80">
            <v>0</v>
          </cell>
          <cell r="ON80">
            <v>1.2E-2</v>
          </cell>
          <cell r="OO80">
            <v>0.17899999999999999</v>
          </cell>
          <cell r="OP80">
            <v>7.8E-2</v>
          </cell>
          <cell r="OQ80">
            <v>1.6E-2</v>
          </cell>
          <cell r="OR80">
            <v>1.2E-2</v>
          </cell>
          <cell r="OS80">
            <v>3.5000000000000003E-2</v>
          </cell>
          <cell r="OT80">
            <v>5.0000000000000001E-3</v>
          </cell>
          <cell r="OU80">
            <v>1.0999999999999999E-2</v>
          </cell>
          <cell r="OV80">
            <v>0</v>
          </cell>
          <cell r="OW80">
            <v>3.4000000000000002E-2</v>
          </cell>
          <cell r="OX80">
            <v>0.123</v>
          </cell>
          <cell r="OY80">
            <v>6.4000000000000001E-2</v>
          </cell>
          <cell r="OZ80">
            <v>1.2999999999999999E-2</v>
          </cell>
          <cell r="PA80">
            <v>3.5000000000000003E-2</v>
          </cell>
          <cell r="PB80">
            <v>1.9E-2</v>
          </cell>
          <cell r="PC80">
            <v>0</v>
          </cell>
          <cell r="PD80">
            <v>0.14199999999999999</v>
          </cell>
        </row>
        <row r="81">
          <cell r="A81" t="str">
            <v>4JZ</v>
          </cell>
          <cell r="B81" t="str">
            <v>81</v>
          </cell>
          <cell r="C81" t="str">
            <v>NAF 17</v>
          </cell>
          <cell r="D81" t="str">
            <v>JZ</v>
          </cell>
          <cell r="E81" t="str">
            <v>4</v>
          </cell>
          <cell r="F81">
            <v>5.0000000000000001E-3</v>
          </cell>
          <cell r="G81">
            <v>3.5999999999999997E-2</v>
          </cell>
          <cell r="H81">
            <v>0.33</v>
          </cell>
          <cell r="I81">
            <v>0.61099999999999999</v>
          </cell>
          <cell r="J81">
            <v>1.7999999999999999E-2</v>
          </cell>
          <cell r="K81">
            <v>0.83199999999999996</v>
          </cell>
          <cell r="L81">
            <v>0.14000000000000001</v>
          </cell>
          <cell r="M81">
            <v>1.0999999999999999E-2</v>
          </cell>
          <cell r="N81">
            <v>1.6E-2</v>
          </cell>
          <cell r="O81">
            <v>0.25800000000000001</v>
          </cell>
          <cell r="P81">
            <v>0.222</v>
          </cell>
          <cell r="Q81">
            <v>2.9000000000000001E-2</v>
          </cell>
          <cell r="R81">
            <v>4.5999999999999999E-2</v>
          </cell>
          <cell r="S81">
            <v>5.0999999999999997E-2</v>
          </cell>
          <cell r="T81">
            <v>0.379</v>
          </cell>
          <cell r="U81">
            <v>7.6999999999999999E-2</v>
          </cell>
          <cell r="V81">
            <v>0.17499999999999999</v>
          </cell>
          <cell r="W81">
            <v>0.27500000000000002</v>
          </cell>
          <cell r="X81">
            <v>0.183</v>
          </cell>
          <cell r="Y81">
            <v>0.73399999999999999</v>
          </cell>
          <cell r="Z81">
            <v>8.3000000000000004E-2</v>
          </cell>
          <cell r="AA81">
            <v>0.21299999999999999</v>
          </cell>
          <cell r="AB81">
            <v>0.20799999999999999</v>
          </cell>
          <cell r="AC81">
            <v>0.49399999999999999</v>
          </cell>
          <cell r="AD81">
            <v>0.73599999999999999</v>
          </cell>
          <cell r="AE81">
            <v>0.25800000000000001</v>
          </cell>
          <cell r="AF81">
            <v>0.28499999999999998</v>
          </cell>
          <cell r="AG81">
            <v>0.71499999999999997</v>
          </cell>
          <cell r="AH81">
            <v>5.8999999999999997E-2</v>
          </cell>
          <cell r="AI81">
            <v>0.94099999999999995</v>
          </cell>
          <cell r="AJ81">
            <v>0</v>
          </cell>
          <cell r="AK81">
            <v>0.72699999999999998</v>
          </cell>
          <cell r="AL81">
            <v>0.115</v>
          </cell>
          <cell r="AM81">
            <v>0</v>
          </cell>
          <cell r="AN81">
            <v>0.08</v>
          </cell>
          <cell r="AO81">
            <v>7.6999999999999999E-2</v>
          </cell>
          <cell r="AP81">
            <v>0.17199999999999999</v>
          </cell>
          <cell r="AQ81">
            <v>0.105</v>
          </cell>
          <cell r="AR81">
            <v>5.6000000000000001E-2</v>
          </cell>
          <cell r="AS81">
            <v>0.46300000000000002</v>
          </cell>
          <cell r="AT81">
            <v>0.20399999999999999</v>
          </cell>
          <cell r="AU81">
            <v>3035</v>
          </cell>
          <cell r="AV81">
            <v>2E-3</v>
          </cell>
          <cell r="AW81">
            <v>3.4000000000000002E-2</v>
          </cell>
          <cell r="AX81">
            <v>1.7999999999999999E-2</v>
          </cell>
          <cell r="AY81">
            <v>0.74199999999999999</v>
          </cell>
          <cell r="AZ81">
            <v>0.20399999999999999</v>
          </cell>
          <cell r="BA81">
            <v>67.893000000000001</v>
          </cell>
          <cell r="BB81">
            <v>4.9000000000000002E-2</v>
          </cell>
          <cell r="BC81">
            <v>0.112</v>
          </cell>
          <cell r="BD81">
            <v>0.28899999999999998</v>
          </cell>
          <cell r="BE81">
            <v>0.55000000000000004</v>
          </cell>
          <cell r="BF81">
            <v>0.152</v>
          </cell>
          <cell r="BG81">
            <v>0.14899999999999999</v>
          </cell>
          <cell r="BH81">
            <v>0.14299999999999999</v>
          </cell>
          <cell r="BI81">
            <v>0.28499999999999998</v>
          </cell>
          <cell r="BJ81">
            <v>0.14299999999999999</v>
          </cell>
          <cell r="BK81">
            <v>0.128</v>
          </cell>
          <cell r="BL81">
            <v>0.35699999999999998</v>
          </cell>
          <cell r="BM81">
            <v>0.23799999999999999</v>
          </cell>
          <cell r="BN81">
            <v>0.21</v>
          </cell>
          <cell r="BO81">
            <v>0.09</v>
          </cell>
          <cell r="BP81">
            <v>0.08</v>
          </cell>
          <cell r="BQ81">
            <v>2.5000000000000001E-2</v>
          </cell>
          <cell r="BR81">
            <v>0</v>
          </cell>
          <cell r="BS81">
            <v>0</v>
          </cell>
          <cell r="BT81">
            <v>0</v>
          </cell>
          <cell r="BU81">
            <v>3.5000000000000003E-2</v>
          </cell>
          <cell r="BV81">
            <v>0.20399999999999999</v>
          </cell>
          <cell r="BW81">
            <v>0.76200000000000001</v>
          </cell>
          <cell r="BX81">
            <v>0</v>
          </cell>
          <cell r="BY81">
            <v>0</v>
          </cell>
          <cell r="BZ81">
            <v>0</v>
          </cell>
          <cell r="CA81">
            <v>8.5999999999999993E-2</v>
          </cell>
          <cell r="CB81">
            <v>0.76700000000000002</v>
          </cell>
          <cell r="CC81">
            <v>0.14699999999999999</v>
          </cell>
          <cell r="CD81">
            <v>0</v>
          </cell>
          <cell r="CE81">
            <v>0</v>
          </cell>
          <cell r="CF81">
            <v>4.4999999999999998E-2</v>
          </cell>
          <cell r="CG81">
            <v>0.17399999999999999</v>
          </cell>
          <cell r="CH81">
            <v>0.72499999999999998</v>
          </cell>
          <cell r="CI81">
            <v>5.6000000000000001E-2</v>
          </cell>
          <cell r="CJ81">
            <v>0</v>
          </cell>
          <cell r="CK81">
            <v>0</v>
          </cell>
          <cell r="CL81">
            <v>0</v>
          </cell>
          <cell r="CM81">
            <v>0</v>
          </cell>
          <cell r="CN81">
            <v>0</v>
          </cell>
          <cell r="CO81">
            <v>1</v>
          </cell>
          <cell r="CP81">
            <v>0.49099999999999999</v>
          </cell>
          <cell r="CQ81">
            <v>0.42799999999999999</v>
          </cell>
          <cell r="CR81">
            <v>0.02</v>
          </cell>
          <cell r="CS81">
            <v>0</v>
          </cell>
          <cell r="CT81">
            <v>6.2E-2</v>
          </cell>
          <cell r="CU81">
            <v>0.57999999999999996</v>
          </cell>
          <cell r="CV81">
            <v>0.373</v>
          </cell>
          <cell r="CW81">
            <v>2.1999999999999999E-2</v>
          </cell>
          <cell r="CX81">
            <v>0</v>
          </cell>
          <cell r="CY81">
            <v>2.5000000000000001E-2</v>
          </cell>
          <cell r="CZ81">
            <v>0.51900000000000002</v>
          </cell>
          <cell r="DA81">
            <v>0.38</v>
          </cell>
          <cell r="DB81">
            <v>8.7999999999999995E-2</v>
          </cell>
          <cell r="DC81">
            <v>0</v>
          </cell>
          <cell r="DD81">
            <v>1.2999999999999999E-2</v>
          </cell>
          <cell r="DE81">
            <v>0.58099999999999996</v>
          </cell>
          <cell r="DF81">
            <v>0.16900000000000001</v>
          </cell>
          <cell r="DG81">
            <v>7.0000000000000001E-3</v>
          </cell>
          <cell r="DH81">
            <v>5.0000000000000001E-3</v>
          </cell>
          <cell r="DI81">
            <v>0.23799999999999999</v>
          </cell>
          <cell r="DJ81">
            <v>0.47499999999999998</v>
          </cell>
          <cell r="DK81">
            <v>6.8000000000000005E-2</v>
          </cell>
          <cell r="DL81">
            <v>1.9E-2</v>
          </cell>
          <cell r="DM81">
            <v>0</v>
          </cell>
          <cell r="DN81">
            <v>0.437</v>
          </cell>
          <cell r="DO81">
            <v>0.64600000000000002</v>
          </cell>
          <cell r="DP81">
            <v>0.153</v>
          </cell>
          <cell r="DQ81">
            <v>2E-3</v>
          </cell>
          <cell r="DR81">
            <v>0</v>
          </cell>
          <cell r="DS81">
            <v>0.19800000000000001</v>
          </cell>
          <cell r="DT81">
            <v>0.48</v>
          </cell>
          <cell r="DU81">
            <v>0.39</v>
          </cell>
          <cell r="DV81">
            <v>0.10199999999999999</v>
          </cell>
          <cell r="DW81">
            <v>2E-3</v>
          </cell>
          <cell r="DX81">
            <v>2.5999999999999999E-2</v>
          </cell>
          <cell r="DY81">
            <v>0.36099999999999999</v>
          </cell>
          <cell r="DZ81">
            <v>0.27300000000000002</v>
          </cell>
          <cell r="EA81">
            <v>5.8999999999999997E-2</v>
          </cell>
          <cell r="EB81">
            <v>0.30599999999999999</v>
          </cell>
          <cell r="EC81">
            <v>0.158</v>
          </cell>
          <cell r="ED81">
            <v>0.30599999999999999</v>
          </cell>
          <cell r="EE81">
            <v>3.2000000000000001E-2</v>
          </cell>
          <cell r="EF81">
            <v>0.27200000000000002</v>
          </cell>
          <cell r="EG81">
            <v>0.23200000000000001</v>
          </cell>
          <cell r="EH81">
            <v>0.33700000000000002</v>
          </cell>
          <cell r="EI81">
            <v>0.30199999999999999</v>
          </cell>
          <cell r="EJ81">
            <v>5.1999999999999998E-2</v>
          </cell>
          <cell r="EK81">
            <v>0.309</v>
          </cell>
          <cell r="EL81">
            <v>0.21099999999999999</v>
          </cell>
          <cell r="EM81">
            <v>6.6000000000000003E-2</v>
          </cell>
          <cell r="EN81">
            <v>9.6000000000000002E-2</v>
          </cell>
          <cell r="EO81">
            <v>0.16300000000000001</v>
          </cell>
          <cell r="EP81">
            <v>0.124</v>
          </cell>
          <cell r="EQ81">
            <v>0.33900000000000002</v>
          </cell>
          <cell r="ER81">
            <v>0.189</v>
          </cell>
          <cell r="ES81">
            <v>0.50900000000000001</v>
          </cell>
          <cell r="ET81">
            <v>0.05</v>
          </cell>
          <cell r="EU81">
            <v>0.218</v>
          </cell>
          <cell r="EV81">
            <v>0.22700000000000001</v>
          </cell>
          <cell r="EW81">
            <v>8.3000000000000004E-2</v>
          </cell>
          <cell r="EX81">
            <v>4.2999999999999997E-2</v>
          </cell>
          <cell r="EY81">
            <v>0.14199999999999999</v>
          </cell>
          <cell r="EZ81">
            <v>0.153</v>
          </cell>
          <cell r="FA81">
            <v>0.47199999999999998</v>
          </cell>
          <cell r="FB81">
            <v>0.17499999999999999</v>
          </cell>
          <cell r="FC81">
            <v>0.33400000000000002</v>
          </cell>
          <cell r="FD81">
            <v>1.7999999999999999E-2</v>
          </cell>
          <cell r="FE81">
            <v>0.57499999999999996</v>
          </cell>
          <cell r="FF81">
            <v>0.186</v>
          </cell>
          <cell r="FG81">
            <v>0.22700000000000001</v>
          </cell>
          <cell r="FH81">
            <v>1.2E-2</v>
          </cell>
          <cell r="FI81">
            <v>0.45600000000000002</v>
          </cell>
          <cell r="FJ81">
            <v>0.26600000000000001</v>
          </cell>
          <cell r="FK81">
            <v>0.26</v>
          </cell>
          <cell r="FL81">
            <v>1.7000000000000001E-2</v>
          </cell>
          <cell r="FM81">
            <v>3.2000000000000001E-2</v>
          </cell>
          <cell r="FN81">
            <v>0.52600000000000002</v>
          </cell>
          <cell r="FO81">
            <v>0.42099999999999999</v>
          </cell>
          <cell r="FP81">
            <v>2.1999999999999999E-2</v>
          </cell>
          <cell r="FQ81">
            <v>0.311</v>
          </cell>
          <cell r="FR81">
            <v>0.53800000000000003</v>
          </cell>
          <cell r="FS81">
            <v>1.7000000000000001E-2</v>
          </cell>
          <cell r="FT81">
            <v>5.6000000000000001E-2</v>
          </cell>
          <cell r="FU81">
            <v>7.8E-2</v>
          </cell>
          <cell r="FV81">
            <v>0</v>
          </cell>
          <cell r="FW81">
            <v>0.32100000000000001</v>
          </cell>
          <cell r="FX81">
            <v>0.51200000000000001</v>
          </cell>
          <cell r="FY81">
            <v>0.02</v>
          </cell>
          <cell r="FZ81">
            <v>6.0999999999999999E-2</v>
          </cell>
          <cell r="GA81">
            <v>8.5999999999999993E-2</v>
          </cell>
          <cell r="GB81">
            <v>0</v>
          </cell>
          <cell r="GC81">
            <v>0</v>
          </cell>
          <cell r="GD81">
            <v>5.0000000000000001E-3</v>
          </cell>
          <cell r="GE81">
            <v>0</v>
          </cell>
          <cell r="GF81">
            <v>0</v>
          </cell>
          <cell r="GG81">
            <v>0</v>
          </cell>
          <cell r="GH81">
            <v>0</v>
          </cell>
          <cell r="GI81">
            <v>0</v>
          </cell>
          <cell r="GJ81">
            <v>4.0000000000000001E-3</v>
          </cell>
          <cell r="GK81">
            <v>6.0000000000000001E-3</v>
          </cell>
          <cell r="GL81">
            <v>1.9E-2</v>
          </cell>
          <cell r="GM81">
            <v>5.0000000000000001E-3</v>
          </cell>
          <cell r="GN81">
            <v>0</v>
          </cell>
          <cell r="GO81">
            <v>0.03</v>
          </cell>
          <cell r="GP81">
            <v>0.06</v>
          </cell>
          <cell r="GQ81">
            <v>8.8999999999999996E-2</v>
          </cell>
          <cell r="GR81">
            <v>9.9000000000000005E-2</v>
          </cell>
          <cell r="GS81">
            <v>0.06</v>
          </cell>
          <cell r="GT81">
            <v>1E-3</v>
          </cell>
          <cell r="GU81">
            <v>0.115</v>
          </cell>
          <cell r="GV81">
            <v>0.08</v>
          </cell>
          <cell r="GW81">
            <v>4.8000000000000001E-2</v>
          </cell>
          <cell r="GX81">
            <v>0.155</v>
          </cell>
          <cell r="GY81">
            <v>7.6999999999999999E-2</v>
          </cell>
          <cell r="GZ81">
            <v>0.126</v>
          </cell>
          <cell r="HA81">
            <v>6.0000000000000001E-3</v>
          </cell>
          <cell r="HB81">
            <v>0</v>
          </cell>
          <cell r="HC81">
            <v>0</v>
          </cell>
          <cell r="HD81">
            <v>1.2E-2</v>
          </cell>
          <cell r="HE81">
            <v>0</v>
          </cell>
          <cell r="HF81">
            <v>0</v>
          </cell>
          <cell r="HG81">
            <v>0</v>
          </cell>
          <cell r="HH81">
            <v>5.0000000000000001E-3</v>
          </cell>
          <cell r="HI81">
            <v>0</v>
          </cell>
          <cell r="HJ81">
            <v>0</v>
          </cell>
          <cell r="HK81">
            <v>0</v>
          </cell>
          <cell r="HL81">
            <v>0</v>
          </cell>
          <cell r="HM81">
            <v>1.9E-2</v>
          </cell>
          <cell r="HN81">
            <v>1.4E-2</v>
          </cell>
          <cell r="HO81">
            <v>3.0000000000000001E-3</v>
          </cell>
          <cell r="HP81">
            <v>0</v>
          </cell>
          <cell r="HQ81">
            <v>0</v>
          </cell>
          <cell r="HR81">
            <v>0</v>
          </cell>
          <cell r="HS81">
            <v>0.08</v>
          </cell>
          <cell r="HT81">
            <v>8.5999999999999993E-2</v>
          </cell>
          <cell r="HU81">
            <v>9.2999999999999999E-2</v>
          </cell>
          <cell r="HV81">
            <v>5.1999999999999998E-2</v>
          </cell>
          <cell r="HW81">
            <v>1.7000000000000001E-2</v>
          </cell>
          <cell r="HX81">
            <v>4.0000000000000001E-3</v>
          </cell>
          <cell r="HY81">
            <v>0.246</v>
          </cell>
          <cell r="HZ81">
            <v>0.13200000000000001</v>
          </cell>
          <cell r="IA81">
            <v>0.113</v>
          </cell>
          <cell r="IB81">
            <v>3.7999999999999999E-2</v>
          </cell>
          <cell r="IC81">
            <v>5.7000000000000002E-2</v>
          </cell>
          <cell r="ID81">
            <v>2.1000000000000001E-2</v>
          </cell>
          <cell r="IE81">
            <v>1.2E-2</v>
          </cell>
          <cell r="IF81">
            <v>0</v>
          </cell>
          <cell r="IG81">
            <v>0</v>
          </cell>
          <cell r="IH81">
            <v>0</v>
          </cell>
          <cell r="II81">
            <v>6.0000000000000001E-3</v>
          </cell>
          <cell r="IJ81">
            <v>0</v>
          </cell>
          <cell r="IK81">
            <v>0</v>
          </cell>
          <cell r="IL81">
            <v>0</v>
          </cell>
          <cell r="IM81">
            <v>0</v>
          </cell>
          <cell r="IN81">
            <v>0</v>
          </cell>
          <cell r="IO81">
            <v>0</v>
          </cell>
          <cell r="IP81">
            <v>6.0000000000000001E-3</v>
          </cell>
          <cell r="IQ81">
            <v>0</v>
          </cell>
          <cell r="IR81">
            <v>0</v>
          </cell>
          <cell r="IS81">
            <v>0</v>
          </cell>
          <cell r="IT81">
            <v>3.0000000000000001E-3</v>
          </cell>
          <cell r="IU81">
            <v>1.2E-2</v>
          </cell>
          <cell r="IV81">
            <v>2.9000000000000001E-2</v>
          </cell>
          <cell r="IW81">
            <v>0</v>
          </cell>
          <cell r="IX81">
            <v>0</v>
          </cell>
          <cell r="IY81">
            <v>0</v>
          </cell>
          <cell r="IZ81">
            <v>2.1999999999999999E-2</v>
          </cell>
          <cell r="JA81">
            <v>0.104</v>
          </cell>
          <cell r="JB81">
            <v>0.2</v>
          </cell>
          <cell r="JC81">
            <v>0</v>
          </cell>
          <cell r="JD81">
            <v>0</v>
          </cell>
          <cell r="JE81">
            <v>0</v>
          </cell>
          <cell r="JF81">
            <v>8.9999999999999993E-3</v>
          </cell>
          <cell r="JG81">
            <v>8.7999999999999995E-2</v>
          </cell>
          <cell r="JH81">
            <v>0.50900000000000001</v>
          </cell>
          <cell r="JI81">
            <v>0</v>
          </cell>
          <cell r="JJ81">
            <v>0</v>
          </cell>
          <cell r="JK81">
            <v>0</v>
          </cell>
          <cell r="JL81">
            <v>0</v>
          </cell>
          <cell r="JM81">
            <v>0</v>
          </cell>
          <cell r="JN81">
            <v>1.9E-2</v>
          </cell>
          <cell r="JO81">
            <v>0</v>
          </cell>
          <cell r="JP81">
            <v>0</v>
          </cell>
          <cell r="JQ81">
            <v>0</v>
          </cell>
          <cell r="JR81">
            <v>0</v>
          </cell>
          <cell r="JS81">
            <v>5.0000000000000001E-3</v>
          </cell>
          <cell r="JT81">
            <v>0</v>
          </cell>
          <cell r="JU81">
            <v>0</v>
          </cell>
          <cell r="JV81">
            <v>0</v>
          </cell>
          <cell r="JW81">
            <v>0</v>
          </cell>
          <cell r="JX81">
            <v>0</v>
          </cell>
          <cell r="JY81">
            <v>2.1999999999999999E-2</v>
          </cell>
          <cell r="JZ81">
            <v>1.7000000000000001E-2</v>
          </cell>
          <cell r="KA81">
            <v>0</v>
          </cell>
          <cell r="KB81">
            <v>0</v>
          </cell>
          <cell r="KC81">
            <v>0</v>
          </cell>
          <cell r="KD81">
            <v>3.2000000000000001E-2</v>
          </cell>
          <cell r="KE81">
            <v>0.28000000000000003</v>
          </cell>
          <cell r="KF81">
            <v>3.2000000000000001E-2</v>
          </cell>
          <cell r="KG81">
            <v>0</v>
          </cell>
          <cell r="KH81">
            <v>0</v>
          </cell>
          <cell r="KI81">
            <v>0</v>
          </cell>
          <cell r="KJ81">
            <v>5.3999999999999999E-2</v>
          </cell>
          <cell r="KK81">
            <v>0.441</v>
          </cell>
          <cell r="KL81">
            <v>9.8000000000000004E-2</v>
          </cell>
          <cell r="KM81">
            <v>0</v>
          </cell>
          <cell r="KN81">
            <v>0</v>
          </cell>
          <cell r="KO81">
            <v>0</v>
          </cell>
          <cell r="KP81">
            <v>0</v>
          </cell>
          <cell r="KQ81">
            <v>1.7999999999999999E-2</v>
          </cell>
          <cell r="KR81">
            <v>0</v>
          </cell>
          <cell r="KS81">
            <v>0</v>
          </cell>
          <cell r="KT81">
            <v>0</v>
          </cell>
          <cell r="KU81">
            <v>0</v>
          </cell>
          <cell r="KV81">
            <v>5.0000000000000001E-3</v>
          </cell>
          <cell r="KW81">
            <v>0</v>
          </cell>
          <cell r="KX81">
            <v>0</v>
          </cell>
          <cell r="KY81">
            <v>0</v>
          </cell>
          <cell r="KZ81">
            <v>0</v>
          </cell>
          <cell r="LA81">
            <v>0</v>
          </cell>
          <cell r="LB81">
            <v>7.0000000000000001E-3</v>
          </cell>
          <cell r="LC81">
            <v>3.1E-2</v>
          </cell>
          <cell r="LD81">
            <v>0</v>
          </cell>
          <cell r="LE81">
            <v>0</v>
          </cell>
          <cell r="LF81">
            <v>0</v>
          </cell>
          <cell r="LG81">
            <v>2.1999999999999999E-2</v>
          </cell>
          <cell r="LH81">
            <v>7.6999999999999999E-2</v>
          </cell>
          <cell r="LI81">
            <v>0.22600000000000001</v>
          </cell>
          <cell r="LJ81">
            <v>0.02</v>
          </cell>
          <cell r="LK81">
            <v>0</v>
          </cell>
          <cell r="LL81">
            <v>0</v>
          </cell>
          <cell r="LM81">
            <v>2.3E-2</v>
          </cell>
          <cell r="LN81">
            <v>8.5000000000000006E-2</v>
          </cell>
          <cell r="LO81">
            <v>0.45</v>
          </cell>
          <cell r="LP81">
            <v>3.5999999999999997E-2</v>
          </cell>
          <cell r="LQ81">
            <v>0</v>
          </cell>
          <cell r="LR81">
            <v>0</v>
          </cell>
          <cell r="LS81">
            <v>0</v>
          </cell>
          <cell r="LT81">
            <v>0</v>
          </cell>
          <cell r="LU81">
            <v>1.7999999999999999E-2</v>
          </cell>
          <cell r="LV81">
            <v>0</v>
          </cell>
          <cell r="LW81">
            <v>0</v>
          </cell>
          <cell r="LX81">
            <v>0</v>
          </cell>
          <cell r="LY81">
            <v>0</v>
          </cell>
          <cell r="LZ81">
            <v>0</v>
          </cell>
          <cell r="MA81">
            <v>0</v>
          </cell>
          <cell r="MB81">
            <v>5.0000000000000001E-3</v>
          </cell>
          <cell r="MC81">
            <v>0</v>
          </cell>
          <cell r="MD81">
            <v>0</v>
          </cell>
          <cell r="ME81">
            <v>0</v>
          </cell>
          <cell r="MF81">
            <v>0</v>
          </cell>
          <cell r="MG81">
            <v>0</v>
          </cell>
          <cell r="MH81">
            <v>4.3999999999999997E-2</v>
          </cell>
          <cell r="MI81">
            <v>0</v>
          </cell>
          <cell r="MJ81">
            <v>0</v>
          </cell>
          <cell r="MK81">
            <v>0</v>
          </cell>
          <cell r="ML81">
            <v>0</v>
          </cell>
          <cell r="MM81">
            <v>0</v>
          </cell>
          <cell r="MN81">
            <v>0.33900000000000002</v>
          </cell>
          <cell r="MO81">
            <v>0</v>
          </cell>
          <cell r="MP81">
            <v>0</v>
          </cell>
          <cell r="MQ81">
            <v>0</v>
          </cell>
          <cell r="MR81">
            <v>0</v>
          </cell>
          <cell r="MS81">
            <v>0</v>
          </cell>
          <cell r="MT81">
            <v>0.59299999999999997</v>
          </cell>
          <cell r="MU81">
            <v>0</v>
          </cell>
          <cell r="MV81">
            <v>0</v>
          </cell>
          <cell r="MW81">
            <v>0</v>
          </cell>
          <cell r="MX81">
            <v>0</v>
          </cell>
          <cell r="MY81">
            <v>0</v>
          </cell>
          <cell r="MZ81">
            <v>1.7999999999999999E-2</v>
          </cell>
          <cell r="NA81">
            <v>0.125</v>
          </cell>
          <cell r="NB81">
            <v>0.16900000000000001</v>
          </cell>
          <cell r="NC81">
            <v>5.0000000000000001E-3</v>
          </cell>
          <cell r="ND81">
            <v>3.6999999999999998E-2</v>
          </cell>
          <cell r="NE81">
            <v>2.5000000000000001E-2</v>
          </cell>
          <cell r="NF81">
            <v>1.4E-2</v>
          </cell>
          <cell r="NG81">
            <v>8.6999999999999994E-2</v>
          </cell>
          <cell r="NH81">
            <v>2.4E-2</v>
          </cell>
          <cell r="NI81">
            <v>0.13600000000000001</v>
          </cell>
          <cell r="NJ81">
            <v>1.2E-2</v>
          </cell>
          <cell r="NK81">
            <v>0</v>
          </cell>
          <cell r="NL81">
            <v>3.0000000000000001E-3</v>
          </cell>
          <cell r="NM81">
            <v>0</v>
          </cell>
          <cell r="NN81">
            <v>5.6000000000000001E-2</v>
          </cell>
          <cell r="NO81">
            <v>0</v>
          </cell>
          <cell r="NP81">
            <v>1.9E-2</v>
          </cell>
          <cell r="NQ81">
            <v>4.7E-2</v>
          </cell>
          <cell r="NR81">
            <v>2E-3</v>
          </cell>
          <cell r="NS81">
            <v>4.2000000000000003E-2</v>
          </cell>
          <cell r="NT81">
            <v>0.19500000000000001</v>
          </cell>
          <cell r="NU81">
            <v>0.27800000000000002</v>
          </cell>
          <cell r="NV81">
            <v>5.2999999999999999E-2</v>
          </cell>
          <cell r="NW81">
            <v>0</v>
          </cell>
          <cell r="NX81">
            <v>2.9000000000000001E-2</v>
          </cell>
          <cell r="NY81">
            <v>1.4E-2</v>
          </cell>
          <cell r="NZ81">
            <v>0.214</v>
          </cell>
          <cell r="OA81">
            <v>2.3E-2</v>
          </cell>
          <cell r="OB81">
            <v>2.1999999999999999E-2</v>
          </cell>
          <cell r="OC81">
            <v>0</v>
          </cell>
          <cell r="OD81">
            <v>2.8000000000000001E-2</v>
          </cell>
          <cell r="OE81">
            <v>2.9000000000000001E-2</v>
          </cell>
          <cell r="OF81">
            <v>4.0000000000000001E-3</v>
          </cell>
          <cell r="OG81">
            <v>4.3999999999999997E-2</v>
          </cell>
          <cell r="OH81">
            <v>7.0000000000000001E-3</v>
          </cell>
          <cell r="OI81">
            <v>0</v>
          </cell>
          <cell r="OJ81">
            <v>0.255</v>
          </cell>
          <cell r="OK81">
            <v>0.13300000000000001</v>
          </cell>
          <cell r="OL81">
            <v>2.1000000000000001E-2</v>
          </cell>
          <cell r="OM81">
            <v>0</v>
          </cell>
          <cell r="ON81">
            <v>3.0000000000000001E-3</v>
          </cell>
          <cell r="OO81">
            <v>0.17299999999999999</v>
          </cell>
          <cell r="OP81">
            <v>0.111</v>
          </cell>
          <cell r="OQ81">
            <v>3.0000000000000001E-3</v>
          </cell>
          <cell r="OR81">
            <v>1.9E-2</v>
          </cell>
          <cell r="OS81">
            <v>5.0000000000000001E-3</v>
          </cell>
          <cell r="OT81">
            <v>1.7999999999999999E-2</v>
          </cell>
          <cell r="OU81">
            <v>0</v>
          </cell>
          <cell r="OV81">
            <v>8.0000000000000002E-3</v>
          </cell>
          <cell r="OW81">
            <v>1.0999999999999999E-2</v>
          </cell>
          <cell r="OX81">
            <v>0.13900000000000001</v>
          </cell>
          <cell r="OY81">
            <v>4.9000000000000002E-2</v>
          </cell>
          <cell r="OZ81">
            <v>7.2999999999999995E-2</v>
          </cell>
          <cell r="PA81">
            <v>1.4999999999999999E-2</v>
          </cell>
          <cell r="PB81">
            <v>1.2E-2</v>
          </cell>
          <cell r="PC81">
            <v>0</v>
          </cell>
          <cell r="PD81">
            <v>0.20599999999999999</v>
          </cell>
        </row>
        <row r="82">
          <cell r="A82" t="str">
            <v>5JZ</v>
          </cell>
          <cell r="B82" t="str">
            <v>82</v>
          </cell>
          <cell r="C82" t="str">
            <v>NAF 17</v>
          </cell>
          <cell r="D82" t="str">
            <v>JZ</v>
          </cell>
          <cell r="E82" t="str">
            <v>5</v>
          </cell>
          <cell r="F82">
            <v>7.0000000000000001E-3</v>
          </cell>
          <cell r="G82">
            <v>1.6E-2</v>
          </cell>
          <cell r="H82">
            <v>0.40600000000000003</v>
          </cell>
          <cell r="I82">
            <v>0.52900000000000003</v>
          </cell>
          <cell r="J82">
            <v>4.1000000000000002E-2</v>
          </cell>
          <cell r="K82">
            <v>0.72499999999999998</v>
          </cell>
          <cell r="L82">
            <v>0.12</v>
          </cell>
          <cell r="M82">
            <v>0.13900000000000001</v>
          </cell>
          <cell r="N82">
            <v>1.6E-2</v>
          </cell>
          <cell r="O82">
            <v>0.183</v>
          </cell>
          <cell r="P82">
            <v>0.185</v>
          </cell>
          <cell r="Q82">
            <v>4.8000000000000001E-2</v>
          </cell>
          <cell r="R82">
            <v>3.3000000000000002E-2</v>
          </cell>
          <cell r="S82">
            <v>4.9000000000000002E-2</v>
          </cell>
          <cell r="T82">
            <v>0.45100000000000001</v>
          </cell>
          <cell r="U82">
            <v>8.4000000000000005E-2</v>
          </cell>
          <cell r="V82">
            <v>0.219</v>
          </cell>
          <cell r="W82">
            <v>0.219</v>
          </cell>
          <cell r="X82">
            <v>0.27800000000000002</v>
          </cell>
          <cell r="Y82">
            <v>0.65700000000000003</v>
          </cell>
          <cell r="Z82">
            <v>6.5000000000000002E-2</v>
          </cell>
          <cell r="AA82">
            <v>0.11899999999999999</v>
          </cell>
          <cell r="AB82">
            <v>0.17599999999999999</v>
          </cell>
          <cell r="AC82">
            <v>0.34899999999999998</v>
          </cell>
          <cell r="AD82">
            <v>0.79100000000000004</v>
          </cell>
          <cell r="AE82">
            <v>7.9000000000000001E-2</v>
          </cell>
          <cell r="AF82">
            <v>0.315</v>
          </cell>
          <cell r="AG82">
            <v>0.68500000000000005</v>
          </cell>
          <cell r="AH82">
            <v>0.24</v>
          </cell>
          <cell r="AI82">
            <v>0.76</v>
          </cell>
          <cell r="AJ82">
            <v>167</v>
          </cell>
          <cell r="AK82">
            <v>0.69199999999999995</v>
          </cell>
          <cell r="AL82">
            <v>7.0000000000000007E-2</v>
          </cell>
          <cell r="AM82">
            <v>0</v>
          </cell>
          <cell r="AN82">
            <v>0.23799999999999999</v>
          </cell>
          <cell r="AO82">
            <v>0</v>
          </cell>
          <cell r="AP82">
            <v>0.312</v>
          </cell>
          <cell r="AQ82">
            <v>5.0999999999999997E-2</v>
          </cell>
          <cell r="AR82">
            <v>0.01</v>
          </cell>
          <cell r="AS82">
            <v>0.34399999999999997</v>
          </cell>
          <cell r="AT82">
            <v>0.28299999999999997</v>
          </cell>
          <cell r="AU82">
            <v>1782</v>
          </cell>
          <cell r="AV82">
            <v>2.1999999999999999E-2</v>
          </cell>
          <cell r="AW82">
            <v>0.09</v>
          </cell>
          <cell r="AX82">
            <v>5.1999999999999998E-2</v>
          </cell>
          <cell r="AY82">
            <v>0.69499999999999995</v>
          </cell>
          <cell r="AZ82">
            <v>0.14199999999999999</v>
          </cell>
          <cell r="BA82">
            <v>67.656999999999996</v>
          </cell>
          <cell r="BB82">
            <v>4.4999999999999998E-2</v>
          </cell>
          <cell r="BC82">
            <v>0.13400000000000001</v>
          </cell>
          <cell r="BD82">
            <v>0.28100000000000003</v>
          </cell>
          <cell r="BE82">
            <v>0.54</v>
          </cell>
          <cell r="BF82">
            <v>0.121</v>
          </cell>
          <cell r="BG82">
            <v>0.23300000000000001</v>
          </cell>
          <cell r="BH82">
            <v>0.127</v>
          </cell>
          <cell r="BI82">
            <v>0.183</v>
          </cell>
          <cell r="BJ82">
            <v>0.14899999999999999</v>
          </cell>
          <cell r="BK82">
            <v>0.187</v>
          </cell>
          <cell r="BL82">
            <v>0.23699999999999999</v>
          </cell>
          <cell r="BM82">
            <v>0.35399999999999998</v>
          </cell>
          <cell r="BN82">
            <v>0.17799999999999999</v>
          </cell>
          <cell r="BO82">
            <v>0.124</v>
          </cell>
          <cell r="BP82">
            <v>7.2999999999999995E-2</v>
          </cell>
          <cell r="BQ82">
            <v>3.3000000000000002E-2</v>
          </cell>
          <cell r="BR82">
            <v>0</v>
          </cell>
          <cell r="BS82">
            <v>0.02</v>
          </cell>
          <cell r="BT82">
            <v>0</v>
          </cell>
          <cell r="BU82">
            <v>9.0999999999999998E-2</v>
          </cell>
          <cell r="BV82">
            <v>0.16400000000000001</v>
          </cell>
          <cell r="BW82">
            <v>0.72399999999999998</v>
          </cell>
          <cell r="BX82">
            <v>0</v>
          </cell>
          <cell r="BY82">
            <v>0</v>
          </cell>
          <cell r="BZ82">
            <v>3.0000000000000001E-3</v>
          </cell>
          <cell r="CA82">
            <v>0.10199999999999999</v>
          </cell>
          <cell r="CB82">
            <v>0.86299999999999999</v>
          </cell>
          <cell r="CC82">
            <v>3.2000000000000001E-2</v>
          </cell>
          <cell r="CD82">
            <v>0</v>
          </cell>
          <cell r="CE82">
            <v>0</v>
          </cell>
          <cell r="CF82">
            <v>4.4999999999999998E-2</v>
          </cell>
          <cell r="CG82">
            <v>0.27800000000000002</v>
          </cell>
          <cell r="CH82">
            <v>0.66</v>
          </cell>
          <cell r="CI82">
            <v>1.7000000000000001E-2</v>
          </cell>
          <cell r="CJ82">
            <v>0</v>
          </cell>
          <cell r="CK82">
            <v>0</v>
          </cell>
          <cell r="CL82">
            <v>0</v>
          </cell>
          <cell r="CM82">
            <v>4.8000000000000001E-2</v>
          </cell>
          <cell r="CN82">
            <v>0</v>
          </cell>
          <cell r="CO82">
            <v>0.95199999999999996</v>
          </cell>
          <cell r="CP82">
            <v>0.41799999999999998</v>
          </cell>
          <cell r="CQ82">
            <v>0.50600000000000001</v>
          </cell>
          <cell r="CR82">
            <v>5.3999999999999999E-2</v>
          </cell>
          <cell r="CS82">
            <v>0</v>
          </cell>
          <cell r="CT82">
            <v>2.1000000000000001E-2</v>
          </cell>
          <cell r="CU82">
            <v>0.66300000000000003</v>
          </cell>
          <cell r="CV82">
            <v>0.32200000000000001</v>
          </cell>
          <cell r="CW82">
            <v>1.4999999999999999E-2</v>
          </cell>
          <cell r="CX82">
            <v>0</v>
          </cell>
          <cell r="CY82">
            <v>0</v>
          </cell>
          <cell r="CZ82">
            <v>0.57599999999999996</v>
          </cell>
          <cell r="DA82">
            <v>0.36899999999999999</v>
          </cell>
          <cell r="DB82">
            <v>5.5E-2</v>
          </cell>
          <cell r="DC82">
            <v>0</v>
          </cell>
          <cell r="DD82">
            <v>0</v>
          </cell>
          <cell r="DE82">
            <v>0.68899999999999995</v>
          </cell>
          <cell r="DF82">
            <v>0.13900000000000001</v>
          </cell>
          <cell r="DG82">
            <v>0</v>
          </cell>
          <cell r="DH82">
            <v>0</v>
          </cell>
          <cell r="DI82">
            <v>0.17199999999999999</v>
          </cell>
          <cell r="DJ82">
            <v>0.65700000000000003</v>
          </cell>
          <cell r="DK82">
            <v>8.6999999999999994E-2</v>
          </cell>
          <cell r="DL82">
            <v>3.0000000000000001E-3</v>
          </cell>
          <cell r="DM82">
            <v>0</v>
          </cell>
          <cell r="DN82">
            <v>0.253</v>
          </cell>
          <cell r="DO82">
            <v>0.67100000000000004</v>
          </cell>
          <cell r="DP82">
            <v>0.16300000000000001</v>
          </cell>
          <cell r="DQ82">
            <v>1.4999999999999999E-2</v>
          </cell>
          <cell r="DR82">
            <v>0</v>
          </cell>
          <cell r="DS82">
            <v>0.151</v>
          </cell>
          <cell r="DT82">
            <v>0.53200000000000003</v>
          </cell>
          <cell r="DU82">
            <v>0.28199999999999997</v>
          </cell>
          <cell r="DV82">
            <v>0.17199999999999999</v>
          </cell>
          <cell r="DW82">
            <v>0</v>
          </cell>
          <cell r="DX82">
            <v>1.4E-2</v>
          </cell>
          <cell r="DY82">
            <v>0.32800000000000001</v>
          </cell>
          <cell r="DZ82">
            <v>0.433</v>
          </cell>
          <cell r="EA82">
            <v>3.9E-2</v>
          </cell>
          <cell r="EB82">
            <v>0.19900000000000001</v>
          </cell>
          <cell r="EC82">
            <v>0.104</v>
          </cell>
          <cell r="ED82">
            <v>0.24</v>
          </cell>
          <cell r="EE82">
            <v>7.4999999999999997E-2</v>
          </cell>
          <cell r="EF82">
            <v>0.36699999999999999</v>
          </cell>
          <cell r="EG82">
            <v>0.214</v>
          </cell>
          <cell r="EH82">
            <v>0.41</v>
          </cell>
          <cell r="EI82">
            <v>0.35599999999999998</v>
          </cell>
          <cell r="EJ82">
            <v>6.0999999999999999E-2</v>
          </cell>
          <cell r="EK82">
            <v>0.17299999999999999</v>
          </cell>
          <cell r="EL82">
            <v>0.17499999999999999</v>
          </cell>
          <cell r="EM82">
            <v>3.4000000000000002E-2</v>
          </cell>
          <cell r="EN82">
            <v>0.161</v>
          </cell>
          <cell r="EO82">
            <v>0.188</v>
          </cell>
          <cell r="EP82">
            <v>0.17199999999999999</v>
          </cell>
          <cell r="EQ82">
            <v>0.27</v>
          </cell>
          <cell r="ER82">
            <v>0.19</v>
          </cell>
          <cell r="ES82">
            <v>0.55600000000000005</v>
          </cell>
          <cell r="ET82">
            <v>7.1999999999999995E-2</v>
          </cell>
          <cell r="EU82">
            <v>0.17599999999999999</v>
          </cell>
          <cell r="EV82">
            <v>0.216</v>
          </cell>
          <cell r="EW82">
            <v>0.14699999999999999</v>
          </cell>
          <cell r="EX82">
            <v>6.6000000000000003E-2</v>
          </cell>
          <cell r="EY82">
            <v>0.221</v>
          </cell>
          <cell r="EZ82">
            <v>0.14199999999999999</v>
          </cell>
          <cell r="FA82">
            <v>0.55100000000000005</v>
          </cell>
          <cell r="FB82">
            <v>0.11</v>
          </cell>
          <cell r="FC82">
            <v>0.32100000000000001</v>
          </cell>
          <cell r="FD82">
            <v>1.7999999999999999E-2</v>
          </cell>
          <cell r="FE82">
            <v>0.68600000000000005</v>
          </cell>
          <cell r="FF82">
            <v>0.13</v>
          </cell>
          <cell r="FG82">
            <v>0.161</v>
          </cell>
          <cell r="FH82">
            <v>2.1999999999999999E-2</v>
          </cell>
          <cell r="FI82">
            <v>0.64700000000000002</v>
          </cell>
          <cell r="FJ82">
            <v>0.17599999999999999</v>
          </cell>
          <cell r="FK82">
            <v>0.154</v>
          </cell>
          <cell r="FL82">
            <v>2.1999999999999999E-2</v>
          </cell>
          <cell r="FM82">
            <v>0.20200000000000001</v>
          </cell>
          <cell r="FN82">
            <v>0.48699999999999999</v>
          </cell>
          <cell r="FO82">
            <v>0.28799999999999998</v>
          </cell>
          <cell r="FP82">
            <v>2.3E-2</v>
          </cell>
          <cell r="FQ82">
            <v>0.28999999999999998</v>
          </cell>
          <cell r="FR82">
            <v>0.498</v>
          </cell>
          <cell r="FS82">
            <v>3.1E-2</v>
          </cell>
          <cell r="FT82">
            <v>5.6000000000000001E-2</v>
          </cell>
          <cell r="FU82">
            <v>0.11600000000000001</v>
          </cell>
          <cell r="FV82">
            <v>8.9999999999999993E-3</v>
          </cell>
          <cell r="FW82">
            <v>0.28399999999999997</v>
          </cell>
          <cell r="FX82">
            <v>0.47799999999999998</v>
          </cell>
          <cell r="FY82">
            <v>3.6999999999999998E-2</v>
          </cell>
          <cell r="FZ82">
            <v>6.0999999999999999E-2</v>
          </cell>
          <cell r="GA82">
            <v>0.129</v>
          </cell>
          <cell r="GB82">
            <v>1.0999999999999999E-2</v>
          </cell>
          <cell r="GC82">
            <v>0</v>
          </cell>
          <cell r="GD82">
            <v>0</v>
          </cell>
          <cell r="GE82">
            <v>0</v>
          </cell>
          <cell r="GF82">
            <v>7.0000000000000001E-3</v>
          </cell>
          <cell r="GG82">
            <v>0</v>
          </cell>
          <cell r="GH82">
            <v>0</v>
          </cell>
          <cell r="GI82">
            <v>0</v>
          </cell>
          <cell r="GJ82">
            <v>0</v>
          </cell>
          <cell r="GK82">
            <v>0</v>
          </cell>
          <cell r="GL82">
            <v>1.6E-2</v>
          </cell>
          <cell r="GM82">
            <v>0</v>
          </cell>
          <cell r="GN82">
            <v>0</v>
          </cell>
          <cell r="GO82">
            <v>4.2999999999999997E-2</v>
          </cell>
          <cell r="GP82">
            <v>0.126</v>
          </cell>
          <cell r="GQ82">
            <v>6.6000000000000003E-2</v>
          </cell>
          <cell r="GR82">
            <v>8.4000000000000005E-2</v>
          </cell>
          <cell r="GS82">
            <v>1.2999999999999999E-2</v>
          </cell>
          <cell r="GT82">
            <v>7.3999999999999996E-2</v>
          </cell>
          <cell r="GU82">
            <v>7.8E-2</v>
          </cell>
          <cell r="GV82">
            <v>0.106</v>
          </cell>
          <cell r="GW82">
            <v>5.5E-2</v>
          </cell>
          <cell r="GX82">
            <v>5.3999999999999999E-2</v>
          </cell>
          <cell r="GY82">
            <v>0.123</v>
          </cell>
          <cell r="GZ82">
            <v>0.113</v>
          </cell>
          <cell r="HA82">
            <v>0</v>
          </cell>
          <cell r="HB82">
            <v>0</v>
          </cell>
          <cell r="HC82">
            <v>7.0000000000000001E-3</v>
          </cell>
          <cell r="HD82">
            <v>2.1000000000000001E-2</v>
          </cell>
          <cell r="HE82">
            <v>1.2999999999999999E-2</v>
          </cell>
          <cell r="HF82">
            <v>0</v>
          </cell>
          <cell r="HG82">
            <v>0</v>
          </cell>
          <cell r="HH82">
            <v>0</v>
          </cell>
          <cell r="HI82">
            <v>0</v>
          </cell>
          <cell r="HJ82">
            <v>7.0000000000000001E-3</v>
          </cell>
          <cell r="HK82">
            <v>0</v>
          </cell>
          <cell r="HL82">
            <v>0</v>
          </cell>
          <cell r="HM82">
            <v>0</v>
          </cell>
          <cell r="HN82">
            <v>0</v>
          </cell>
          <cell r="HO82">
            <v>1.6E-2</v>
          </cell>
          <cell r="HP82">
            <v>0</v>
          </cell>
          <cell r="HQ82">
            <v>0</v>
          </cell>
          <cell r="HR82">
            <v>0</v>
          </cell>
          <cell r="HS82">
            <v>3.9E-2</v>
          </cell>
          <cell r="HT82">
            <v>0.186</v>
          </cell>
          <cell r="HU82">
            <v>9.8000000000000004E-2</v>
          </cell>
          <cell r="HV82">
            <v>2.4E-2</v>
          </cell>
          <cell r="HW82">
            <v>6.0999999999999999E-2</v>
          </cell>
          <cell r="HX82">
            <v>0</v>
          </cell>
          <cell r="HY82">
            <v>0.17699999999999999</v>
          </cell>
          <cell r="HZ82">
            <v>0.155</v>
          </cell>
          <cell r="IA82">
            <v>5.8000000000000003E-2</v>
          </cell>
          <cell r="IB82">
            <v>9.2999999999999999E-2</v>
          </cell>
          <cell r="IC82">
            <v>1.2E-2</v>
          </cell>
          <cell r="ID82">
            <v>3.3000000000000002E-2</v>
          </cell>
          <cell r="IE82">
            <v>2.1000000000000001E-2</v>
          </cell>
          <cell r="IF82">
            <v>1.2999999999999999E-2</v>
          </cell>
          <cell r="IG82">
            <v>7.0000000000000001E-3</v>
          </cell>
          <cell r="IH82">
            <v>0</v>
          </cell>
          <cell r="II82">
            <v>0</v>
          </cell>
          <cell r="IJ82">
            <v>0</v>
          </cell>
          <cell r="IK82">
            <v>0</v>
          </cell>
          <cell r="IL82">
            <v>0</v>
          </cell>
          <cell r="IM82">
            <v>0</v>
          </cell>
          <cell r="IN82">
            <v>0</v>
          </cell>
          <cell r="IO82">
            <v>0</v>
          </cell>
          <cell r="IP82">
            <v>7.0000000000000001E-3</v>
          </cell>
          <cell r="IQ82">
            <v>0</v>
          </cell>
          <cell r="IR82">
            <v>0</v>
          </cell>
          <cell r="IS82">
            <v>0</v>
          </cell>
          <cell r="IT82">
            <v>0</v>
          </cell>
          <cell r="IU82">
            <v>1.6E-2</v>
          </cell>
          <cell r="IV82">
            <v>0</v>
          </cell>
          <cell r="IW82">
            <v>0</v>
          </cell>
          <cell r="IX82">
            <v>0.02</v>
          </cell>
          <cell r="IY82">
            <v>0</v>
          </cell>
          <cell r="IZ82">
            <v>6.0999999999999999E-2</v>
          </cell>
          <cell r="JA82">
            <v>0.11700000000000001</v>
          </cell>
          <cell r="JB82">
            <v>0.20499999999999999</v>
          </cell>
          <cell r="JC82">
            <v>0</v>
          </cell>
          <cell r="JD82">
            <v>0</v>
          </cell>
          <cell r="JE82">
            <v>0</v>
          </cell>
          <cell r="JF82">
            <v>1.7000000000000001E-2</v>
          </cell>
          <cell r="JG82">
            <v>3.1E-2</v>
          </cell>
          <cell r="JH82">
            <v>0.48499999999999999</v>
          </cell>
          <cell r="JI82">
            <v>0</v>
          </cell>
          <cell r="JJ82">
            <v>0</v>
          </cell>
          <cell r="JK82">
            <v>0</v>
          </cell>
          <cell r="JL82">
            <v>1.2999999999999999E-2</v>
          </cell>
          <cell r="JM82">
            <v>0</v>
          </cell>
          <cell r="JN82">
            <v>2.8000000000000001E-2</v>
          </cell>
          <cell r="JO82">
            <v>0</v>
          </cell>
          <cell r="JP82">
            <v>0</v>
          </cell>
          <cell r="JQ82">
            <v>0</v>
          </cell>
          <cell r="JR82">
            <v>0</v>
          </cell>
          <cell r="JS82">
            <v>7.0000000000000001E-3</v>
          </cell>
          <cell r="JT82">
            <v>0</v>
          </cell>
          <cell r="JU82">
            <v>0</v>
          </cell>
          <cell r="JV82">
            <v>0</v>
          </cell>
          <cell r="JW82">
            <v>0</v>
          </cell>
          <cell r="JX82">
            <v>0</v>
          </cell>
          <cell r="JY82">
            <v>1.6E-2</v>
          </cell>
          <cell r="JZ82">
            <v>0</v>
          </cell>
          <cell r="KA82">
            <v>0</v>
          </cell>
          <cell r="KB82">
            <v>0</v>
          </cell>
          <cell r="KC82">
            <v>0</v>
          </cell>
          <cell r="KD82">
            <v>9.0999999999999998E-2</v>
          </cell>
          <cell r="KE82">
            <v>0.29699999999999999</v>
          </cell>
          <cell r="KF82">
            <v>1.9E-2</v>
          </cell>
          <cell r="KG82">
            <v>0</v>
          </cell>
          <cell r="KH82">
            <v>0</v>
          </cell>
          <cell r="KI82">
            <v>3.0000000000000001E-3</v>
          </cell>
          <cell r="KJ82">
            <v>1.0999999999999999E-2</v>
          </cell>
          <cell r="KK82">
            <v>0.501</v>
          </cell>
          <cell r="KL82">
            <v>1.2999999999999999E-2</v>
          </cell>
          <cell r="KM82">
            <v>0</v>
          </cell>
          <cell r="KN82">
            <v>0</v>
          </cell>
          <cell r="KO82">
            <v>0</v>
          </cell>
          <cell r="KP82">
            <v>0</v>
          </cell>
          <cell r="KQ82">
            <v>4.1000000000000002E-2</v>
          </cell>
          <cell r="KR82">
            <v>0</v>
          </cell>
          <cell r="KS82">
            <v>0</v>
          </cell>
          <cell r="KT82">
            <v>0</v>
          </cell>
          <cell r="KU82">
            <v>0</v>
          </cell>
          <cell r="KV82">
            <v>0</v>
          </cell>
          <cell r="KW82">
            <v>7.0000000000000001E-3</v>
          </cell>
          <cell r="KX82">
            <v>0</v>
          </cell>
          <cell r="KY82">
            <v>0</v>
          </cell>
          <cell r="KZ82">
            <v>0</v>
          </cell>
          <cell r="LA82">
            <v>0</v>
          </cell>
          <cell r="LB82">
            <v>0</v>
          </cell>
          <cell r="LC82">
            <v>0</v>
          </cell>
          <cell r="LD82">
            <v>1.7000000000000001E-2</v>
          </cell>
          <cell r="LE82">
            <v>0</v>
          </cell>
          <cell r="LF82">
            <v>0</v>
          </cell>
          <cell r="LG82">
            <v>6.0000000000000001E-3</v>
          </cell>
          <cell r="LH82">
            <v>0.107</v>
          </cell>
          <cell r="LI82">
            <v>0.26300000000000001</v>
          </cell>
          <cell r="LJ82">
            <v>0</v>
          </cell>
          <cell r="LK82">
            <v>0</v>
          </cell>
          <cell r="LL82">
            <v>0</v>
          </cell>
          <cell r="LM82">
            <v>3.9E-2</v>
          </cell>
          <cell r="LN82">
            <v>0.14099999999999999</v>
          </cell>
          <cell r="LO82">
            <v>0.376</v>
          </cell>
          <cell r="LP82">
            <v>0</v>
          </cell>
          <cell r="LQ82">
            <v>0</v>
          </cell>
          <cell r="LR82">
            <v>0</v>
          </cell>
          <cell r="LS82">
            <v>0</v>
          </cell>
          <cell r="LT82">
            <v>0.03</v>
          </cell>
          <cell r="LU82">
            <v>1.4E-2</v>
          </cell>
          <cell r="LV82">
            <v>0</v>
          </cell>
          <cell r="LW82">
            <v>0</v>
          </cell>
          <cell r="LX82">
            <v>0</v>
          </cell>
          <cell r="LY82">
            <v>0</v>
          </cell>
          <cell r="LZ82">
            <v>0</v>
          </cell>
          <cell r="MA82">
            <v>0</v>
          </cell>
          <cell r="MB82">
            <v>7.0000000000000001E-3</v>
          </cell>
          <cell r="MC82">
            <v>0</v>
          </cell>
          <cell r="MD82">
            <v>0</v>
          </cell>
          <cell r="ME82">
            <v>0</v>
          </cell>
          <cell r="MF82">
            <v>0</v>
          </cell>
          <cell r="MG82">
            <v>0</v>
          </cell>
          <cell r="MH82">
            <v>1.7000000000000001E-2</v>
          </cell>
          <cell r="MI82">
            <v>0</v>
          </cell>
          <cell r="MJ82">
            <v>0</v>
          </cell>
          <cell r="MK82">
            <v>0</v>
          </cell>
          <cell r="ML82">
            <v>4.8000000000000001E-2</v>
          </cell>
          <cell r="MM82">
            <v>0</v>
          </cell>
          <cell r="MN82">
            <v>0.36499999999999999</v>
          </cell>
          <cell r="MO82">
            <v>0</v>
          </cell>
          <cell r="MP82">
            <v>0</v>
          </cell>
          <cell r="MQ82">
            <v>0</v>
          </cell>
          <cell r="MR82">
            <v>0</v>
          </cell>
          <cell r="MS82">
            <v>0</v>
          </cell>
          <cell r="MT82">
            <v>0.53400000000000003</v>
          </cell>
          <cell r="MU82">
            <v>0</v>
          </cell>
          <cell r="MV82">
            <v>0</v>
          </cell>
          <cell r="MW82">
            <v>0</v>
          </cell>
          <cell r="MX82">
            <v>0</v>
          </cell>
          <cell r="MY82">
            <v>0</v>
          </cell>
          <cell r="MZ82">
            <v>2.9000000000000001E-2</v>
          </cell>
          <cell r="NA82">
            <v>0.104</v>
          </cell>
          <cell r="NB82">
            <v>0.104</v>
          </cell>
          <cell r="NC82">
            <v>0</v>
          </cell>
          <cell r="ND82">
            <v>8.3000000000000004E-2</v>
          </cell>
          <cell r="NE82">
            <v>3.6999999999999998E-2</v>
          </cell>
          <cell r="NF82">
            <v>0</v>
          </cell>
          <cell r="NG82">
            <v>0.112</v>
          </cell>
          <cell r="NH82">
            <v>7.4999999999999997E-2</v>
          </cell>
          <cell r="NI82">
            <v>0.219</v>
          </cell>
          <cell r="NJ82">
            <v>2.7E-2</v>
          </cell>
          <cell r="NK82">
            <v>0</v>
          </cell>
          <cell r="NL82">
            <v>0</v>
          </cell>
          <cell r="NM82">
            <v>0</v>
          </cell>
          <cell r="NN82">
            <v>3.9E-2</v>
          </cell>
          <cell r="NO82">
            <v>0</v>
          </cell>
          <cell r="NP82">
            <v>0</v>
          </cell>
          <cell r="NQ82">
            <v>2.4E-2</v>
          </cell>
          <cell r="NR82">
            <v>0</v>
          </cell>
          <cell r="NS82">
            <v>2.5000000000000001E-2</v>
          </cell>
          <cell r="NT82">
            <v>0.15</v>
          </cell>
          <cell r="NU82">
            <v>0.28699999999999998</v>
          </cell>
          <cell r="NV82">
            <v>2.5999999999999999E-2</v>
          </cell>
          <cell r="NW82">
            <v>0</v>
          </cell>
          <cell r="NX82">
            <v>2.1000000000000001E-2</v>
          </cell>
          <cell r="NY82">
            <v>6.6000000000000003E-2</v>
          </cell>
          <cell r="NZ82">
            <v>0.318</v>
          </cell>
          <cell r="OA82">
            <v>4.3999999999999997E-2</v>
          </cell>
          <cell r="OB82">
            <v>0.01</v>
          </cell>
          <cell r="OC82">
            <v>1.7000000000000001E-2</v>
          </cell>
          <cell r="OD82">
            <v>5.0000000000000001E-3</v>
          </cell>
          <cell r="OE82">
            <v>1.7000000000000001E-2</v>
          </cell>
          <cell r="OF82">
            <v>0</v>
          </cell>
          <cell r="OG82">
            <v>0.04</v>
          </cell>
          <cell r="OH82">
            <v>7.0000000000000001E-3</v>
          </cell>
          <cell r="OI82">
            <v>0</v>
          </cell>
          <cell r="OJ82">
            <v>0.14099999999999999</v>
          </cell>
          <cell r="OK82">
            <v>0.109</v>
          </cell>
          <cell r="OL82">
            <v>0</v>
          </cell>
          <cell r="OM82">
            <v>0</v>
          </cell>
          <cell r="ON82">
            <v>0</v>
          </cell>
          <cell r="OO82">
            <v>0.125</v>
          </cell>
          <cell r="OP82">
            <v>0.10100000000000001</v>
          </cell>
          <cell r="OQ82">
            <v>0</v>
          </cell>
          <cell r="OR82">
            <v>1.6E-2</v>
          </cell>
          <cell r="OS82">
            <v>0</v>
          </cell>
          <cell r="OT82">
            <v>5.8999999999999997E-2</v>
          </cell>
          <cell r="OU82">
            <v>1.9E-2</v>
          </cell>
          <cell r="OV82">
            <v>0</v>
          </cell>
          <cell r="OW82">
            <v>0.11600000000000001</v>
          </cell>
          <cell r="OX82">
            <v>0.18</v>
          </cell>
          <cell r="OY82">
            <v>4.2000000000000003E-2</v>
          </cell>
          <cell r="OZ82">
            <v>1.4E-2</v>
          </cell>
          <cell r="PA82">
            <v>6.0999999999999999E-2</v>
          </cell>
          <cell r="PB82">
            <v>1.7000000000000001E-2</v>
          </cell>
          <cell r="PC82">
            <v>0</v>
          </cell>
          <cell r="PD82">
            <v>0.14199999999999999</v>
          </cell>
        </row>
        <row r="83">
          <cell r="A83" t="str">
            <v>6JZ</v>
          </cell>
          <cell r="B83" t="str">
            <v>83</v>
          </cell>
          <cell r="C83" t="str">
            <v>NAF 17</v>
          </cell>
          <cell r="D83" t="str">
            <v>JZ</v>
          </cell>
          <cell r="E83" t="str">
            <v>6</v>
          </cell>
          <cell r="F83">
            <v>0</v>
          </cell>
          <cell r="G83">
            <v>8.0000000000000002E-3</v>
          </cell>
          <cell r="H83">
            <v>0.60099999999999998</v>
          </cell>
          <cell r="I83">
            <v>0.39200000000000002</v>
          </cell>
          <cell r="J83">
            <v>0</v>
          </cell>
          <cell r="K83">
            <v>0.93400000000000005</v>
          </cell>
          <cell r="L83">
            <v>0.04</v>
          </cell>
          <cell r="M83">
            <v>0</v>
          </cell>
          <cell r="N83">
            <v>2.5999999999999999E-2</v>
          </cell>
          <cell r="O83">
            <v>0.28899999999999998</v>
          </cell>
          <cell r="P83">
            <v>0.45300000000000001</v>
          </cell>
          <cell r="Q83">
            <v>1.0999999999999999E-2</v>
          </cell>
          <cell r="R83">
            <v>8.0000000000000002E-3</v>
          </cell>
          <cell r="S83">
            <v>0.02</v>
          </cell>
          <cell r="T83">
            <v>0.64600000000000002</v>
          </cell>
          <cell r="U83">
            <v>1.7999999999999999E-2</v>
          </cell>
          <cell r="V83">
            <v>0.16400000000000001</v>
          </cell>
          <cell r="W83">
            <v>0.123</v>
          </cell>
          <cell r="X83">
            <v>0.29799999999999999</v>
          </cell>
          <cell r="Y83">
            <v>0.65500000000000003</v>
          </cell>
          <cell r="Z83">
            <v>4.8000000000000001E-2</v>
          </cell>
          <cell r="AA83">
            <v>0.16300000000000001</v>
          </cell>
          <cell r="AB83">
            <v>0.71199999999999997</v>
          </cell>
          <cell r="AC83">
            <v>0.28799999999999998</v>
          </cell>
          <cell r="AD83">
            <v>0.79</v>
          </cell>
          <cell r="AE83">
            <v>0.39300000000000002</v>
          </cell>
          <cell r="AF83">
            <v>0.17299999999999999</v>
          </cell>
          <cell r="AG83">
            <v>0.82699999999999996</v>
          </cell>
          <cell r="AH83">
            <v>0.20200000000000001</v>
          </cell>
          <cell r="AI83">
            <v>0.79800000000000004</v>
          </cell>
          <cell r="AJ83">
            <v>51</v>
          </cell>
          <cell r="AK83">
            <v>0.94799999999999995</v>
          </cell>
          <cell r="AL83">
            <v>0</v>
          </cell>
          <cell r="AM83">
            <v>0</v>
          </cell>
          <cell r="AN83">
            <v>5.1999999999999998E-2</v>
          </cell>
          <cell r="AO83">
            <v>0</v>
          </cell>
          <cell r="AP83">
            <v>5.1999999999999998E-2</v>
          </cell>
          <cell r="AQ83">
            <v>9.8000000000000004E-2</v>
          </cell>
          <cell r="AR83">
            <v>0.185</v>
          </cell>
          <cell r="AS83">
            <v>0.44500000000000001</v>
          </cell>
          <cell r="AT83">
            <v>0.22</v>
          </cell>
          <cell r="AU83">
            <v>3071</v>
          </cell>
          <cell r="AV83">
            <v>5.0000000000000001E-3</v>
          </cell>
          <cell r="AW83">
            <v>2.1999999999999999E-2</v>
          </cell>
          <cell r="AX83">
            <v>3.3000000000000002E-2</v>
          </cell>
          <cell r="AY83">
            <v>0.83299999999999996</v>
          </cell>
          <cell r="AZ83">
            <v>0.107</v>
          </cell>
          <cell r="BA83">
            <v>72.861999999999995</v>
          </cell>
          <cell r="BB83">
            <v>3.2000000000000001E-2</v>
          </cell>
          <cell r="BC83">
            <v>0.106</v>
          </cell>
          <cell r="BD83">
            <v>0.21099999999999999</v>
          </cell>
          <cell r="BE83">
            <v>0.65</v>
          </cell>
          <cell r="BF83">
            <v>8.7999999999999995E-2</v>
          </cell>
          <cell r="BG83">
            <v>9.5000000000000001E-2</v>
          </cell>
          <cell r="BH83">
            <v>0.35</v>
          </cell>
          <cell r="BI83">
            <v>0.128</v>
          </cell>
          <cell r="BJ83">
            <v>0.32300000000000001</v>
          </cell>
          <cell r="BK83">
            <v>1.6E-2</v>
          </cell>
          <cell r="BL83">
            <v>0.437</v>
          </cell>
          <cell r="BM83">
            <v>0.1</v>
          </cell>
          <cell r="BN83">
            <v>0.35899999999999999</v>
          </cell>
          <cell r="BO83">
            <v>7.1999999999999995E-2</v>
          </cell>
          <cell r="BP83">
            <v>1.4E-2</v>
          </cell>
          <cell r="BQ83">
            <v>1.7999999999999999E-2</v>
          </cell>
          <cell r="BR83">
            <v>0</v>
          </cell>
          <cell r="BS83">
            <v>0</v>
          </cell>
          <cell r="BT83">
            <v>2.1000000000000001E-2</v>
          </cell>
          <cell r="BU83">
            <v>1.7999999999999999E-2</v>
          </cell>
          <cell r="BV83">
            <v>9.7000000000000003E-2</v>
          </cell>
          <cell r="BW83">
            <v>0.86299999999999999</v>
          </cell>
          <cell r="BX83">
            <v>0</v>
          </cell>
          <cell r="BY83">
            <v>0</v>
          </cell>
          <cell r="BZ83">
            <v>2.1000000000000001E-2</v>
          </cell>
          <cell r="CA83">
            <v>7.0000000000000001E-3</v>
          </cell>
          <cell r="CB83">
            <v>0.96499999999999997</v>
          </cell>
          <cell r="CC83">
            <v>6.0000000000000001E-3</v>
          </cell>
          <cell r="CD83">
            <v>0</v>
          </cell>
          <cell r="CE83">
            <v>7.0000000000000001E-3</v>
          </cell>
          <cell r="CF83">
            <v>8.0000000000000002E-3</v>
          </cell>
          <cell r="CG83">
            <v>0.158</v>
          </cell>
          <cell r="CH83">
            <v>0.82599999999999996</v>
          </cell>
          <cell r="CI83">
            <v>2E-3</v>
          </cell>
          <cell r="CJ83">
            <v>0</v>
          </cell>
          <cell r="CK83">
            <v>0</v>
          </cell>
          <cell r="CL83">
            <v>0</v>
          </cell>
          <cell r="CM83">
            <v>2E-3</v>
          </cell>
          <cell r="CN83">
            <v>0.20899999999999999</v>
          </cell>
          <cell r="CO83">
            <v>0.78900000000000003</v>
          </cell>
          <cell r="CP83">
            <v>0.749</v>
          </cell>
          <cell r="CQ83">
            <v>0.19900000000000001</v>
          </cell>
          <cell r="CR83">
            <v>2.4E-2</v>
          </cell>
          <cell r="CS83">
            <v>0</v>
          </cell>
          <cell r="CT83">
            <v>2.9000000000000001E-2</v>
          </cell>
          <cell r="CU83">
            <v>0.81100000000000005</v>
          </cell>
          <cell r="CV83">
            <v>0.14599999999999999</v>
          </cell>
          <cell r="CW83">
            <v>0.02</v>
          </cell>
          <cell r="CX83">
            <v>8.9999999999999993E-3</v>
          </cell>
          <cell r="CY83">
            <v>1.2999999999999999E-2</v>
          </cell>
          <cell r="CZ83">
            <v>0.871</v>
          </cell>
          <cell r="DA83">
            <v>9.4E-2</v>
          </cell>
          <cell r="DB83">
            <v>2.4E-2</v>
          </cell>
          <cell r="DC83">
            <v>0</v>
          </cell>
          <cell r="DD83">
            <v>1.0999999999999999E-2</v>
          </cell>
          <cell r="DE83">
            <v>0.50900000000000001</v>
          </cell>
          <cell r="DF83">
            <v>0.26800000000000002</v>
          </cell>
          <cell r="DG83">
            <v>7.1999999999999995E-2</v>
          </cell>
          <cell r="DH83">
            <v>4.0000000000000001E-3</v>
          </cell>
          <cell r="DI83">
            <v>0.14699999999999999</v>
          </cell>
          <cell r="DJ83">
            <v>0.45800000000000002</v>
          </cell>
          <cell r="DK83">
            <v>2.8000000000000001E-2</v>
          </cell>
          <cell r="DL83">
            <v>1.2E-2</v>
          </cell>
          <cell r="DM83">
            <v>4.0000000000000001E-3</v>
          </cell>
          <cell r="DN83">
            <v>0.498</v>
          </cell>
          <cell r="DO83">
            <v>0.76500000000000001</v>
          </cell>
          <cell r="DP83">
            <v>3.5999999999999997E-2</v>
          </cell>
          <cell r="DQ83">
            <v>6.0000000000000001E-3</v>
          </cell>
          <cell r="DR83">
            <v>1.9E-2</v>
          </cell>
          <cell r="DS83">
            <v>0.17299999999999999</v>
          </cell>
          <cell r="DT83">
            <v>0.54800000000000004</v>
          </cell>
          <cell r="DU83">
            <v>0.39300000000000002</v>
          </cell>
          <cell r="DV83">
            <v>4.1000000000000002E-2</v>
          </cell>
          <cell r="DW83">
            <v>0</v>
          </cell>
          <cell r="DX83">
            <v>1.7000000000000001E-2</v>
          </cell>
          <cell r="DY83">
            <v>0.28799999999999998</v>
          </cell>
          <cell r="DZ83">
            <v>0.314</v>
          </cell>
          <cell r="EA83">
            <v>3.0000000000000001E-3</v>
          </cell>
          <cell r="EB83">
            <v>0.39600000000000002</v>
          </cell>
          <cell r="EC83">
            <v>0.10199999999999999</v>
          </cell>
          <cell r="ED83">
            <v>0.15</v>
          </cell>
          <cell r="EE83">
            <v>0.01</v>
          </cell>
          <cell r="EF83">
            <v>0.30199999999999999</v>
          </cell>
          <cell r="EG83">
            <v>0.437</v>
          </cell>
          <cell r="EH83">
            <v>0.318</v>
          </cell>
          <cell r="EI83">
            <v>0.23499999999999999</v>
          </cell>
          <cell r="EJ83">
            <v>6.9000000000000006E-2</v>
          </cell>
          <cell r="EK83">
            <v>0.377</v>
          </cell>
          <cell r="EL83">
            <v>0.17499999999999999</v>
          </cell>
          <cell r="EM83">
            <v>1.7999999999999999E-2</v>
          </cell>
          <cell r="EN83">
            <v>9.1999999999999998E-2</v>
          </cell>
          <cell r="EO83">
            <v>0.16800000000000001</v>
          </cell>
          <cell r="EP83">
            <v>0.13900000000000001</v>
          </cell>
          <cell r="EQ83">
            <v>0.40799999999999997</v>
          </cell>
          <cell r="ER83">
            <v>0.14799999999999999</v>
          </cell>
          <cell r="ES83">
            <v>0.49399999999999999</v>
          </cell>
          <cell r="ET83">
            <v>1.0999999999999999E-2</v>
          </cell>
          <cell r="EU83">
            <v>0.16600000000000001</v>
          </cell>
          <cell r="EV83">
            <v>0.39700000000000002</v>
          </cell>
          <cell r="EW83">
            <v>0.28499999999999998</v>
          </cell>
          <cell r="EX83">
            <v>2E-3</v>
          </cell>
          <cell r="EY83">
            <v>0.28799999999999998</v>
          </cell>
          <cell r="EZ83">
            <v>0.11700000000000001</v>
          </cell>
          <cell r="FA83">
            <v>0.55200000000000005</v>
          </cell>
          <cell r="FB83">
            <v>0.06</v>
          </cell>
          <cell r="FC83">
            <v>0.36799999999999999</v>
          </cell>
          <cell r="FD83">
            <v>1.9E-2</v>
          </cell>
          <cell r="FE83">
            <v>0.63500000000000001</v>
          </cell>
          <cell r="FF83">
            <v>5.8000000000000003E-2</v>
          </cell>
          <cell r="FG83">
            <v>0.3</v>
          </cell>
          <cell r="FH83">
            <v>8.0000000000000002E-3</v>
          </cell>
          <cell r="FI83">
            <v>0.624</v>
          </cell>
          <cell r="FJ83">
            <v>6.6000000000000003E-2</v>
          </cell>
          <cell r="FK83">
            <v>0.30199999999999999</v>
          </cell>
          <cell r="FL83">
            <v>8.0000000000000002E-3</v>
          </cell>
          <cell r="FM83">
            <v>0.10199999999999999</v>
          </cell>
          <cell r="FN83">
            <v>0.71499999999999997</v>
          </cell>
          <cell r="FO83">
            <v>0.16900000000000001</v>
          </cell>
          <cell r="FP83">
            <v>1.4E-2</v>
          </cell>
          <cell r="FQ83">
            <v>0.28599999999999998</v>
          </cell>
          <cell r="FR83">
            <v>0.56899999999999995</v>
          </cell>
          <cell r="FS83">
            <v>1.2E-2</v>
          </cell>
          <cell r="FT83">
            <v>5.1999999999999998E-2</v>
          </cell>
          <cell r="FU83">
            <v>7.0000000000000007E-2</v>
          </cell>
          <cell r="FV83">
            <v>1.0999999999999999E-2</v>
          </cell>
          <cell r="FW83">
            <v>0.28000000000000003</v>
          </cell>
          <cell r="FX83">
            <v>0.55400000000000005</v>
          </cell>
          <cell r="FY83">
            <v>1.2999999999999999E-2</v>
          </cell>
          <cell r="FZ83">
            <v>5.5E-2</v>
          </cell>
          <cell r="GA83">
            <v>8.3000000000000004E-2</v>
          </cell>
          <cell r="GB83">
            <v>1.4999999999999999E-2</v>
          </cell>
          <cell r="GC83">
            <v>0</v>
          </cell>
          <cell r="GD83">
            <v>0</v>
          </cell>
          <cell r="GE83">
            <v>0</v>
          </cell>
          <cell r="GF83">
            <v>0</v>
          </cell>
          <cell r="GG83">
            <v>0</v>
          </cell>
          <cell r="GH83">
            <v>0</v>
          </cell>
          <cell r="GI83">
            <v>0</v>
          </cell>
          <cell r="GJ83">
            <v>0</v>
          </cell>
          <cell r="GK83">
            <v>6.0000000000000001E-3</v>
          </cell>
          <cell r="GL83">
            <v>0</v>
          </cell>
          <cell r="GM83">
            <v>0</v>
          </cell>
          <cell r="GN83">
            <v>0</v>
          </cell>
          <cell r="GO83">
            <v>2.5000000000000001E-2</v>
          </cell>
          <cell r="GP83">
            <v>7.3999999999999996E-2</v>
          </cell>
          <cell r="GQ83">
            <v>0.26200000000000001</v>
          </cell>
          <cell r="GR83">
            <v>5.2999999999999999E-2</v>
          </cell>
          <cell r="GS83">
            <v>0.19400000000000001</v>
          </cell>
          <cell r="GT83">
            <v>0</v>
          </cell>
          <cell r="GU83">
            <v>6.3E-2</v>
          </cell>
          <cell r="GV83">
            <v>2.1000000000000001E-2</v>
          </cell>
          <cell r="GW83">
            <v>8.2000000000000003E-2</v>
          </cell>
          <cell r="GX83">
            <v>7.4999999999999997E-2</v>
          </cell>
          <cell r="GY83">
            <v>0.13</v>
          </cell>
          <cell r="GZ83">
            <v>1.6E-2</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6.0000000000000001E-3</v>
          </cell>
          <cell r="HP83">
            <v>0</v>
          </cell>
          <cell r="HQ83">
            <v>0</v>
          </cell>
          <cell r="HR83">
            <v>0</v>
          </cell>
          <cell r="HS83">
            <v>0.23100000000000001</v>
          </cell>
          <cell r="HT83">
            <v>3.3000000000000002E-2</v>
          </cell>
          <cell r="HU83">
            <v>0.28499999999999998</v>
          </cell>
          <cell r="HV83">
            <v>3.3000000000000002E-2</v>
          </cell>
          <cell r="HW83">
            <v>0</v>
          </cell>
          <cell r="HX83">
            <v>1.7999999999999999E-2</v>
          </cell>
          <cell r="HY83">
            <v>0.20599999999999999</v>
          </cell>
          <cell r="HZ83">
            <v>6.7000000000000004E-2</v>
          </cell>
          <cell r="IA83">
            <v>6.8000000000000005E-2</v>
          </cell>
          <cell r="IB83">
            <v>3.9E-2</v>
          </cell>
          <cell r="IC83">
            <v>1.4E-2</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6.0000000000000001E-3</v>
          </cell>
          <cell r="IU83">
            <v>0</v>
          </cell>
          <cell r="IV83">
            <v>0</v>
          </cell>
          <cell r="IW83">
            <v>0</v>
          </cell>
          <cell r="IX83">
            <v>0</v>
          </cell>
          <cell r="IY83">
            <v>2.1000000000000001E-2</v>
          </cell>
          <cell r="IZ83">
            <v>1.2E-2</v>
          </cell>
          <cell r="JA83">
            <v>7.9000000000000001E-2</v>
          </cell>
          <cell r="JB83">
            <v>0.49199999999999999</v>
          </cell>
          <cell r="JC83">
            <v>0</v>
          </cell>
          <cell r="JD83">
            <v>0</v>
          </cell>
          <cell r="JE83">
            <v>0</v>
          </cell>
          <cell r="JF83">
            <v>0</v>
          </cell>
          <cell r="JG83">
            <v>1.9E-2</v>
          </cell>
          <cell r="JH83">
            <v>0.371</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6.0000000000000001E-3</v>
          </cell>
          <cell r="JZ83">
            <v>0</v>
          </cell>
          <cell r="KA83">
            <v>0</v>
          </cell>
          <cell r="KB83">
            <v>0</v>
          </cell>
          <cell r="KC83">
            <v>2.1000000000000001E-2</v>
          </cell>
          <cell r="KD83">
            <v>3.0000000000000001E-3</v>
          </cell>
          <cell r="KE83">
            <v>0.57799999999999996</v>
          </cell>
          <cell r="KF83">
            <v>0</v>
          </cell>
          <cell r="KG83">
            <v>0</v>
          </cell>
          <cell r="KH83">
            <v>0</v>
          </cell>
          <cell r="KI83">
            <v>0</v>
          </cell>
          <cell r="KJ83">
            <v>4.0000000000000001E-3</v>
          </cell>
          <cell r="KK83">
            <v>0.38200000000000001</v>
          </cell>
          <cell r="KL83">
            <v>6.0000000000000001E-3</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6.0000000000000001E-3</v>
          </cell>
          <cell r="LD83">
            <v>0</v>
          </cell>
          <cell r="LE83">
            <v>0</v>
          </cell>
          <cell r="LF83">
            <v>7.0000000000000001E-3</v>
          </cell>
          <cell r="LG83">
            <v>7.0000000000000001E-3</v>
          </cell>
          <cell r="LH83">
            <v>0.05</v>
          </cell>
          <cell r="LI83">
            <v>0.53700000000000003</v>
          </cell>
          <cell r="LJ83">
            <v>0</v>
          </cell>
          <cell r="LK83">
            <v>0</v>
          </cell>
          <cell r="LL83">
            <v>0</v>
          </cell>
          <cell r="LM83">
            <v>1E-3</v>
          </cell>
          <cell r="LN83">
            <v>0.107</v>
          </cell>
          <cell r="LO83">
            <v>0.28199999999999997</v>
          </cell>
          <cell r="LP83">
            <v>2E-3</v>
          </cell>
          <cell r="LQ83">
            <v>0</v>
          </cell>
          <cell r="LR83">
            <v>0</v>
          </cell>
          <cell r="LS83">
            <v>0</v>
          </cell>
          <cell r="LT83">
            <v>0</v>
          </cell>
          <cell r="LU83">
            <v>0</v>
          </cell>
          <cell r="LV83">
            <v>0</v>
          </cell>
          <cell r="LW83">
            <v>0</v>
          </cell>
          <cell r="LX83">
            <v>0</v>
          </cell>
          <cell r="LY83">
            <v>0</v>
          </cell>
          <cell r="LZ83">
            <v>0</v>
          </cell>
          <cell r="MA83">
            <v>0</v>
          </cell>
          <cell r="MB83">
            <v>0</v>
          </cell>
          <cell r="MC83">
            <v>0</v>
          </cell>
          <cell r="MD83">
            <v>0</v>
          </cell>
          <cell r="ME83">
            <v>0</v>
          </cell>
          <cell r="MF83">
            <v>0</v>
          </cell>
          <cell r="MG83">
            <v>0</v>
          </cell>
          <cell r="MH83">
            <v>6.0000000000000001E-3</v>
          </cell>
          <cell r="MI83">
            <v>0</v>
          </cell>
          <cell r="MJ83">
            <v>0</v>
          </cell>
          <cell r="MK83">
            <v>0</v>
          </cell>
          <cell r="ML83">
            <v>2E-3</v>
          </cell>
          <cell r="MM83">
            <v>0.20899999999999999</v>
          </cell>
          <cell r="MN83">
            <v>0.39200000000000002</v>
          </cell>
          <cell r="MO83">
            <v>0</v>
          </cell>
          <cell r="MP83">
            <v>0</v>
          </cell>
          <cell r="MQ83">
            <v>0</v>
          </cell>
          <cell r="MR83">
            <v>0</v>
          </cell>
          <cell r="MS83">
            <v>0</v>
          </cell>
          <cell r="MT83">
            <v>0.39100000000000001</v>
          </cell>
          <cell r="MU83">
            <v>0</v>
          </cell>
          <cell r="MV83">
            <v>0</v>
          </cell>
          <cell r="MW83">
            <v>0</v>
          </cell>
          <cell r="MX83">
            <v>0</v>
          </cell>
          <cell r="MY83">
            <v>0</v>
          </cell>
          <cell r="MZ83">
            <v>0</v>
          </cell>
          <cell r="NA83">
            <v>0.10199999999999999</v>
          </cell>
          <cell r="NB83">
            <v>9.5000000000000001E-2</v>
          </cell>
          <cell r="NC83">
            <v>0.01</v>
          </cell>
          <cell r="ND83">
            <v>4.2000000000000003E-2</v>
          </cell>
          <cell r="NE83">
            <v>4.8000000000000001E-2</v>
          </cell>
          <cell r="NF83">
            <v>0</v>
          </cell>
          <cell r="NG83">
            <v>4.5999999999999999E-2</v>
          </cell>
          <cell r="NH83">
            <v>0</v>
          </cell>
          <cell r="NI83">
            <v>0.20899999999999999</v>
          </cell>
          <cell r="NJ83">
            <v>5.8999999999999997E-2</v>
          </cell>
          <cell r="NK83">
            <v>0</v>
          </cell>
          <cell r="NL83">
            <v>0</v>
          </cell>
          <cell r="NM83">
            <v>0</v>
          </cell>
          <cell r="NN83">
            <v>3.0000000000000001E-3</v>
          </cell>
          <cell r="NO83">
            <v>0</v>
          </cell>
          <cell r="NP83">
            <v>0</v>
          </cell>
          <cell r="NQ83">
            <v>3.0000000000000001E-3</v>
          </cell>
          <cell r="NR83">
            <v>0</v>
          </cell>
          <cell r="NS83">
            <v>5.5E-2</v>
          </cell>
          <cell r="NT83">
            <v>0.33</v>
          </cell>
          <cell r="NU83">
            <v>0.27200000000000002</v>
          </cell>
          <cell r="NV83">
            <v>0</v>
          </cell>
          <cell r="NW83">
            <v>0</v>
          </cell>
          <cell r="NX83">
            <v>2.4E-2</v>
          </cell>
          <cell r="NY83">
            <v>1.0999999999999999E-2</v>
          </cell>
          <cell r="NZ83">
            <v>0.22900000000000001</v>
          </cell>
          <cell r="OA83">
            <v>0.05</v>
          </cell>
          <cell r="OB83">
            <v>2.4E-2</v>
          </cell>
          <cell r="OC83">
            <v>0</v>
          </cell>
          <cell r="OD83">
            <v>0</v>
          </cell>
          <cell r="OE83">
            <v>3.0000000000000001E-3</v>
          </cell>
          <cell r="OF83">
            <v>0</v>
          </cell>
          <cell r="OG83">
            <v>3.5000000000000003E-2</v>
          </cell>
          <cell r="OH83">
            <v>0</v>
          </cell>
          <cell r="OI83">
            <v>1.6E-2</v>
          </cell>
          <cell r="OJ83">
            <v>0.33600000000000002</v>
          </cell>
          <cell r="OK83">
            <v>0.10199999999999999</v>
          </cell>
          <cell r="OL83">
            <v>0</v>
          </cell>
          <cell r="OM83">
            <v>0</v>
          </cell>
          <cell r="ON83">
            <v>0</v>
          </cell>
          <cell r="OO83">
            <v>9.8000000000000004E-2</v>
          </cell>
          <cell r="OP83">
            <v>3.6999999999999998E-2</v>
          </cell>
          <cell r="OQ83">
            <v>0</v>
          </cell>
          <cell r="OR83">
            <v>8.9999999999999993E-3</v>
          </cell>
          <cell r="OS83">
            <v>0.01</v>
          </cell>
          <cell r="OT83">
            <v>0</v>
          </cell>
          <cell r="OU83">
            <v>0</v>
          </cell>
          <cell r="OV83">
            <v>0</v>
          </cell>
          <cell r="OW83">
            <v>4.3999999999999997E-2</v>
          </cell>
          <cell r="OX83">
            <v>0.191</v>
          </cell>
          <cell r="OY83">
            <v>1.9E-2</v>
          </cell>
          <cell r="OZ83">
            <v>5.5E-2</v>
          </cell>
          <cell r="PA83">
            <v>6.4000000000000001E-2</v>
          </cell>
          <cell r="PB83">
            <v>2E-3</v>
          </cell>
          <cell r="PC83">
            <v>0.05</v>
          </cell>
          <cell r="PD83">
            <v>0.32</v>
          </cell>
        </row>
        <row r="84">
          <cell r="A84" t="str">
            <v>EnsKZ</v>
          </cell>
          <cell r="B84" t="str">
            <v>84</v>
          </cell>
          <cell r="C84" t="str">
            <v>NAF 17</v>
          </cell>
          <cell r="D84" t="str">
            <v>KZ</v>
          </cell>
          <cell r="E84" t="str">
            <v/>
          </cell>
          <cell r="F84">
            <v>0</v>
          </cell>
          <cell r="G84">
            <v>5.0000000000000001E-3</v>
          </cell>
          <cell r="H84">
            <v>0.27800000000000002</v>
          </cell>
          <cell r="I84">
            <v>0.65900000000000003</v>
          </cell>
          <cell r="J84">
            <v>5.8000000000000003E-2</v>
          </cell>
          <cell r="K84">
            <v>0.68400000000000005</v>
          </cell>
          <cell r="L84">
            <v>3.2000000000000001E-2</v>
          </cell>
          <cell r="M84">
            <v>4.0000000000000001E-3</v>
          </cell>
          <cell r="N84">
            <v>0.28100000000000003</v>
          </cell>
          <cell r="O84">
            <v>4.8000000000000001E-2</v>
          </cell>
          <cell r="P84">
            <v>0.313</v>
          </cell>
          <cell r="Q84">
            <v>4.0000000000000001E-3</v>
          </cell>
          <cell r="R84">
            <v>1.4E-2</v>
          </cell>
          <cell r="S84">
            <v>7.2999999999999995E-2</v>
          </cell>
          <cell r="T84">
            <v>0.26400000000000001</v>
          </cell>
          <cell r="U84">
            <v>0.04</v>
          </cell>
          <cell r="V84">
            <v>0.20200000000000001</v>
          </cell>
          <cell r="W84">
            <v>0.29299999999999998</v>
          </cell>
          <cell r="X84">
            <v>9.8000000000000004E-2</v>
          </cell>
          <cell r="Y84">
            <v>0.88200000000000001</v>
          </cell>
          <cell r="Z84">
            <v>0.02</v>
          </cell>
          <cell r="AA84">
            <v>2.1000000000000001E-2</v>
          </cell>
          <cell r="AB84">
            <v>0.20799999999999999</v>
          </cell>
          <cell r="AC84">
            <v>6.3E-2</v>
          </cell>
          <cell r="AD84">
            <v>0.875</v>
          </cell>
          <cell r="AE84">
            <v>7.2999999999999995E-2</v>
          </cell>
          <cell r="AF84">
            <v>0.06</v>
          </cell>
          <cell r="AG84">
            <v>0.94</v>
          </cell>
          <cell r="AH84">
            <v>0.86799999999999999</v>
          </cell>
          <cell r="AI84">
            <v>0.13200000000000001</v>
          </cell>
          <cell r="AJ84">
            <v>79</v>
          </cell>
          <cell r="AK84">
            <v>0.13300000000000001</v>
          </cell>
          <cell r="AL84">
            <v>0.05</v>
          </cell>
          <cell r="AM84">
            <v>0</v>
          </cell>
          <cell r="AN84">
            <v>0.81699999999999995</v>
          </cell>
          <cell r="AO84">
            <v>0</v>
          </cell>
          <cell r="AP84">
            <v>0</v>
          </cell>
          <cell r="AQ84">
            <v>3.4000000000000002E-2</v>
          </cell>
          <cell r="AR84">
            <v>0</v>
          </cell>
          <cell r="AS84">
            <v>0.76300000000000001</v>
          </cell>
          <cell r="AT84">
            <v>0.20300000000000001</v>
          </cell>
          <cell r="AU84">
            <v>2683</v>
          </cell>
          <cell r="AV84">
            <v>1.4999999999999999E-2</v>
          </cell>
          <cell r="AW84">
            <v>1.4999999999999999E-2</v>
          </cell>
          <cell r="AX84">
            <v>4.0000000000000001E-3</v>
          </cell>
          <cell r="AY84">
            <v>0.90700000000000003</v>
          </cell>
          <cell r="AZ84">
            <v>5.8999999999999997E-2</v>
          </cell>
          <cell r="BA84">
            <v>52.488999999999997</v>
          </cell>
          <cell r="BB84">
            <v>5.7000000000000002E-2</v>
          </cell>
          <cell r="BC84">
            <v>0.159</v>
          </cell>
          <cell r="BD84">
            <v>0.35199999999999998</v>
          </cell>
          <cell r="BE84">
            <v>0.432</v>
          </cell>
          <cell r="BF84">
            <v>0.245</v>
          </cell>
          <cell r="BG84">
            <v>0.219</v>
          </cell>
          <cell r="BH84">
            <v>0.36099999999999999</v>
          </cell>
          <cell r="BI84">
            <v>0.109</v>
          </cell>
          <cell r="BJ84">
            <v>0.04</v>
          </cell>
          <cell r="BK84">
            <v>2.5000000000000001E-2</v>
          </cell>
          <cell r="BL84">
            <v>8.7999999999999995E-2</v>
          </cell>
          <cell r="BM84">
            <v>0.216</v>
          </cell>
          <cell r="BN84">
            <v>0.315</v>
          </cell>
          <cell r="BO84">
            <v>0.17399999999999999</v>
          </cell>
          <cell r="BP84">
            <v>0.14499999999999999</v>
          </cell>
          <cell r="BQ84">
            <v>6.2E-2</v>
          </cell>
          <cell r="BR84">
            <v>0</v>
          </cell>
          <cell r="BS84">
            <v>0</v>
          </cell>
          <cell r="BT84">
            <v>0</v>
          </cell>
          <cell r="BU84">
            <v>6.0000000000000001E-3</v>
          </cell>
          <cell r="BV84">
            <v>4.5999999999999999E-2</v>
          </cell>
          <cell r="BW84">
            <v>0.94799999999999995</v>
          </cell>
          <cell r="BX84">
            <v>0</v>
          </cell>
          <cell r="BY84">
            <v>0</v>
          </cell>
          <cell r="BZ84">
            <v>4.0000000000000001E-3</v>
          </cell>
          <cell r="CA84">
            <v>6.5000000000000002E-2</v>
          </cell>
          <cell r="CB84">
            <v>0.877</v>
          </cell>
          <cell r="CC84">
            <v>5.5E-2</v>
          </cell>
          <cell r="CD84">
            <v>0</v>
          </cell>
          <cell r="CE84">
            <v>6.0000000000000001E-3</v>
          </cell>
          <cell r="CF84">
            <v>5.7000000000000002E-2</v>
          </cell>
          <cell r="CG84">
            <v>0.39800000000000002</v>
          </cell>
          <cell r="CH84">
            <v>0.498</v>
          </cell>
          <cell r="CI84">
            <v>4.1000000000000002E-2</v>
          </cell>
          <cell r="CJ84">
            <v>0</v>
          </cell>
          <cell r="CK84">
            <v>0</v>
          </cell>
          <cell r="CL84">
            <v>0</v>
          </cell>
          <cell r="CM84">
            <v>3.0000000000000001E-3</v>
          </cell>
          <cell r="CN84">
            <v>4.0000000000000001E-3</v>
          </cell>
          <cell r="CO84">
            <v>0.99399999999999999</v>
          </cell>
          <cell r="CP84">
            <v>0.59599999999999997</v>
          </cell>
          <cell r="CQ84">
            <v>0.32900000000000001</v>
          </cell>
          <cell r="CR84">
            <v>6.4000000000000001E-2</v>
          </cell>
          <cell r="CS84">
            <v>2E-3</v>
          </cell>
          <cell r="CT84">
            <v>0.01</v>
          </cell>
          <cell r="CU84">
            <v>0.57299999999999995</v>
          </cell>
          <cell r="CV84">
            <v>0.34</v>
          </cell>
          <cell r="CW84">
            <v>4.9000000000000002E-2</v>
          </cell>
          <cell r="CX84">
            <v>1.4999999999999999E-2</v>
          </cell>
          <cell r="CY84">
            <v>2.1999999999999999E-2</v>
          </cell>
          <cell r="CZ84">
            <v>0.70299999999999996</v>
          </cell>
          <cell r="DA84">
            <v>0.22800000000000001</v>
          </cell>
          <cell r="DB84">
            <v>6.4000000000000001E-2</v>
          </cell>
          <cell r="DC84">
            <v>0</v>
          </cell>
          <cell r="DD84">
            <v>5.0000000000000001E-3</v>
          </cell>
          <cell r="DE84">
            <v>0.54400000000000004</v>
          </cell>
          <cell r="DF84">
            <v>0.33100000000000002</v>
          </cell>
          <cell r="DG84">
            <v>2.3E-2</v>
          </cell>
          <cell r="DH84">
            <v>0</v>
          </cell>
          <cell r="DI84">
            <v>0.10100000000000001</v>
          </cell>
          <cell r="DJ84">
            <v>0.432</v>
          </cell>
          <cell r="DK84">
            <v>0.114</v>
          </cell>
          <cell r="DL84">
            <v>6.0000000000000001E-3</v>
          </cell>
          <cell r="DM84">
            <v>0</v>
          </cell>
          <cell r="DN84">
            <v>0.44800000000000001</v>
          </cell>
          <cell r="DO84">
            <v>0.55500000000000005</v>
          </cell>
          <cell r="DP84">
            <v>0.27800000000000002</v>
          </cell>
          <cell r="DQ84">
            <v>1E-3</v>
          </cell>
          <cell r="DR84">
            <v>5.0000000000000001E-3</v>
          </cell>
          <cell r="DS84">
            <v>0.16</v>
          </cell>
          <cell r="DT84">
            <v>0.53300000000000003</v>
          </cell>
          <cell r="DU84">
            <v>0.33200000000000002</v>
          </cell>
          <cell r="DV84">
            <v>0.122</v>
          </cell>
          <cell r="DW84">
            <v>0</v>
          </cell>
          <cell r="DX84">
            <v>1.2999999999999999E-2</v>
          </cell>
          <cell r="DY84">
            <v>0.314</v>
          </cell>
          <cell r="DZ84">
            <v>0.36899999999999999</v>
          </cell>
          <cell r="EA84">
            <v>2.9000000000000001E-2</v>
          </cell>
          <cell r="EB84">
            <v>0.28799999999999998</v>
          </cell>
          <cell r="EC84">
            <v>0.14099999999999999</v>
          </cell>
          <cell r="ED84">
            <v>0.252</v>
          </cell>
          <cell r="EE84">
            <v>4.2999999999999997E-2</v>
          </cell>
          <cell r="EF84">
            <v>0.34300000000000003</v>
          </cell>
          <cell r="EG84">
            <v>0.221</v>
          </cell>
          <cell r="EH84">
            <v>0.309</v>
          </cell>
          <cell r="EI84">
            <v>0.37</v>
          </cell>
          <cell r="EJ84">
            <v>2.3E-2</v>
          </cell>
          <cell r="EK84">
            <v>0.29699999999999999</v>
          </cell>
          <cell r="EL84">
            <v>0.188</v>
          </cell>
          <cell r="EM84">
            <v>5.2999999999999999E-2</v>
          </cell>
          <cell r="EN84">
            <v>0.112</v>
          </cell>
          <cell r="EO84">
            <v>0.16800000000000001</v>
          </cell>
          <cell r="EP84">
            <v>0.08</v>
          </cell>
          <cell r="EQ84">
            <v>0.4</v>
          </cell>
          <cell r="ER84">
            <v>0.186</v>
          </cell>
          <cell r="ES84">
            <v>0.34799999999999998</v>
          </cell>
          <cell r="ET84">
            <v>3.3000000000000002E-2</v>
          </cell>
          <cell r="EU84">
            <v>0.123</v>
          </cell>
          <cell r="EV84">
            <v>0.24</v>
          </cell>
          <cell r="EW84">
            <v>8.5999999999999993E-2</v>
          </cell>
          <cell r="EX84">
            <v>1.7999999999999999E-2</v>
          </cell>
          <cell r="EY84">
            <v>0.30499999999999999</v>
          </cell>
          <cell r="EZ84">
            <v>0.217</v>
          </cell>
          <cell r="FA84">
            <v>0.497</v>
          </cell>
          <cell r="FB84">
            <v>0.126</v>
          </cell>
          <cell r="FC84">
            <v>0.35399999999999998</v>
          </cell>
          <cell r="FD84">
            <v>2.3E-2</v>
          </cell>
          <cell r="FE84">
            <v>0.58599999999999997</v>
          </cell>
          <cell r="FF84">
            <v>0.19</v>
          </cell>
          <cell r="FG84">
            <v>0.21299999999999999</v>
          </cell>
          <cell r="FH84">
            <v>1.0999999999999999E-2</v>
          </cell>
          <cell r="FI84">
            <v>0.55900000000000005</v>
          </cell>
          <cell r="FJ84">
            <v>0.20599999999999999</v>
          </cell>
          <cell r="FK84">
            <v>0.22</v>
          </cell>
          <cell r="FL84">
            <v>1.4999999999999999E-2</v>
          </cell>
          <cell r="FM84">
            <v>2.5999999999999999E-2</v>
          </cell>
          <cell r="FN84">
            <v>0.81599999999999995</v>
          </cell>
          <cell r="FO84">
            <v>0.13</v>
          </cell>
          <cell r="FP84">
            <v>2.8000000000000001E-2</v>
          </cell>
          <cell r="FQ84">
            <v>0.47699999999999998</v>
          </cell>
          <cell r="FR84">
            <v>0.35099999999999998</v>
          </cell>
          <cell r="FS84">
            <v>3.0000000000000001E-3</v>
          </cell>
          <cell r="FT84">
            <v>5.2999999999999999E-2</v>
          </cell>
          <cell r="FU84">
            <v>0.114</v>
          </cell>
          <cell r="FV84">
            <v>1E-3</v>
          </cell>
          <cell r="FW84">
            <v>0.45100000000000001</v>
          </cell>
          <cell r="FX84">
            <v>0.34300000000000003</v>
          </cell>
          <cell r="FY84">
            <v>4.0000000000000001E-3</v>
          </cell>
          <cell r="FZ84">
            <v>5.8999999999999997E-2</v>
          </cell>
          <cell r="GA84">
            <v>0.14299999999999999</v>
          </cell>
          <cell r="GB84">
            <v>1E-3</v>
          </cell>
          <cell r="GC84">
            <v>0</v>
          </cell>
          <cell r="GD84">
            <v>0</v>
          </cell>
          <cell r="GE84">
            <v>0</v>
          </cell>
          <cell r="GF84">
            <v>0</v>
          </cell>
          <cell r="GG84">
            <v>0</v>
          </cell>
          <cell r="GH84">
            <v>0</v>
          </cell>
          <cell r="GI84">
            <v>2E-3</v>
          </cell>
          <cell r="GJ84">
            <v>0</v>
          </cell>
          <cell r="GK84">
            <v>1E-3</v>
          </cell>
          <cell r="GL84">
            <v>0</v>
          </cell>
          <cell r="GM84">
            <v>0</v>
          </cell>
          <cell r="GN84">
            <v>1E-3</v>
          </cell>
          <cell r="GO84">
            <v>0.06</v>
          </cell>
          <cell r="GP84">
            <v>7.0999999999999994E-2</v>
          </cell>
          <cell r="GQ84">
            <v>8.2000000000000003E-2</v>
          </cell>
          <cell r="GR84">
            <v>0.05</v>
          </cell>
          <cell r="GS84">
            <v>7.0000000000000001E-3</v>
          </cell>
          <cell r="GT84">
            <v>7.0000000000000001E-3</v>
          </cell>
          <cell r="GU84">
            <v>0.16500000000000001</v>
          </cell>
          <cell r="GV84">
            <v>0.13600000000000001</v>
          </cell>
          <cell r="GW84">
            <v>0.25900000000000001</v>
          </cell>
          <cell r="GX84">
            <v>5.2999999999999999E-2</v>
          </cell>
          <cell r="GY84">
            <v>3.2000000000000001E-2</v>
          </cell>
          <cell r="GZ84">
            <v>1.6E-2</v>
          </cell>
          <cell r="HA84">
            <v>1.9E-2</v>
          </cell>
          <cell r="HB84">
            <v>1.0999999999999999E-2</v>
          </cell>
          <cell r="HC84">
            <v>1.9E-2</v>
          </cell>
          <cell r="HD84">
            <v>6.0000000000000001E-3</v>
          </cell>
          <cell r="HE84">
            <v>0</v>
          </cell>
          <cell r="HF84">
            <v>2E-3</v>
          </cell>
          <cell r="HG84">
            <v>0</v>
          </cell>
          <cell r="HH84">
            <v>0</v>
          </cell>
          <cell r="HI84">
            <v>0</v>
          </cell>
          <cell r="HJ84">
            <v>0</v>
          </cell>
          <cell r="HK84">
            <v>0</v>
          </cell>
          <cell r="HL84">
            <v>0</v>
          </cell>
          <cell r="HM84">
            <v>1E-3</v>
          </cell>
          <cell r="HN84">
            <v>0</v>
          </cell>
          <cell r="HO84">
            <v>1E-3</v>
          </cell>
          <cell r="HP84">
            <v>0</v>
          </cell>
          <cell r="HQ84">
            <v>1E-3</v>
          </cell>
          <cell r="HR84">
            <v>2E-3</v>
          </cell>
          <cell r="HS84">
            <v>1.9E-2</v>
          </cell>
          <cell r="HT84">
            <v>0.12</v>
          </cell>
          <cell r="HU84">
            <v>5.3999999999999999E-2</v>
          </cell>
          <cell r="HV84">
            <v>4.2999999999999997E-2</v>
          </cell>
          <cell r="HW84">
            <v>3.3000000000000002E-2</v>
          </cell>
          <cell r="HX84">
            <v>8.0000000000000002E-3</v>
          </cell>
          <cell r="HY84">
            <v>0.06</v>
          </cell>
          <cell r="HZ84">
            <v>0.08</v>
          </cell>
          <cell r="IA84">
            <v>0.248</v>
          </cell>
          <cell r="IB84">
            <v>0.121</v>
          </cell>
          <cell r="IC84">
            <v>0.10100000000000001</v>
          </cell>
          <cell r="ID84">
            <v>5.0999999999999997E-2</v>
          </cell>
          <cell r="IE84">
            <v>8.0000000000000002E-3</v>
          </cell>
          <cell r="IF84">
            <v>1.6E-2</v>
          </cell>
          <cell r="IG84">
            <v>1.0999999999999999E-2</v>
          </cell>
          <cell r="IH84">
            <v>0.01</v>
          </cell>
          <cell r="II84">
            <v>0.01</v>
          </cell>
          <cell r="IJ84">
            <v>2E-3</v>
          </cell>
          <cell r="IK84">
            <v>0</v>
          </cell>
          <cell r="IL84">
            <v>0</v>
          </cell>
          <cell r="IM84">
            <v>0</v>
          </cell>
          <cell r="IN84">
            <v>0</v>
          </cell>
          <cell r="IO84">
            <v>0</v>
          </cell>
          <cell r="IP84">
            <v>0</v>
          </cell>
          <cell r="IQ84">
            <v>0</v>
          </cell>
          <cell r="IR84">
            <v>0</v>
          </cell>
          <cell r="IS84">
            <v>0</v>
          </cell>
          <cell r="IT84">
            <v>0</v>
          </cell>
          <cell r="IU84">
            <v>0</v>
          </cell>
          <cell r="IV84">
            <v>4.0000000000000001E-3</v>
          </cell>
          <cell r="IW84">
            <v>0</v>
          </cell>
          <cell r="IX84">
            <v>0</v>
          </cell>
          <cell r="IY84">
            <v>0</v>
          </cell>
          <cell r="IZ84">
            <v>5.0000000000000001E-3</v>
          </cell>
          <cell r="JA84">
            <v>3.2000000000000001E-2</v>
          </cell>
          <cell r="JB84">
            <v>0.23599999999999999</v>
          </cell>
          <cell r="JC84">
            <v>0</v>
          </cell>
          <cell r="JD84">
            <v>0</v>
          </cell>
          <cell r="JE84">
            <v>0</v>
          </cell>
          <cell r="JF84">
            <v>0</v>
          </cell>
          <cell r="JG84">
            <v>1.2999999999999999E-2</v>
          </cell>
          <cell r="JH84">
            <v>0.65</v>
          </cell>
          <cell r="JI84">
            <v>0</v>
          </cell>
          <cell r="JJ84">
            <v>0</v>
          </cell>
          <cell r="JK84">
            <v>0</v>
          </cell>
          <cell r="JL84">
            <v>0</v>
          </cell>
          <cell r="JM84">
            <v>0</v>
          </cell>
          <cell r="JN84">
            <v>5.7000000000000002E-2</v>
          </cell>
          <cell r="JO84">
            <v>0</v>
          </cell>
          <cell r="JP84">
            <v>0</v>
          </cell>
          <cell r="JQ84">
            <v>0</v>
          </cell>
          <cell r="JR84">
            <v>0</v>
          </cell>
          <cell r="JS84">
            <v>0</v>
          </cell>
          <cell r="JT84">
            <v>0</v>
          </cell>
          <cell r="JU84">
            <v>0</v>
          </cell>
          <cell r="JV84">
            <v>0</v>
          </cell>
          <cell r="JW84">
            <v>1E-3</v>
          </cell>
          <cell r="JX84">
            <v>0</v>
          </cell>
          <cell r="JY84">
            <v>2E-3</v>
          </cell>
          <cell r="JZ84">
            <v>2E-3</v>
          </cell>
          <cell r="KA84">
            <v>0</v>
          </cell>
          <cell r="KB84">
            <v>0</v>
          </cell>
          <cell r="KC84">
            <v>0</v>
          </cell>
          <cell r="KD84">
            <v>7.0000000000000001E-3</v>
          </cell>
          <cell r="KE84">
            <v>0.26200000000000001</v>
          </cell>
          <cell r="KF84">
            <v>6.0000000000000001E-3</v>
          </cell>
          <cell r="KG84">
            <v>0</v>
          </cell>
          <cell r="KH84">
            <v>0</v>
          </cell>
          <cell r="KI84">
            <v>2E-3</v>
          </cell>
          <cell r="KJ84">
            <v>5.2999999999999999E-2</v>
          </cell>
          <cell r="KK84">
            <v>0.56100000000000005</v>
          </cell>
          <cell r="KL84">
            <v>4.3999999999999997E-2</v>
          </cell>
          <cell r="KM84">
            <v>0</v>
          </cell>
          <cell r="KN84">
            <v>0</v>
          </cell>
          <cell r="KO84">
            <v>0</v>
          </cell>
          <cell r="KP84">
            <v>5.0000000000000001E-3</v>
          </cell>
          <cell r="KQ84">
            <v>5.0999999999999997E-2</v>
          </cell>
          <cell r="KR84">
            <v>2E-3</v>
          </cell>
          <cell r="KS84">
            <v>0</v>
          </cell>
          <cell r="KT84">
            <v>0</v>
          </cell>
          <cell r="KU84">
            <v>0</v>
          </cell>
          <cell r="KV84">
            <v>0</v>
          </cell>
          <cell r="KW84">
            <v>0</v>
          </cell>
          <cell r="KX84">
            <v>0</v>
          </cell>
          <cell r="KY84">
            <v>0</v>
          </cell>
          <cell r="KZ84">
            <v>0</v>
          </cell>
          <cell r="LA84">
            <v>0</v>
          </cell>
          <cell r="LB84">
            <v>2E-3</v>
          </cell>
          <cell r="LC84">
            <v>1E-3</v>
          </cell>
          <cell r="LD84">
            <v>1E-3</v>
          </cell>
          <cell r="LE84">
            <v>0</v>
          </cell>
          <cell r="LF84">
            <v>0</v>
          </cell>
          <cell r="LG84">
            <v>1.6E-2</v>
          </cell>
          <cell r="LH84">
            <v>0.11600000000000001</v>
          </cell>
          <cell r="LI84">
            <v>0.13600000000000001</v>
          </cell>
          <cell r="LJ84">
            <v>6.0000000000000001E-3</v>
          </cell>
          <cell r="LK84">
            <v>0</v>
          </cell>
          <cell r="LL84">
            <v>6.0000000000000001E-3</v>
          </cell>
          <cell r="LM84">
            <v>3.5000000000000003E-2</v>
          </cell>
          <cell r="LN84">
            <v>0.25600000000000001</v>
          </cell>
          <cell r="LO84">
            <v>0.33700000000000002</v>
          </cell>
          <cell r="LP84">
            <v>3.2000000000000001E-2</v>
          </cell>
          <cell r="LQ84">
            <v>0</v>
          </cell>
          <cell r="LR84">
            <v>0</v>
          </cell>
          <cell r="LS84">
            <v>7.0000000000000001E-3</v>
          </cell>
          <cell r="LT84">
            <v>2.4E-2</v>
          </cell>
          <cell r="LU84">
            <v>2.5000000000000001E-2</v>
          </cell>
          <cell r="LV84">
            <v>2E-3</v>
          </cell>
          <cell r="LW84">
            <v>0</v>
          </cell>
          <cell r="LX84">
            <v>0</v>
          </cell>
          <cell r="LY84">
            <v>0</v>
          </cell>
          <cell r="LZ84">
            <v>0</v>
          </cell>
          <cell r="MA84">
            <v>0</v>
          </cell>
          <cell r="MB84">
            <v>0</v>
          </cell>
          <cell r="MC84">
            <v>0</v>
          </cell>
          <cell r="MD84">
            <v>0</v>
          </cell>
          <cell r="ME84">
            <v>0</v>
          </cell>
          <cell r="MF84">
            <v>0</v>
          </cell>
          <cell r="MG84">
            <v>0</v>
          </cell>
          <cell r="MH84">
            <v>5.0000000000000001E-3</v>
          </cell>
          <cell r="MI84">
            <v>0</v>
          </cell>
          <cell r="MJ84">
            <v>0</v>
          </cell>
          <cell r="MK84">
            <v>0</v>
          </cell>
          <cell r="ML84">
            <v>0</v>
          </cell>
          <cell r="MM84">
            <v>0</v>
          </cell>
          <cell r="MN84">
            <v>0.27400000000000002</v>
          </cell>
          <cell r="MO84">
            <v>0</v>
          </cell>
          <cell r="MP84">
            <v>0</v>
          </cell>
          <cell r="MQ84">
            <v>0</v>
          </cell>
          <cell r="MR84">
            <v>3.0000000000000001E-3</v>
          </cell>
          <cell r="MS84">
            <v>3.0000000000000001E-3</v>
          </cell>
          <cell r="MT84">
            <v>0.65600000000000003</v>
          </cell>
          <cell r="MU84">
            <v>0</v>
          </cell>
          <cell r="MV84">
            <v>0</v>
          </cell>
          <cell r="MW84">
            <v>0</v>
          </cell>
          <cell r="MX84">
            <v>0</v>
          </cell>
          <cell r="MY84">
            <v>0</v>
          </cell>
          <cell r="MZ84">
            <v>5.8000000000000003E-2</v>
          </cell>
          <cell r="NA84">
            <v>0.13700000000000001</v>
          </cell>
          <cell r="NB84">
            <v>0.1</v>
          </cell>
          <cell r="NC84">
            <v>5.0000000000000001E-3</v>
          </cell>
          <cell r="ND84">
            <v>3.1E-2</v>
          </cell>
          <cell r="NE84">
            <v>3.4000000000000002E-2</v>
          </cell>
          <cell r="NF84">
            <v>2E-3</v>
          </cell>
          <cell r="NG84">
            <v>0.106</v>
          </cell>
          <cell r="NH84">
            <v>3.2000000000000001E-2</v>
          </cell>
          <cell r="NI84">
            <v>0.22700000000000001</v>
          </cell>
          <cell r="NJ84">
            <v>6.0000000000000001E-3</v>
          </cell>
          <cell r="NK84">
            <v>0</v>
          </cell>
          <cell r="NL84">
            <v>8.0000000000000002E-3</v>
          </cell>
          <cell r="NM84">
            <v>2E-3</v>
          </cell>
          <cell r="NN84">
            <v>0.02</v>
          </cell>
          <cell r="NO84">
            <v>1E-3</v>
          </cell>
          <cell r="NP84">
            <v>1E-3</v>
          </cell>
          <cell r="NQ84">
            <v>3.9E-2</v>
          </cell>
          <cell r="NR84">
            <v>5.0000000000000001E-3</v>
          </cell>
          <cell r="NS84">
            <v>6.5000000000000002E-2</v>
          </cell>
          <cell r="NT84">
            <v>0.18</v>
          </cell>
          <cell r="NU84">
            <v>0.27500000000000002</v>
          </cell>
          <cell r="NV84">
            <v>1.4E-2</v>
          </cell>
          <cell r="NW84">
            <v>0</v>
          </cell>
          <cell r="NX84">
            <v>1.7000000000000001E-2</v>
          </cell>
          <cell r="NY84">
            <v>2.1000000000000001E-2</v>
          </cell>
          <cell r="NZ84">
            <v>0.34300000000000003</v>
          </cell>
          <cell r="OA84">
            <v>2E-3</v>
          </cell>
          <cell r="OB84">
            <v>7.0000000000000001E-3</v>
          </cell>
          <cell r="OC84">
            <v>1E-3</v>
          </cell>
          <cell r="OD84">
            <v>0.01</v>
          </cell>
          <cell r="OE84">
            <v>1.7000000000000001E-2</v>
          </cell>
          <cell r="OF84">
            <v>1E-3</v>
          </cell>
          <cell r="OG84">
            <v>1.2999999999999999E-2</v>
          </cell>
          <cell r="OH84">
            <v>3.0000000000000001E-3</v>
          </cell>
          <cell r="OI84">
            <v>3.0000000000000001E-3</v>
          </cell>
          <cell r="OJ84">
            <v>0.27100000000000002</v>
          </cell>
          <cell r="OK84">
            <v>0.13500000000000001</v>
          </cell>
          <cell r="OL84">
            <v>5.0000000000000001E-3</v>
          </cell>
          <cell r="OM84">
            <v>0</v>
          </cell>
          <cell r="ON84">
            <v>1E-3</v>
          </cell>
          <cell r="OO84">
            <v>0.111</v>
          </cell>
          <cell r="OP84">
            <v>0.108</v>
          </cell>
          <cell r="OQ84">
            <v>0</v>
          </cell>
          <cell r="OR84">
            <v>3.4000000000000002E-2</v>
          </cell>
          <cell r="OS84">
            <v>8.9999999999999993E-3</v>
          </cell>
          <cell r="OT84">
            <v>2.8000000000000001E-2</v>
          </cell>
          <cell r="OU84">
            <v>4.0000000000000001E-3</v>
          </cell>
          <cell r="OV84">
            <v>3.0000000000000001E-3</v>
          </cell>
          <cell r="OW84">
            <v>3.2000000000000001E-2</v>
          </cell>
          <cell r="OX84">
            <v>0.224</v>
          </cell>
          <cell r="OY84">
            <v>1.9E-2</v>
          </cell>
          <cell r="OZ84">
            <v>6.7000000000000004E-2</v>
          </cell>
          <cell r="PA84">
            <v>2.1999999999999999E-2</v>
          </cell>
          <cell r="PB84">
            <v>5.0000000000000001E-3</v>
          </cell>
          <cell r="PC84">
            <v>0</v>
          </cell>
          <cell r="PD84">
            <v>0.193</v>
          </cell>
        </row>
        <row r="85">
          <cell r="A85" t="str">
            <v>1KZ</v>
          </cell>
          <cell r="B85" t="str">
            <v>85</v>
          </cell>
          <cell r="C85" t="str">
            <v>NAF 17</v>
          </cell>
          <cell r="D85" t="str">
            <v>KZ</v>
          </cell>
          <cell r="E85" t="str">
            <v>1</v>
          </cell>
          <cell r="F85">
            <v>0</v>
          </cell>
          <cell r="G85">
            <v>2.7E-2</v>
          </cell>
          <cell r="H85">
            <v>0.20499999999999999</v>
          </cell>
          <cell r="I85">
            <v>0.74099999999999999</v>
          </cell>
          <cell r="J85">
            <v>2.7E-2</v>
          </cell>
          <cell r="K85">
            <v>0.67200000000000004</v>
          </cell>
          <cell r="L85">
            <v>0.22</v>
          </cell>
          <cell r="M85">
            <v>0</v>
          </cell>
          <cell r="N85">
            <v>0.108</v>
          </cell>
          <cell r="O85">
            <v>0.13200000000000001</v>
          </cell>
          <cell r="P85">
            <v>0.189</v>
          </cell>
          <cell r="Q85">
            <v>8.9999999999999993E-3</v>
          </cell>
          <cell r="R85">
            <v>8.0000000000000002E-3</v>
          </cell>
          <cell r="S85">
            <v>5.6000000000000001E-2</v>
          </cell>
          <cell r="T85">
            <v>0.23599999999999999</v>
          </cell>
          <cell r="U85">
            <v>8.4000000000000005E-2</v>
          </cell>
          <cell r="V85">
            <v>0.128</v>
          </cell>
          <cell r="W85">
            <v>0.40899999999999997</v>
          </cell>
          <cell r="X85">
            <v>0.13200000000000001</v>
          </cell>
          <cell r="Y85">
            <v>0.81499999999999995</v>
          </cell>
          <cell r="Z85">
            <v>5.3999999999999999E-2</v>
          </cell>
          <cell r="AA85">
            <v>9.4E-2</v>
          </cell>
          <cell r="AB85">
            <v>0</v>
          </cell>
          <cell r="AC85">
            <v>0.30499999999999999</v>
          </cell>
          <cell r="AD85">
            <v>0.26600000000000001</v>
          </cell>
          <cell r="AE85">
            <v>0.39800000000000002</v>
          </cell>
          <cell r="AF85">
            <v>6.5000000000000002E-2</v>
          </cell>
          <cell r="AG85">
            <v>0.93500000000000005</v>
          </cell>
          <cell r="AH85">
            <v>3.1E-2</v>
          </cell>
          <cell r="AI85">
            <v>0.96899999999999997</v>
          </cell>
          <cell r="AJ85">
            <v>0</v>
          </cell>
          <cell r="AK85">
            <v>0.72299999999999998</v>
          </cell>
          <cell r="AL85">
            <v>0.246</v>
          </cell>
          <cell r="AM85">
            <v>0</v>
          </cell>
          <cell r="AN85">
            <v>3.1E-2</v>
          </cell>
          <cell r="AO85">
            <v>0</v>
          </cell>
          <cell r="AP85">
            <v>0</v>
          </cell>
          <cell r="AQ85">
            <v>0.109</v>
          </cell>
          <cell r="AR85">
            <v>9.4E-2</v>
          </cell>
          <cell r="AS85">
            <v>0.65600000000000003</v>
          </cell>
          <cell r="AT85">
            <v>0.14099999999999999</v>
          </cell>
          <cell r="AU85">
            <v>1301</v>
          </cell>
          <cell r="AV85">
            <v>1.6E-2</v>
          </cell>
          <cell r="AW85">
            <v>3.7999999999999999E-2</v>
          </cell>
          <cell r="AX85">
            <v>0</v>
          </cell>
          <cell r="AY85">
            <v>0.79200000000000004</v>
          </cell>
          <cell r="AZ85">
            <v>0.154</v>
          </cell>
          <cell r="BA85">
            <v>23.966000000000001</v>
          </cell>
          <cell r="BB85">
            <v>0.08</v>
          </cell>
          <cell r="BC85">
            <v>0.224</v>
          </cell>
          <cell r="BD85">
            <v>0.183</v>
          </cell>
          <cell r="BE85">
            <v>0.51300000000000001</v>
          </cell>
          <cell r="BF85">
            <v>0.64900000000000002</v>
          </cell>
          <cell r="BG85">
            <v>0.14399999999999999</v>
          </cell>
          <cell r="BH85">
            <v>6.2E-2</v>
          </cell>
          <cell r="BI85">
            <v>6.5000000000000002E-2</v>
          </cell>
          <cell r="BJ85">
            <v>3.9E-2</v>
          </cell>
          <cell r="BK85">
            <v>4.2000000000000003E-2</v>
          </cell>
          <cell r="BL85">
            <v>7.0999999999999994E-2</v>
          </cell>
          <cell r="BM85">
            <v>0.13100000000000001</v>
          </cell>
          <cell r="BN85">
            <v>7.9000000000000001E-2</v>
          </cell>
          <cell r="BO85">
            <v>0.11799999999999999</v>
          </cell>
          <cell r="BP85">
            <v>0.122</v>
          </cell>
          <cell r="BQ85">
            <v>0.47799999999999998</v>
          </cell>
          <cell r="BR85">
            <v>0</v>
          </cell>
          <cell r="BS85">
            <v>6.0000000000000001E-3</v>
          </cell>
          <cell r="BT85">
            <v>0</v>
          </cell>
          <cell r="BU85">
            <v>0.02</v>
          </cell>
          <cell r="BV85">
            <v>2.8000000000000001E-2</v>
          </cell>
          <cell r="BW85">
            <v>0.94599999999999995</v>
          </cell>
          <cell r="BX85">
            <v>0</v>
          </cell>
          <cell r="BY85">
            <v>0</v>
          </cell>
          <cell r="BZ85">
            <v>6.0000000000000001E-3</v>
          </cell>
          <cell r="CA85">
            <v>5.8000000000000003E-2</v>
          </cell>
          <cell r="CB85">
            <v>0.376</v>
          </cell>
          <cell r="CC85">
            <v>0.56100000000000005</v>
          </cell>
          <cell r="CD85">
            <v>0</v>
          </cell>
          <cell r="CE85">
            <v>1.6E-2</v>
          </cell>
          <cell r="CF85">
            <v>0</v>
          </cell>
          <cell r="CG85">
            <v>0.121</v>
          </cell>
          <cell r="CH85">
            <v>0.34499999999999997</v>
          </cell>
          <cell r="CI85">
            <v>0.51900000000000002</v>
          </cell>
          <cell r="CJ85">
            <v>0</v>
          </cell>
          <cell r="CK85">
            <v>0</v>
          </cell>
          <cell r="CL85">
            <v>0</v>
          </cell>
          <cell r="CM85">
            <v>0</v>
          </cell>
          <cell r="CN85">
            <v>0</v>
          </cell>
          <cell r="CO85">
            <v>1</v>
          </cell>
          <cell r="CP85">
            <v>0.66700000000000004</v>
          </cell>
          <cell r="CQ85">
            <v>0.20899999999999999</v>
          </cell>
          <cell r="CR85">
            <v>2.4E-2</v>
          </cell>
          <cell r="CS85">
            <v>0.02</v>
          </cell>
          <cell r="CT85">
            <v>0.08</v>
          </cell>
          <cell r="CU85">
            <v>0.70699999999999996</v>
          </cell>
          <cell r="CV85">
            <v>0.155</v>
          </cell>
          <cell r="CW85">
            <v>2.8000000000000001E-2</v>
          </cell>
          <cell r="CX85">
            <v>8.0000000000000002E-3</v>
          </cell>
          <cell r="CY85">
            <v>0.10199999999999999</v>
          </cell>
          <cell r="CZ85">
            <v>0.745</v>
          </cell>
          <cell r="DA85">
            <v>0.186</v>
          </cell>
          <cell r="DB85">
            <v>3.5999999999999997E-2</v>
          </cell>
          <cell r="DC85">
            <v>0</v>
          </cell>
          <cell r="DD85">
            <v>3.4000000000000002E-2</v>
          </cell>
          <cell r="DE85">
            <v>0.67700000000000005</v>
          </cell>
          <cell r="DF85">
            <v>7.0999999999999994E-2</v>
          </cell>
          <cell r="DG85">
            <v>5.0000000000000001E-3</v>
          </cell>
          <cell r="DH85">
            <v>0</v>
          </cell>
          <cell r="DI85">
            <v>0.247</v>
          </cell>
          <cell r="DJ85">
            <v>0.45</v>
          </cell>
          <cell r="DK85">
            <v>7.3999999999999996E-2</v>
          </cell>
          <cell r="DL85">
            <v>6.0000000000000001E-3</v>
          </cell>
          <cell r="DM85">
            <v>0</v>
          </cell>
          <cell r="DN85">
            <v>0.47</v>
          </cell>
          <cell r="DO85">
            <v>0.58199999999999996</v>
          </cell>
          <cell r="DP85">
            <v>8.8999999999999996E-2</v>
          </cell>
          <cell r="DQ85">
            <v>8.0000000000000002E-3</v>
          </cell>
          <cell r="DR85">
            <v>4.5999999999999999E-2</v>
          </cell>
          <cell r="DS85">
            <v>0.27500000000000002</v>
          </cell>
          <cell r="DT85">
            <v>0.66900000000000004</v>
          </cell>
          <cell r="DU85">
            <v>0.19700000000000001</v>
          </cell>
          <cell r="DV85">
            <v>6.0999999999999999E-2</v>
          </cell>
          <cell r="DW85">
            <v>0</v>
          </cell>
          <cell r="DX85">
            <v>7.2999999999999995E-2</v>
          </cell>
          <cell r="DY85">
            <v>0.46600000000000003</v>
          </cell>
          <cell r="DZ85">
            <v>0.27600000000000002</v>
          </cell>
          <cell r="EA85">
            <v>7.9000000000000001E-2</v>
          </cell>
          <cell r="EB85">
            <v>0.17799999999999999</v>
          </cell>
          <cell r="EC85">
            <v>0.24399999999999999</v>
          </cell>
          <cell r="ED85">
            <v>0.32</v>
          </cell>
          <cell r="EE85">
            <v>0.11</v>
          </cell>
          <cell r="EF85">
            <v>0.121</v>
          </cell>
          <cell r="EG85">
            <v>0.20499999999999999</v>
          </cell>
          <cell r="EH85">
            <v>0.43099999999999999</v>
          </cell>
          <cell r="EI85">
            <v>0.30099999999999999</v>
          </cell>
          <cell r="EJ85">
            <v>5.8000000000000003E-2</v>
          </cell>
          <cell r="EK85">
            <v>0.21099999999999999</v>
          </cell>
          <cell r="EL85">
            <v>0.28299999999999997</v>
          </cell>
          <cell r="EM85">
            <v>8.7999999999999995E-2</v>
          </cell>
          <cell r="EN85">
            <v>7.9000000000000001E-2</v>
          </cell>
          <cell r="EO85">
            <v>8.2000000000000003E-2</v>
          </cell>
          <cell r="EP85">
            <v>0.106</v>
          </cell>
          <cell r="EQ85">
            <v>0.36199999999999999</v>
          </cell>
          <cell r="ER85">
            <v>0.35299999999999998</v>
          </cell>
          <cell r="ES85">
            <v>0.39300000000000002</v>
          </cell>
          <cell r="ET85">
            <v>2.5999999999999999E-2</v>
          </cell>
          <cell r="EU85">
            <v>9.2999999999999999E-2</v>
          </cell>
          <cell r="EV85">
            <v>0.10100000000000001</v>
          </cell>
          <cell r="EW85">
            <v>1.4E-2</v>
          </cell>
          <cell r="EX85">
            <v>3.5000000000000003E-2</v>
          </cell>
          <cell r="EY85">
            <v>0.104</v>
          </cell>
          <cell r="EZ85">
            <v>0.19500000000000001</v>
          </cell>
          <cell r="FA85">
            <v>0.20399999999999999</v>
          </cell>
          <cell r="FB85">
            <v>0.45300000000000001</v>
          </cell>
          <cell r="FC85">
            <v>0.317</v>
          </cell>
          <cell r="FD85">
            <v>2.5999999999999999E-2</v>
          </cell>
          <cell r="FE85">
            <v>0.23499999999999999</v>
          </cell>
          <cell r="FF85">
            <v>0.53300000000000003</v>
          </cell>
          <cell r="FG85">
            <v>0.214</v>
          </cell>
          <cell r="FH85">
            <v>1.9E-2</v>
          </cell>
          <cell r="FI85">
            <v>0.18099999999999999</v>
          </cell>
          <cell r="FJ85">
            <v>0.54200000000000004</v>
          </cell>
          <cell r="FK85">
            <v>0.251</v>
          </cell>
          <cell r="FL85">
            <v>2.5999999999999999E-2</v>
          </cell>
          <cell r="FM85">
            <v>0.05</v>
          </cell>
          <cell r="FN85">
            <v>0.628</v>
          </cell>
          <cell r="FO85">
            <v>0.255</v>
          </cell>
          <cell r="FP85">
            <v>6.6000000000000003E-2</v>
          </cell>
          <cell r="FQ85">
            <v>0.70399999999999996</v>
          </cell>
          <cell r="FR85">
            <v>0.21099999999999999</v>
          </cell>
          <cell r="FS85">
            <v>0.01</v>
          </cell>
          <cell r="FT85">
            <v>0.03</v>
          </cell>
          <cell r="FU85">
            <v>4.4999999999999998E-2</v>
          </cell>
          <cell r="FV85">
            <v>0</v>
          </cell>
          <cell r="FW85">
            <v>0.69</v>
          </cell>
          <cell r="FX85">
            <v>0.21299999999999999</v>
          </cell>
          <cell r="FY85">
            <v>1.0999999999999999E-2</v>
          </cell>
          <cell r="FZ85">
            <v>3.4000000000000002E-2</v>
          </cell>
          <cell r="GA85">
            <v>5.2999999999999999E-2</v>
          </cell>
          <cell r="GB85">
            <v>0</v>
          </cell>
          <cell r="GC85">
            <v>0</v>
          </cell>
          <cell r="GD85">
            <v>0</v>
          </cell>
          <cell r="GE85">
            <v>0</v>
          </cell>
          <cell r="GF85">
            <v>0</v>
          </cell>
          <cell r="GG85">
            <v>0</v>
          </cell>
          <cell r="GH85">
            <v>0</v>
          </cell>
          <cell r="GI85">
            <v>1.2E-2</v>
          </cell>
          <cell r="GJ85">
            <v>0.01</v>
          </cell>
          <cell r="GK85">
            <v>0</v>
          </cell>
          <cell r="GL85">
            <v>6.0000000000000001E-3</v>
          </cell>
          <cell r="GM85">
            <v>0</v>
          </cell>
          <cell r="GN85">
            <v>0</v>
          </cell>
          <cell r="GO85">
            <v>8.7999999999999995E-2</v>
          </cell>
          <cell r="GP85">
            <v>6.7000000000000004E-2</v>
          </cell>
          <cell r="GQ85">
            <v>2.4E-2</v>
          </cell>
          <cell r="GR85">
            <v>1.4E-2</v>
          </cell>
          <cell r="GS85">
            <v>1.7000000000000001E-2</v>
          </cell>
          <cell r="GT85">
            <v>4.0000000000000001E-3</v>
          </cell>
          <cell r="GU85">
            <v>0.54100000000000004</v>
          </cell>
          <cell r="GV85">
            <v>5.6000000000000001E-2</v>
          </cell>
          <cell r="GW85">
            <v>3.6999999999999998E-2</v>
          </cell>
          <cell r="GX85">
            <v>4.5999999999999999E-2</v>
          </cell>
          <cell r="GY85">
            <v>1.4E-2</v>
          </cell>
          <cell r="GZ85">
            <v>3.6999999999999998E-2</v>
          </cell>
          <cell r="HA85">
            <v>8.0000000000000002E-3</v>
          </cell>
          <cell r="HB85">
            <v>1.0999999999999999E-2</v>
          </cell>
          <cell r="HC85">
            <v>0</v>
          </cell>
          <cell r="HD85">
            <v>0</v>
          </cell>
          <cell r="HE85">
            <v>8.0000000000000002E-3</v>
          </cell>
          <cell r="HF85">
            <v>0</v>
          </cell>
          <cell r="HG85">
            <v>0</v>
          </cell>
          <cell r="HH85">
            <v>0</v>
          </cell>
          <cell r="HI85">
            <v>0</v>
          </cell>
          <cell r="HJ85">
            <v>0</v>
          </cell>
          <cell r="HK85">
            <v>0</v>
          </cell>
          <cell r="HL85">
            <v>0</v>
          </cell>
          <cell r="HM85">
            <v>0</v>
          </cell>
          <cell r="HN85">
            <v>0</v>
          </cell>
          <cell r="HO85">
            <v>0</v>
          </cell>
          <cell r="HP85">
            <v>0</v>
          </cell>
          <cell r="HQ85">
            <v>6.0000000000000001E-3</v>
          </cell>
          <cell r="HR85">
            <v>2.3E-2</v>
          </cell>
          <cell r="HS85">
            <v>2.5999999999999999E-2</v>
          </cell>
          <cell r="HT85">
            <v>5.3999999999999999E-2</v>
          </cell>
          <cell r="HU85">
            <v>1.6E-2</v>
          </cell>
          <cell r="HV85">
            <v>0.04</v>
          </cell>
          <cell r="HW85">
            <v>2.8000000000000001E-2</v>
          </cell>
          <cell r="HX85">
            <v>0.04</v>
          </cell>
          <cell r="HY85">
            <v>3.6999999999999998E-2</v>
          </cell>
          <cell r="HZ85">
            <v>7.6999999999999999E-2</v>
          </cell>
          <cell r="IA85">
            <v>6.3E-2</v>
          </cell>
          <cell r="IB85">
            <v>6.7000000000000004E-2</v>
          </cell>
          <cell r="IC85">
            <v>8.7999999999999995E-2</v>
          </cell>
          <cell r="ID85">
            <v>0.40699999999999997</v>
          </cell>
          <cell r="IE85">
            <v>8.0000000000000002E-3</v>
          </cell>
          <cell r="IF85">
            <v>0</v>
          </cell>
          <cell r="IG85">
            <v>0</v>
          </cell>
          <cell r="IH85">
            <v>1.0999999999999999E-2</v>
          </cell>
          <cell r="II85">
            <v>0</v>
          </cell>
          <cell r="IJ85">
            <v>8.0000000000000002E-3</v>
          </cell>
          <cell r="IK85">
            <v>0</v>
          </cell>
          <cell r="IL85">
            <v>0</v>
          </cell>
          <cell r="IM85">
            <v>0</v>
          </cell>
          <cell r="IN85">
            <v>0</v>
          </cell>
          <cell r="IO85">
            <v>0</v>
          </cell>
          <cell r="IP85">
            <v>0</v>
          </cell>
          <cell r="IQ85">
            <v>0</v>
          </cell>
          <cell r="IR85">
            <v>6.0000000000000001E-3</v>
          </cell>
          <cell r="IS85">
            <v>0</v>
          </cell>
          <cell r="IT85">
            <v>1.0999999999999999E-2</v>
          </cell>
          <cell r="IU85">
            <v>0</v>
          </cell>
          <cell r="IV85">
            <v>1.2999999999999999E-2</v>
          </cell>
          <cell r="IW85">
            <v>0</v>
          </cell>
          <cell r="IX85">
            <v>0</v>
          </cell>
          <cell r="IY85">
            <v>0</v>
          </cell>
          <cell r="IZ85">
            <v>8.9999999999999993E-3</v>
          </cell>
          <cell r="JA85">
            <v>0.02</v>
          </cell>
          <cell r="JB85">
            <v>0.16400000000000001</v>
          </cell>
          <cell r="JC85">
            <v>0</v>
          </cell>
          <cell r="JD85">
            <v>0</v>
          </cell>
          <cell r="JE85">
            <v>0</v>
          </cell>
          <cell r="JF85">
            <v>0</v>
          </cell>
          <cell r="JG85">
            <v>8.0000000000000002E-3</v>
          </cell>
          <cell r="JH85">
            <v>0.74099999999999999</v>
          </cell>
          <cell r="JI85">
            <v>0</v>
          </cell>
          <cell r="JJ85">
            <v>0</v>
          </cell>
          <cell r="JK85">
            <v>0</v>
          </cell>
          <cell r="JL85">
            <v>0</v>
          </cell>
          <cell r="JM85">
            <v>0</v>
          </cell>
          <cell r="JN85">
            <v>2.8000000000000001E-2</v>
          </cell>
          <cell r="JO85">
            <v>0</v>
          </cell>
          <cell r="JP85">
            <v>0</v>
          </cell>
          <cell r="JQ85">
            <v>0</v>
          </cell>
          <cell r="JR85">
            <v>0</v>
          </cell>
          <cell r="JS85">
            <v>0</v>
          </cell>
          <cell r="JT85">
            <v>0</v>
          </cell>
          <cell r="JU85">
            <v>0</v>
          </cell>
          <cell r="JV85">
            <v>0</v>
          </cell>
          <cell r="JW85">
            <v>0</v>
          </cell>
          <cell r="JX85">
            <v>0</v>
          </cell>
          <cell r="JY85">
            <v>0</v>
          </cell>
          <cell r="JZ85">
            <v>2.9000000000000001E-2</v>
          </cell>
          <cell r="KA85">
            <v>0</v>
          </cell>
          <cell r="KB85">
            <v>0</v>
          </cell>
          <cell r="KC85">
            <v>0</v>
          </cell>
          <cell r="KD85">
            <v>1.2999999999999999E-2</v>
          </cell>
          <cell r="KE85">
            <v>8.6999999999999994E-2</v>
          </cell>
          <cell r="KF85">
            <v>9.8000000000000004E-2</v>
          </cell>
          <cell r="KG85">
            <v>0</v>
          </cell>
          <cell r="KH85">
            <v>0</v>
          </cell>
          <cell r="KI85">
            <v>6.0000000000000001E-3</v>
          </cell>
          <cell r="KJ85">
            <v>4.4999999999999998E-2</v>
          </cell>
          <cell r="KK85">
            <v>0.28799999999999998</v>
          </cell>
          <cell r="KL85">
            <v>0.41399999999999998</v>
          </cell>
          <cell r="KM85">
            <v>0</v>
          </cell>
          <cell r="KN85">
            <v>0</v>
          </cell>
          <cell r="KO85">
            <v>0</v>
          </cell>
          <cell r="KP85">
            <v>0</v>
          </cell>
          <cell r="KQ85">
            <v>0</v>
          </cell>
          <cell r="KR85">
            <v>0.02</v>
          </cell>
          <cell r="KS85">
            <v>0</v>
          </cell>
          <cell r="KT85">
            <v>0</v>
          </cell>
          <cell r="KU85">
            <v>0</v>
          </cell>
          <cell r="KV85">
            <v>0</v>
          </cell>
          <cell r="KW85">
            <v>0</v>
          </cell>
          <cell r="KX85">
            <v>0</v>
          </cell>
          <cell r="KY85">
            <v>0</v>
          </cell>
          <cell r="KZ85">
            <v>0</v>
          </cell>
          <cell r="LA85">
            <v>0</v>
          </cell>
          <cell r="LB85">
            <v>0</v>
          </cell>
          <cell r="LC85">
            <v>0</v>
          </cell>
          <cell r="LD85">
            <v>2.9000000000000001E-2</v>
          </cell>
          <cell r="LE85">
            <v>0</v>
          </cell>
          <cell r="LF85">
            <v>0</v>
          </cell>
          <cell r="LG85">
            <v>0</v>
          </cell>
          <cell r="LH85">
            <v>1.6E-2</v>
          </cell>
          <cell r="LI85">
            <v>0.129</v>
          </cell>
          <cell r="LJ85">
            <v>0.06</v>
          </cell>
          <cell r="LK85">
            <v>0</v>
          </cell>
          <cell r="LL85">
            <v>1.6E-2</v>
          </cell>
          <cell r="LM85">
            <v>0</v>
          </cell>
          <cell r="LN85">
            <v>0.105</v>
          </cell>
          <cell r="LO85">
            <v>0.20399999999999999</v>
          </cell>
          <cell r="LP85">
            <v>0.41299999999999998</v>
          </cell>
          <cell r="LQ85">
            <v>0</v>
          </cell>
          <cell r="LR85">
            <v>0</v>
          </cell>
          <cell r="LS85">
            <v>0</v>
          </cell>
          <cell r="LT85">
            <v>0</v>
          </cell>
          <cell r="LU85">
            <v>1.0999999999999999E-2</v>
          </cell>
          <cell r="LV85">
            <v>1.6E-2</v>
          </cell>
          <cell r="LW85">
            <v>0</v>
          </cell>
          <cell r="LX85">
            <v>0</v>
          </cell>
          <cell r="LY85">
            <v>0</v>
          </cell>
          <cell r="LZ85">
            <v>0</v>
          </cell>
          <cell r="MA85">
            <v>0</v>
          </cell>
          <cell r="MB85">
            <v>0</v>
          </cell>
          <cell r="MC85">
            <v>0</v>
          </cell>
          <cell r="MD85">
            <v>0</v>
          </cell>
          <cell r="ME85">
            <v>0</v>
          </cell>
          <cell r="MF85">
            <v>0</v>
          </cell>
          <cell r="MG85">
            <v>0</v>
          </cell>
          <cell r="MH85">
            <v>0.03</v>
          </cell>
          <cell r="MI85">
            <v>0</v>
          </cell>
          <cell r="MJ85">
            <v>0</v>
          </cell>
          <cell r="MK85">
            <v>0</v>
          </cell>
          <cell r="ML85">
            <v>0</v>
          </cell>
          <cell r="MM85">
            <v>0</v>
          </cell>
          <cell r="MN85">
            <v>0.19</v>
          </cell>
          <cell r="MO85">
            <v>0</v>
          </cell>
          <cell r="MP85">
            <v>0</v>
          </cell>
          <cell r="MQ85">
            <v>0</v>
          </cell>
          <cell r="MR85">
            <v>0</v>
          </cell>
          <cell r="MS85">
            <v>0</v>
          </cell>
          <cell r="MT85">
            <v>0.752</v>
          </cell>
          <cell r="MU85">
            <v>0</v>
          </cell>
          <cell r="MV85">
            <v>0</v>
          </cell>
          <cell r="MW85">
            <v>0</v>
          </cell>
          <cell r="MX85">
            <v>0</v>
          </cell>
          <cell r="MY85">
            <v>0</v>
          </cell>
          <cell r="MZ85">
            <v>2.8000000000000001E-2</v>
          </cell>
          <cell r="NA85">
            <v>0.23699999999999999</v>
          </cell>
          <cell r="NB85">
            <v>0.16300000000000001</v>
          </cell>
          <cell r="NC85">
            <v>1.7000000000000001E-2</v>
          </cell>
          <cell r="ND85">
            <v>1.0999999999999999E-2</v>
          </cell>
          <cell r="NE85">
            <v>3.5000000000000003E-2</v>
          </cell>
          <cell r="NF85">
            <v>7.0000000000000001E-3</v>
          </cell>
          <cell r="NG85">
            <v>0.123</v>
          </cell>
          <cell r="NH85">
            <v>5.8999999999999997E-2</v>
          </cell>
          <cell r="NI85">
            <v>4.2999999999999997E-2</v>
          </cell>
          <cell r="NJ85">
            <v>4.5999999999999999E-2</v>
          </cell>
          <cell r="NK85">
            <v>0</v>
          </cell>
          <cell r="NL85">
            <v>0</v>
          </cell>
          <cell r="NM85">
            <v>3.5000000000000003E-2</v>
          </cell>
          <cell r="NN85">
            <v>0.04</v>
          </cell>
          <cell r="NO85">
            <v>5.0000000000000001E-3</v>
          </cell>
          <cell r="NP85">
            <v>0</v>
          </cell>
          <cell r="NQ85">
            <v>3.5000000000000003E-2</v>
          </cell>
          <cell r="NR85">
            <v>0</v>
          </cell>
          <cell r="NS85">
            <v>2.7E-2</v>
          </cell>
          <cell r="NT85">
            <v>0.11799999999999999</v>
          </cell>
          <cell r="NU85">
            <v>0.42</v>
          </cell>
          <cell r="NV85">
            <v>1.7000000000000001E-2</v>
          </cell>
          <cell r="NW85">
            <v>5.0000000000000001E-3</v>
          </cell>
          <cell r="NX85">
            <v>1.9E-2</v>
          </cell>
          <cell r="NY85">
            <v>7.0000000000000001E-3</v>
          </cell>
          <cell r="NZ85">
            <v>0.23499999999999999</v>
          </cell>
          <cell r="OA85">
            <v>7.0000000000000001E-3</v>
          </cell>
          <cell r="OB85">
            <v>2.9000000000000001E-2</v>
          </cell>
          <cell r="OC85">
            <v>0</v>
          </cell>
          <cell r="OD85">
            <v>3.5000000000000003E-2</v>
          </cell>
          <cell r="OE85">
            <v>4.4999999999999998E-2</v>
          </cell>
          <cell r="OF85">
            <v>0</v>
          </cell>
          <cell r="OG85">
            <v>4.0000000000000001E-3</v>
          </cell>
          <cell r="OH85">
            <v>1.2999999999999999E-2</v>
          </cell>
          <cell r="OI85">
            <v>0</v>
          </cell>
          <cell r="OJ85">
            <v>0.16300000000000001</v>
          </cell>
          <cell r="OK85">
            <v>0.23499999999999999</v>
          </cell>
          <cell r="OL85">
            <v>0</v>
          </cell>
          <cell r="OM85">
            <v>0</v>
          </cell>
          <cell r="ON85">
            <v>0</v>
          </cell>
          <cell r="OO85">
            <v>0.157</v>
          </cell>
          <cell r="OP85">
            <v>0.122</v>
          </cell>
          <cell r="OQ85">
            <v>7.0000000000000001E-3</v>
          </cell>
          <cell r="OR85">
            <v>3.5000000000000003E-2</v>
          </cell>
          <cell r="OS85">
            <v>1.7000000000000001E-2</v>
          </cell>
          <cell r="OT85">
            <v>8.4000000000000005E-2</v>
          </cell>
          <cell r="OU85">
            <v>0.01</v>
          </cell>
          <cell r="OV85">
            <v>0</v>
          </cell>
          <cell r="OW85">
            <v>0</v>
          </cell>
          <cell r="OX85">
            <v>6.3E-2</v>
          </cell>
          <cell r="OY85">
            <v>0.03</v>
          </cell>
          <cell r="OZ85">
            <v>2.8000000000000001E-2</v>
          </cell>
          <cell r="PA85">
            <v>1.4999999999999999E-2</v>
          </cell>
          <cell r="PB85">
            <v>3.2000000000000001E-2</v>
          </cell>
          <cell r="PC85">
            <v>1.0999999999999999E-2</v>
          </cell>
          <cell r="PD85">
            <v>0.14799999999999999</v>
          </cell>
        </row>
        <row r="86">
          <cell r="A86" t="str">
            <v>2KZ</v>
          </cell>
          <cell r="B86" t="str">
            <v>86</v>
          </cell>
          <cell r="C86" t="str">
            <v>NAF 17</v>
          </cell>
          <cell r="D86" t="str">
            <v>KZ</v>
          </cell>
          <cell r="E86" t="str">
            <v>2</v>
          </cell>
          <cell r="F86">
            <v>0</v>
          </cell>
          <cell r="G86">
            <v>7.0000000000000001E-3</v>
          </cell>
          <cell r="H86">
            <v>0.16700000000000001</v>
          </cell>
          <cell r="I86">
            <v>0.78500000000000003</v>
          </cell>
          <cell r="J86">
            <v>4.1000000000000002E-2</v>
          </cell>
          <cell r="K86">
            <v>0.94299999999999995</v>
          </cell>
          <cell r="L86">
            <v>4.5999999999999999E-2</v>
          </cell>
          <cell r="M86">
            <v>1.0999999999999999E-2</v>
          </cell>
          <cell r="N86">
            <v>0</v>
          </cell>
          <cell r="O86">
            <v>0.151</v>
          </cell>
          <cell r="P86">
            <v>0.16400000000000001</v>
          </cell>
          <cell r="Q86">
            <v>0.05</v>
          </cell>
          <cell r="R86">
            <v>2.9000000000000001E-2</v>
          </cell>
          <cell r="S86">
            <v>3.3000000000000002E-2</v>
          </cell>
          <cell r="T86">
            <v>0.23100000000000001</v>
          </cell>
          <cell r="U86">
            <v>9.9000000000000005E-2</v>
          </cell>
          <cell r="V86">
            <v>0.189</v>
          </cell>
          <cell r="W86">
            <v>0.32300000000000001</v>
          </cell>
          <cell r="X86">
            <v>4.1000000000000002E-2</v>
          </cell>
          <cell r="Y86">
            <v>0.91200000000000003</v>
          </cell>
          <cell r="Z86">
            <v>4.7E-2</v>
          </cell>
          <cell r="AA86">
            <v>0</v>
          </cell>
          <cell r="AB86">
            <v>0</v>
          </cell>
          <cell r="AC86">
            <v>0.51200000000000001</v>
          </cell>
          <cell r="AD86">
            <v>0.48799999999999999</v>
          </cell>
          <cell r="AE86">
            <v>0.36599999999999999</v>
          </cell>
          <cell r="AF86">
            <v>3.1E-2</v>
          </cell>
          <cell r="AG86">
            <v>0.96899999999999997</v>
          </cell>
          <cell r="AH86">
            <v>0.2</v>
          </cell>
          <cell r="AI86">
            <v>0.8</v>
          </cell>
          <cell r="AJ86">
            <v>0</v>
          </cell>
          <cell r="AK86">
            <v>0.8</v>
          </cell>
          <cell r="AL86">
            <v>0</v>
          </cell>
          <cell r="AM86">
            <v>0</v>
          </cell>
          <cell r="AN86">
            <v>0.2</v>
          </cell>
          <cell r="AO86">
            <v>0</v>
          </cell>
          <cell r="AP86">
            <v>0</v>
          </cell>
          <cell r="AQ86">
            <v>0</v>
          </cell>
          <cell r="AR86">
            <v>0</v>
          </cell>
          <cell r="AS86">
            <v>0.48399999999999999</v>
          </cell>
          <cell r="AT86">
            <v>0.51600000000000001</v>
          </cell>
          <cell r="AU86">
            <v>386</v>
          </cell>
          <cell r="AV86">
            <v>7.0000000000000001E-3</v>
          </cell>
          <cell r="AW86">
            <v>6.4000000000000001E-2</v>
          </cell>
          <cell r="AX86">
            <v>6.0000000000000001E-3</v>
          </cell>
          <cell r="AY86">
            <v>0.77100000000000002</v>
          </cell>
          <cell r="AZ86">
            <v>0.151</v>
          </cell>
          <cell r="BA86">
            <v>38.308999999999997</v>
          </cell>
          <cell r="BB86">
            <v>6.0999999999999999E-2</v>
          </cell>
          <cell r="BC86">
            <v>0.188</v>
          </cell>
          <cell r="BD86">
            <v>0.311</v>
          </cell>
          <cell r="BE86">
            <v>0.439</v>
          </cell>
          <cell r="BF86">
            <v>0.42399999999999999</v>
          </cell>
          <cell r="BG86">
            <v>0.23699999999999999</v>
          </cell>
          <cell r="BH86">
            <v>7.1999999999999995E-2</v>
          </cell>
          <cell r="BI86">
            <v>0.14899999999999999</v>
          </cell>
          <cell r="BJ86">
            <v>7.5999999999999998E-2</v>
          </cell>
          <cell r="BK86">
            <v>4.1000000000000002E-2</v>
          </cell>
          <cell r="BL86">
            <v>0.13800000000000001</v>
          </cell>
          <cell r="BM86">
            <v>0.155</v>
          </cell>
          <cell r="BN86">
            <v>7.3999999999999996E-2</v>
          </cell>
          <cell r="BO86">
            <v>0.221</v>
          </cell>
          <cell r="BP86">
            <v>0.13900000000000001</v>
          </cell>
          <cell r="BQ86">
            <v>0.27300000000000002</v>
          </cell>
          <cell r="BR86">
            <v>0</v>
          </cell>
          <cell r="BS86">
            <v>0</v>
          </cell>
          <cell r="BT86">
            <v>0</v>
          </cell>
          <cell r="BU86">
            <v>0</v>
          </cell>
          <cell r="BV86">
            <v>1.4E-2</v>
          </cell>
          <cell r="BW86">
            <v>0.98599999999999999</v>
          </cell>
          <cell r="BX86">
            <v>0</v>
          </cell>
          <cell r="BY86">
            <v>0</v>
          </cell>
          <cell r="BZ86">
            <v>0</v>
          </cell>
          <cell r="CA86">
            <v>6.7000000000000004E-2</v>
          </cell>
          <cell r="CB86">
            <v>0.58299999999999996</v>
          </cell>
          <cell r="CC86">
            <v>0.35</v>
          </cell>
          <cell r="CD86">
            <v>0</v>
          </cell>
          <cell r="CE86">
            <v>0</v>
          </cell>
          <cell r="CF86">
            <v>0</v>
          </cell>
          <cell r="CG86">
            <v>0.21199999999999999</v>
          </cell>
          <cell r="CH86">
            <v>0.53900000000000003</v>
          </cell>
          <cell r="CI86">
            <v>0.249</v>
          </cell>
          <cell r="CJ86">
            <v>0</v>
          </cell>
          <cell r="CK86">
            <v>0</v>
          </cell>
          <cell r="CL86">
            <v>0</v>
          </cell>
          <cell r="CM86">
            <v>7.0000000000000001E-3</v>
          </cell>
          <cell r="CN86">
            <v>0</v>
          </cell>
          <cell r="CO86">
            <v>0.99299999999999999</v>
          </cell>
          <cell r="CP86">
            <v>0.65</v>
          </cell>
          <cell r="CQ86">
            <v>0.26500000000000001</v>
          </cell>
          <cell r="CR86">
            <v>1.2999999999999999E-2</v>
          </cell>
          <cell r="CS86">
            <v>1.4999999999999999E-2</v>
          </cell>
          <cell r="CT86">
            <v>5.7000000000000002E-2</v>
          </cell>
          <cell r="CU86">
            <v>0.69299999999999995</v>
          </cell>
          <cell r="CV86">
            <v>0.20599999999999999</v>
          </cell>
          <cell r="CW86">
            <v>3.1E-2</v>
          </cell>
          <cell r="CX86">
            <v>1.6E-2</v>
          </cell>
          <cell r="CY86">
            <v>5.2999999999999999E-2</v>
          </cell>
          <cell r="CZ86">
            <v>0.79600000000000004</v>
          </cell>
          <cell r="DA86">
            <v>0.17199999999999999</v>
          </cell>
          <cell r="DB86">
            <v>2.3E-2</v>
          </cell>
          <cell r="DC86">
            <v>0</v>
          </cell>
          <cell r="DD86">
            <v>8.9999999999999993E-3</v>
          </cell>
          <cell r="DE86">
            <v>0.51800000000000002</v>
          </cell>
          <cell r="DF86">
            <v>0.13700000000000001</v>
          </cell>
          <cell r="DG86">
            <v>0</v>
          </cell>
          <cell r="DH86">
            <v>0</v>
          </cell>
          <cell r="DI86">
            <v>0.34499999999999997</v>
          </cell>
          <cell r="DJ86">
            <v>0.49099999999999999</v>
          </cell>
          <cell r="DK86">
            <v>3.3000000000000002E-2</v>
          </cell>
          <cell r="DL86">
            <v>0</v>
          </cell>
          <cell r="DM86">
            <v>0</v>
          </cell>
          <cell r="DN86">
            <v>0.47599999999999998</v>
          </cell>
          <cell r="DO86">
            <v>0.61</v>
          </cell>
          <cell r="DP86">
            <v>0.105</v>
          </cell>
          <cell r="DQ86">
            <v>1.7000000000000001E-2</v>
          </cell>
          <cell r="DR86">
            <v>0</v>
          </cell>
          <cell r="DS86">
            <v>0.26800000000000002</v>
          </cell>
          <cell r="DT86">
            <v>0.622</v>
          </cell>
          <cell r="DU86">
            <v>0.26400000000000001</v>
          </cell>
          <cell r="DV86">
            <v>0.06</v>
          </cell>
          <cell r="DW86">
            <v>0</v>
          </cell>
          <cell r="DX86">
            <v>5.5E-2</v>
          </cell>
          <cell r="DY86">
            <v>0.437</v>
          </cell>
          <cell r="DZ86">
            <v>0.24199999999999999</v>
          </cell>
          <cell r="EA86">
            <v>1.7999999999999999E-2</v>
          </cell>
          <cell r="EB86">
            <v>0.30299999999999999</v>
          </cell>
          <cell r="EC86">
            <v>0.16700000000000001</v>
          </cell>
          <cell r="ED86">
            <v>0.41699999999999998</v>
          </cell>
          <cell r="EE86">
            <v>8.4000000000000005E-2</v>
          </cell>
          <cell r="EF86">
            <v>0.10299999999999999</v>
          </cell>
          <cell r="EG86">
            <v>0.22900000000000001</v>
          </cell>
          <cell r="EH86">
            <v>0.41899999999999998</v>
          </cell>
          <cell r="EI86">
            <v>0.249</v>
          </cell>
          <cell r="EJ86">
            <v>1.7999999999999999E-2</v>
          </cell>
          <cell r="EK86">
            <v>0.314</v>
          </cell>
          <cell r="EL86">
            <v>0.38</v>
          </cell>
          <cell r="EM86">
            <v>0.06</v>
          </cell>
          <cell r="EN86">
            <v>1.2999999999999999E-2</v>
          </cell>
          <cell r="EO86">
            <v>0.14699999999999999</v>
          </cell>
          <cell r="EP86">
            <v>7.0000000000000007E-2</v>
          </cell>
          <cell r="EQ86">
            <v>0.33</v>
          </cell>
          <cell r="ER86">
            <v>0.34499999999999997</v>
          </cell>
          <cell r="ES86">
            <v>0.34899999999999998</v>
          </cell>
          <cell r="ET86">
            <v>6.5000000000000002E-2</v>
          </cell>
          <cell r="EU86">
            <v>8.5000000000000006E-2</v>
          </cell>
          <cell r="EV86">
            <v>2.9000000000000001E-2</v>
          </cell>
          <cell r="EW86">
            <v>0.01</v>
          </cell>
          <cell r="EX86">
            <v>4.2000000000000003E-2</v>
          </cell>
          <cell r="EY86">
            <v>0.11700000000000001</v>
          </cell>
          <cell r="EZ86">
            <v>0.188</v>
          </cell>
          <cell r="FA86">
            <v>0.245</v>
          </cell>
          <cell r="FB86">
            <v>0.35099999999999998</v>
          </cell>
          <cell r="FC86">
            <v>0.37</v>
          </cell>
          <cell r="FD86">
            <v>3.5000000000000003E-2</v>
          </cell>
          <cell r="FE86">
            <v>0.35399999999999998</v>
          </cell>
          <cell r="FF86">
            <v>0.35599999999999998</v>
          </cell>
          <cell r="FG86">
            <v>0.26600000000000001</v>
          </cell>
          <cell r="FH86">
            <v>2.5000000000000001E-2</v>
          </cell>
          <cell r="FI86">
            <v>0.20200000000000001</v>
          </cell>
          <cell r="FJ86">
            <v>0.437</v>
          </cell>
          <cell r="FK86">
            <v>0.33700000000000002</v>
          </cell>
          <cell r="FL86">
            <v>2.4E-2</v>
          </cell>
          <cell r="FM86">
            <v>9.9000000000000005E-2</v>
          </cell>
          <cell r="FN86">
            <v>0.52900000000000003</v>
          </cell>
          <cell r="FO86">
            <v>0.34399999999999997</v>
          </cell>
          <cell r="FP86">
            <v>2.8000000000000001E-2</v>
          </cell>
          <cell r="FQ86">
            <v>0.59799999999999998</v>
          </cell>
          <cell r="FR86">
            <v>0.29599999999999999</v>
          </cell>
          <cell r="FS86">
            <v>1E-3</v>
          </cell>
          <cell r="FT86">
            <v>3.7999999999999999E-2</v>
          </cell>
          <cell r="FU86">
            <v>6.6000000000000003E-2</v>
          </cell>
          <cell r="FV86">
            <v>1E-3</v>
          </cell>
          <cell r="FW86">
            <v>0.58499999999999996</v>
          </cell>
          <cell r="FX86">
            <v>0.29299999999999998</v>
          </cell>
          <cell r="FY86">
            <v>1E-3</v>
          </cell>
          <cell r="FZ86">
            <v>4.1000000000000002E-2</v>
          </cell>
          <cell r="GA86">
            <v>7.9000000000000001E-2</v>
          </cell>
          <cell r="GB86">
            <v>1E-3</v>
          </cell>
          <cell r="GC86">
            <v>0</v>
          </cell>
          <cell r="GD86">
            <v>0</v>
          </cell>
          <cell r="GE86">
            <v>0</v>
          </cell>
          <cell r="GF86">
            <v>0</v>
          </cell>
          <cell r="GG86">
            <v>0</v>
          </cell>
          <cell r="GH86">
            <v>0</v>
          </cell>
          <cell r="GI86">
            <v>0</v>
          </cell>
          <cell r="GJ86">
            <v>0</v>
          </cell>
          <cell r="GK86">
            <v>7.0000000000000001E-3</v>
          </cell>
          <cell r="GL86">
            <v>0</v>
          </cell>
          <cell r="GM86">
            <v>0</v>
          </cell>
          <cell r="GN86">
            <v>0</v>
          </cell>
          <cell r="GO86">
            <v>4.9000000000000002E-2</v>
          </cell>
          <cell r="GP86">
            <v>1.9E-2</v>
          </cell>
          <cell r="GQ86">
            <v>2.3E-2</v>
          </cell>
          <cell r="GR86">
            <v>0.03</v>
          </cell>
          <cell r="GS86">
            <v>1.7999999999999999E-2</v>
          </cell>
          <cell r="GT86">
            <v>0</v>
          </cell>
          <cell r="GU86">
            <v>0.35</v>
          </cell>
          <cell r="GV86">
            <v>0.218</v>
          </cell>
          <cell r="GW86">
            <v>4.2000000000000003E-2</v>
          </cell>
          <cell r="GX86">
            <v>0.10299999999999999</v>
          </cell>
          <cell r="GY86">
            <v>5.8000000000000003E-2</v>
          </cell>
          <cell r="GZ86">
            <v>4.1000000000000002E-2</v>
          </cell>
          <cell r="HA86">
            <v>2.5000000000000001E-2</v>
          </cell>
          <cell r="HB86">
            <v>0</v>
          </cell>
          <cell r="HC86">
            <v>0</v>
          </cell>
          <cell r="HD86">
            <v>1.7000000000000001E-2</v>
          </cell>
          <cell r="HE86">
            <v>0</v>
          </cell>
          <cell r="HF86">
            <v>0</v>
          </cell>
          <cell r="HG86">
            <v>0</v>
          </cell>
          <cell r="HH86">
            <v>0</v>
          </cell>
          <cell r="HI86">
            <v>0</v>
          </cell>
          <cell r="HJ86">
            <v>0</v>
          </cell>
          <cell r="HK86">
            <v>0</v>
          </cell>
          <cell r="HL86">
            <v>0</v>
          </cell>
          <cell r="HM86">
            <v>0</v>
          </cell>
          <cell r="HN86">
            <v>0</v>
          </cell>
          <cell r="HO86">
            <v>0</v>
          </cell>
          <cell r="HP86">
            <v>7.0000000000000001E-3</v>
          </cell>
          <cell r="HQ86">
            <v>0</v>
          </cell>
          <cell r="HR86">
            <v>0</v>
          </cell>
          <cell r="HS86">
            <v>3.1E-2</v>
          </cell>
          <cell r="HT86">
            <v>0.02</v>
          </cell>
          <cell r="HU86">
            <v>4.1000000000000002E-2</v>
          </cell>
          <cell r="HV86">
            <v>0</v>
          </cell>
          <cell r="HW86">
            <v>3.3000000000000002E-2</v>
          </cell>
          <cell r="HX86">
            <v>1.2999999999999999E-2</v>
          </cell>
          <cell r="HY86">
            <v>9.4E-2</v>
          </cell>
          <cell r="HZ86">
            <v>0.128</v>
          </cell>
          <cell r="IA86">
            <v>3.4000000000000002E-2</v>
          </cell>
          <cell r="IB86">
            <v>0.214</v>
          </cell>
          <cell r="IC86">
            <v>0.106</v>
          </cell>
          <cell r="ID86">
            <v>0.23499999999999999</v>
          </cell>
          <cell r="IE86">
            <v>1.2999999999999999E-2</v>
          </cell>
          <cell r="IF86">
            <v>8.0000000000000002E-3</v>
          </cell>
          <cell r="IG86">
            <v>0</v>
          </cell>
          <cell r="IH86">
            <v>0</v>
          </cell>
          <cell r="II86">
            <v>0</v>
          </cell>
          <cell r="IJ86">
            <v>2.5000000000000001E-2</v>
          </cell>
          <cell r="IK86">
            <v>0</v>
          </cell>
          <cell r="IL86">
            <v>0</v>
          </cell>
          <cell r="IM86">
            <v>0</v>
          </cell>
          <cell r="IN86">
            <v>0</v>
          </cell>
          <cell r="IO86">
            <v>0</v>
          </cell>
          <cell r="IP86">
            <v>0</v>
          </cell>
          <cell r="IQ86">
            <v>0</v>
          </cell>
          <cell r="IR86">
            <v>0</v>
          </cell>
          <cell r="IS86">
            <v>0</v>
          </cell>
          <cell r="IT86">
            <v>0</v>
          </cell>
          <cell r="IU86">
            <v>7.0000000000000001E-3</v>
          </cell>
          <cell r="IV86">
            <v>0</v>
          </cell>
          <cell r="IW86">
            <v>0</v>
          </cell>
          <cell r="IX86">
            <v>0</v>
          </cell>
          <cell r="IY86">
            <v>0</v>
          </cell>
          <cell r="IZ86">
            <v>0</v>
          </cell>
          <cell r="JA86">
            <v>6.0000000000000001E-3</v>
          </cell>
          <cell r="JB86">
            <v>0.105</v>
          </cell>
          <cell r="JC86">
            <v>0</v>
          </cell>
          <cell r="JD86">
            <v>0</v>
          </cell>
          <cell r="JE86">
            <v>0</v>
          </cell>
          <cell r="JF86">
            <v>0</v>
          </cell>
          <cell r="JG86">
            <v>0</v>
          </cell>
          <cell r="JH86">
            <v>0.83599999999999997</v>
          </cell>
          <cell r="JI86">
            <v>0</v>
          </cell>
          <cell r="JJ86">
            <v>0</v>
          </cell>
          <cell r="JK86">
            <v>0</v>
          </cell>
          <cell r="JL86">
            <v>0</v>
          </cell>
          <cell r="JM86">
            <v>0</v>
          </cell>
          <cell r="JN86">
            <v>4.5999999999999999E-2</v>
          </cell>
          <cell r="JO86">
            <v>0</v>
          </cell>
          <cell r="JP86">
            <v>0</v>
          </cell>
          <cell r="JQ86">
            <v>0</v>
          </cell>
          <cell r="JR86">
            <v>0</v>
          </cell>
          <cell r="JS86">
            <v>0</v>
          </cell>
          <cell r="JT86">
            <v>0</v>
          </cell>
          <cell r="JU86">
            <v>0</v>
          </cell>
          <cell r="JV86">
            <v>0</v>
          </cell>
          <cell r="JW86">
            <v>0</v>
          </cell>
          <cell r="JX86">
            <v>0</v>
          </cell>
          <cell r="JY86">
            <v>0</v>
          </cell>
          <cell r="JZ86">
            <v>7.0000000000000001E-3</v>
          </cell>
          <cell r="KA86">
            <v>0</v>
          </cell>
          <cell r="KB86">
            <v>0</v>
          </cell>
          <cell r="KC86">
            <v>0</v>
          </cell>
          <cell r="KD86">
            <v>0.01</v>
          </cell>
          <cell r="KE86">
            <v>7.8E-2</v>
          </cell>
          <cell r="KF86">
            <v>2.7E-2</v>
          </cell>
          <cell r="KG86">
            <v>0</v>
          </cell>
          <cell r="KH86">
            <v>0</v>
          </cell>
          <cell r="KI86">
            <v>0</v>
          </cell>
          <cell r="KJ86">
            <v>5.6000000000000001E-2</v>
          </cell>
          <cell r="KK86">
            <v>0.47199999999999998</v>
          </cell>
          <cell r="KL86">
            <v>0.308</v>
          </cell>
          <cell r="KM86">
            <v>0</v>
          </cell>
          <cell r="KN86">
            <v>0</v>
          </cell>
          <cell r="KO86">
            <v>0</v>
          </cell>
          <cell r="KP86">
            <v>0</v>
          </cell>
          <cell r="KQ86">
            <v>3.4000000000000002E-2</v>
          </cell>
          <cell r="KR86">
            <v>8.0000000000000002E-3</v>
          </cell>
          <cell r="KS86">
            <v>0</v>
          </cell>
          <cell r="KT86">
            <v>0</v>
          </cell>
          <cell r="KU86">
            <v>0</v>
          </cell>
          <cell r="KV86">
            <v>0</v>
          </cell>
          <cell r="KW86">
            <v>0</v>
          </cell>
          <cell r="KX86">
            <v>0</v>
          </cell>
          <cell r="KY86">
            <v>0</v>
          </cell>
          <cell r="KZ86">
            <v>0</v>
          </cell>
          <cell r="LA86">
            <v>0</v>
          </cell>
          <cell r="LB86">
            <v>0</v>
          </cell>
          <cell r="LC86">
            <v>7.0000000000000001E-3</v>
          </cell>
          <cell r="LD86">
            <v>0</v>
          </cell>
          <cell r="LE86">
            <v>0</v>
          </cell>
          <cell r="LF86">
            <v>0</v>
          </cell>
          <cell r="LG86">
            <v>0</v>
          </cell>
          <cell r="LH86">
            <v>2.5000000000000001E-2</v>
          </cell>
          <cell r="LI86">
            <v>6.8000000000000005E-2</v>
          </cell>
          <cell r="LJ86">
            <v>5.5E-2</v>
          </cell>
          <cell r="LK86">
            <v>0</v>
          </cell>
          <cell r="LL86">
            <v>0</v>
          </cell>
          <cell r="LM86">
            <v>0</v>
          </cell>
          <cell r="LN86">
            <v>0.18</v>
          </cell>
          <cell r="LO86">
            <v>0.43</v>
          </cell>
          <cell r="LP86">
            <v>0.193</v>
          </cell>
          <cell r="LQ86">
            <v>0</v>
          </cell>
          <cell r="LR86">
            <v>0</v>
          </cell>
          <cell r="LS86">
            <v>0</v>
          </cell>
          <cell r="LT86">
            <v>8.0000000000000002E-3</v>
          </cell>
          <cell r="LU86">
            <v>3.4000000000000002E-2</v>
          </cell>
          <cell r="LV86">
            <v>0</v>
          </cell>
          <cell r="LW86">
            <v>0</v>
          </cell>
          <cell r="LX86">
            <v>0</v>
          </cell>
          <cell r="LY86">
            <v>0</v>
          </cell>
          <cell r="LZ86">
            <v>0</v>
          </cell>
          <cell r="MA86">
            <v>0</v>
          </cell>
          <cell r="MB86">
            <v>0</v>
          </cell>
          <cell r="MC86">
            <v>0</v>
          </cell>
          <cell r="MD86">
            <v>0</v>
          </cell>
          <cell r="ME86">
            <v>0</v>
          </cell>
          <cell r="MF86">
            <v>0</v>
          </cell>
          <cell r="MG86">
            <v>0</v>
          </cell>
          <cell r="MH86">
            <v>8.0000000000000002E-3</v>
          </cell>
          <cell r="MI86">
            <v>0</v>
          </cell>
          <cell r="MJ86">
            <v>0</v>
          </cell>
          <cell r="MK86">
            <v>0</v>
          </cell>
          <cell r="ML86">
            <v>0</v>
          </cell>
          <cell r="MM86">
            <v>0</v>
          </cell>
          <cell r="MN86">
            <v>0.115</v>
          </cell>
          <cell r="MO86">
            <v>0</v>
          </cell>
          <cell r="MP86">
            <v>0</v>
          </cell>
          <cell r="MQ86">
            <v>0</v>
          </cell>
          <cell r="MR86">
            <v>7.0000000000000001E-3</v>
          </cell>
          <cell r="MS86">
            <v>0</v>
          </cell>
          <cell r="MT86">
            <v>0.82399999999999995</v>
          </cell>
          <cell r="MU86">
            <v>0</v>
          </cell>
          <cell r="MV86">
            <v>0</v>
          </cell>
          <cell r="MW86">
            <v>0</v>
          </cell>
          <cell r="MX86">
            <v>0</v>
          </cell>
          <cell r="MY86">
            <v>0</v>
          </cell>
          <cell r="MZ86">
            <v>4.7E-2</v>
          </cell>
          <cell r="NA86">
            <v>0.152</v>
          </cell>
          <cell r="NB86">
            <v>0.222</v>
          </cell>
          <cell r="NC86">
            <v>2.9000000000000001E-2</v>
          </cell>
          <cell r="ND86">
            <v>0.02</v>
          </cell>
          <cell r="NE86">
            <v>1.4999999999999999E-2</v>
          </cell>
          <cell r="NF86">
            <v>1.6E-2</v>
          </cell>
          <cell r="NG86">
            <v>0.154</v>
          </cell>
          <cell r="NH86">
            <v>1.4999999999999999E-2</v>
          </cell>
          <cell r="NI86">
            <v>5.8000000000000003E-2</v>
          </cell>
          <cell r="NJ86">
            <v>0</v>
          </cell>
          <cell r="NK86">
            <v>0</v>
          </cell>
          <cell r="NL86">
            <v>0</v>
          </cell>
          <cell r="NM86">
            <v>0</v>
          </cell>
          <cell r="NN86">
            <v>1.7999999999999999E-2</v>
          </cell>
          <cell r="NO86">
            <v>0</v>
          </cell>
          <cell r="NP86">
            <v>0</v>
          </cell>
          <cell r="NQ86">
            <v>4.1000000000000002E-2</v>
          </cell>
          <cell r="NR86">
            <v>4.1000000000000002E-2</v>
          </cell>
          <cell r="NS86">
            <v>7.0000000000000001E-3</v>
          </cell>
          <cell r="NT86">
            <v>0.214</v>
          </cell>
          <cell r="NU86">
            <v>0.36</v>
          </cell>
          <cell r="NV86">
            <v>5.1999999999999998E-2</v>
          </cell>
          <cell r="NW86">
            <v>0</v>
          </cell>
          <cell r="NX86">
            <v>2.5999999999999999E-2</v>
          </cell>
          <cell r="NY86">
            <v>2.9000000000000001E-2</v>
          </cell>
          <cell r="NZ86">
            <v>0.187</v>
          </cell>
          <cell r="OA86">
            <v>0</v>
          </cell>
          <cell r="OB86">
            <v>2.5999999999999999E-2</v>
          </cell>
          <cell r="OC86">
            <v>0</v>
          </cell>
          <cell r="OD86">
            <v>0</v>
          </cell>
          <cell r="OE86">
            <v>1.7999999999999999E-2</v>
          </cell>
          <cell r="OF86">
            <v>0</v>
          </cell>
          <cell r="OG86">
            <v>0.03</v>
          </cell>
          <cell r="OH86">
            <v>0.01</v>
          </cell>
          <cell r="OI86">
            <v>0</v>
          </cell>
          <cell r="OJ86">
            <v>0.26200000000000001</v>
          </cell>
          <cell r="OK86">
            <v>0.152</v>
          </cell>
          <cell r="OL86">
            <v>1.6E-2</v>
          </cell>
          <cell r="OM86">
            <v>0</v>
          </cell>
          <cell r="ON86">
            <v>0</v>
          </cell>
          <cell r="OO86">
            <v>0.22600000000000001</v>
          </cell>
          <cell r="OP86">
            <v>0.14499999999999999</v>
          </cell>
          <cell r="OQ86">
            <v>0</v>
          </cell>
          <cell r="OR86">
            <v>4.5999999999999999E-2</v>
          </cell>
          <cell r="OS86">
            <v>2.1999999999999999E-2</v>
          </cell>
          <cell r="OT86">
            <v>2.1000000000000001E-2</v>
          </cell>
          <cell r="OU86">
            <v>0</v>
          </cell>
          <cell r="OV86">
            <v>4.1000000000000002E-2</v>
          </cell>
          <cell r="OW86">
            <v>1.2E-2</v>
          </cell>
          <cell r="OX86">
            <v>5.7000000000000002E-2</v>
          </cell>
          <cell r="OY86">
            <v>1.7999999999999999E-2</v>
          </cell>
          <cell r="OZ86">
            <v>1.4999999999999999E-2</v>
          </cell>
          <cell r="PA86">
            <v>7.0000000000000001E-3</v>
          </cell>
          <cell r="PB86">
            <v>0.01</v>
          </cell>
          <cell r="PC86">
            <v>0</v>
          </cell>
          <cell r="PD86">
            <v>0.21199999999999999</v>
          </cell>
        </row>
        <row r="87">
          <cell r="A87" t="str">
            <v>3KZ</v>
          </cell>
          <cell r="B87" t="str">
            <v>87</v>
          </cell>
          <cell r="C87" t="str">
            <v>NAF 17</v>
          </cell>
          <cell r="D87" t="str">
            <v>KZ</v>
          </cell>
          <cell r="E87" t="str">
            <v>3</v>
          </cell>
          <cell r="F87">
            <v>0</v>
          </cell>
          <cell r="G87">
            <v>3.2000000000000001E-2</v>
          </cell>
          <cell r="H87">
            <v>0.16600000000000001</v>
          </cell>
          <cell r="I87">
            <v>0.754</v>
          </cell>
          <cell r="J87">
            <v>4.8000000000000001E-2</v>
          </cell>
          <cell r="K87">
            <v>0.84299999999999997</v>
          </cell>
          <cell r="L87">
            <v>0</v>
          </cell>
          <cell r="M87">
            <v>0.157</v>
          </cell>
          <cell r="N87">
            <v>0</v>
          </cell>
          <cell r="O87">
            <v>0.13700000000000001</v>
          </cell>
          <cell r="P87">
            <v>0.193</v>
          </cell>
          <cell r="Q87">
            <v>0.02</v>
          </cell>
          <cell r="R87">
            <v>0.04</v>
          </cell>
          <cell r="S87">
            <v>0.14099999999999999</v>
          </cell>
          <cell r="T87">
            <v>0.125</v>
          </cell>
          <cell r="U87">
            <v>8.3000000000000004E-2</v>
          </cell>
          <cell r="V87">
            <v>0.222</v>
          </cell>
          <cell r="W87">
            <v>0.41899999999999998</v>
          </cell>
          <cell r="X87">
            <v>1.7000000000000001E-2</v>
          </cell>
          <cell r="Y87">
            <v>0.92600000000000005</v>
          </cell>
          <cell r="Z87">
            <v>5.7000000000000002E-2</v>
          </cell>
          <cell r="AA87">
            <v>1</v>
          </cell>
          <cell r="AB87">
            <v>0</v>
          </cell>
          <cell r="AC87">
            <v>1</v>
          </cell>
          <cell r="AD87">
            <v>0</v>
          </cell>
          <cell r="AE87">
            <v>0</v>
          </cell>
          <cell r="AF87">
            <v>8.5999999999999993E-2</v>
          </cell>
          <cell r="AG87">
            <v>0.91400000000000003</v>
          </cell>
          <cell r="AH87">
            <v>0.20899999999999999</v>
          </cell>
          <cell r="AI87">
            <v>0.79100000000000004</v>
          </cell>
          <cell r="AJ87">
            <v>0</v>
          </cell>
          <cell r="AK87">
            <v>0.186</v>
          </cell>
          <cell r="AL87">
            <v>0.60499999999999998</v>
          </cell>
          <cell r="AM87">
            <v>0</v>
          </cell>
          <cell r="AN87">
            <v>0.20899999999999999</v>
          </cell>
          <cell r="AO87">
            <v>0</v>
          </cell>
          <cell r="AP87">
            <v>0</v>
          </cell>
          <cell r="AQ87">
            <v>0.48299999999999998</v>
          </cell>
          <cell r="AR87">
            <v>0</v>
          </cell>
          <cell r="AS87">
            <v>0.51700000000000002</v>
          </cell>
          <cell r="AT87">
            <v>0</v>
          </cell>
          <cell r="AU87">
            <v>519</v>
          </cell>
          <cell r="AV87">
            <v>5.6000000000000001E-2</v>
          </cell>
          <cell r="AW87">
            <v>0</v>
          </cell>
          <cell r="AX87">
            <v>0</v>
          </cell>
          <cell r="AY87">
            <v>0.88100000000000001</v>
          </cell>
          <cell r="AZ87">
            <v>6.3E-2</v>
          </cell>
          <cell r="BA87">
            <v>49.091000000000001</v>
          </cell>
          <cell r="BB87">
            <v>5.7000000000000002E-2</v>
          </cell>
          <cell r="BC87">
            <v>0.17299999999999999</v>
          </cell>
          <cell r="BD87">
            <v>0.156</v>
          </cell>
          <cell r="BE87">
            <v>0.61399999999999999</v>
          </cell>
          <cell r="BF87">
            <v>0.28599999999999998</v>
          </cell>
          <cell r="BG87">
            <v>0.25700000000000001</v>
          </cell>
          <cell r="BH87">
            <v>0.26800000000000002</v>
          </cell>
          <cell r="BI87">
            <v>9.9000000000000005E-2</v>
          </cell>
          <cell r="BJ87">
            <v>5.5E-2</v>
          </cell>
          <cell r="BK87">
            <v>3.4000000000000002E-2</v>
          </cell>
          <cell r="BL87">
            <v>0.191</v>
          </cell>
          <cell r="BM87">
            <v>0.27900000000000003</v>
          </cell>
          <cell r="BN87">
            <v>0.21299999999999999</v>
          </cell>
          <cell r="BO87">
            <v>9.8000000000000004E-2</v>
          </cell>
          <cell r="BP87">
            <v>0.10199999999999999</v>
          </cell>
          <cell r="BQ87">
            <v>0.11700000000000001</v>
          </cell>
          <cell r="BR87">
            <v>0</v>
          </cell>
          <cell r="BS87">
            <v>0</v>
          </cell>
          <cell r="BT87">
            <v>0</v>
          </cell>
          <cell r="BU87">
            <v>2.5999999999999999E-2</v>
          </cell>
          <cell r="BV87">
            <v>2.9000000000000001E-2</v>
          </cell>
          <cell r="BW87">
            <v>0.94399999999999995</v>
          </cell>
          <cell r="BX87">
            <v>0</v>
          </cell>
          <cell r="BY87">
            <v>0</v>
          </cell>
          <cell r="BZ87">
            <v>0</v>
          </cell>
          <cell r="CA87">
            <v>0.14199999999999999</v>
          </cell>
          <cell r="CB87">
            <v>0.72199999999999998</v>
          </cell>
          <cell r="CC87">
            <v>0.13600000000000001</v>
          </cell>
          <cell r="CD87">
            <v>0</v>
          </cell>
          <cell r="CE87">
            <v>0</v>
          </cell>
          <cell r="CF87">
            <v>6.0000000000000001E-3</v>
          </cell>
          <cell r="CG87">
            <v>0.375</v>
          </cell>
          <cell r="CH87">
            <v>0.58599999999999997</v>
          </cell>
          <cell r="CI87">
            <v>3.2000000000000001E-2</v>
          </cell>
          <cell r="CJ87">
            <v>0</v>
          </cell>
          <cell r="CK87">
            <v>0</v>
          </cell>
          <cell r="CL87">
            <v>0</v>
          </cell>
          <cell r="CM87">
            <v>0</v>
          </cell>
          <cell r="CN87">
            <v>0</v>
          </cell>
          <cell r="CO87">
            <v>1</v>
          </cell>
          <cell r="CP87">
            <v>0.61399999999999999</v>
          </cell>
          <cell r="CQ87">
            <v>0.28899999999999998</v>
          </cell>
          <cell r="CR87">
            <v>9.7000000000000003E-2</v>
          </cell>
          <cell r="CS87">
            <v>0</v>
          </cell>
          <cell r="CT87">
            <v>0</v>
          </cell>
          <cell r="CU87">
            <v>0.59699999999999998</v>
          </cell>
          <cell r="CV87">
            <v>0.33200000000000002</v>
          </cell>
          <cell r="CW87">
            <v>5.7000000000000002E-2</v>
          </cell>
          <cell r="CX87">
            <v>1.4999999999999999E-2</v>
          </cell>
          <cell r="CY87">
            <v>0</v>
          </cell>
          <cell r="CZ87">
            <v>0.80100000000000005</v>
          </cell>
          <cell r="DA87">
            <v>0.14499999999999999</v>
          </cell>
          <cell r="DB87">
            <v>4.2999999999999997E-2</v>
          </cell>
          <cell r="DC87">
            <v>0</v>
          </cell>
          <cell r="DD87">
            <v>0.01</v>
          </cell>
          <cell r="DE87">
            <v>0.71</v>
          </cell>
          <cell r="DF87">
            <v>0.188</v>
          </cell>
          <cell r="DG87">
            <v>0</v>
          </cell>
          <cell r="DH87">
            <v>0</v>
          </cell>
          <cell r="DI87">
            <v>0.10100000000000001</v>
          </cell>
          <cell r="DJ87">
            <v>0.66100000000000003</v>
          </cell>
          <cell r="DK87">
            <v>9.2999999999999999E-2</v>
          </cell>
          <cell r="DL87">
            <v>0</v>
          </cell>
          <cell r="DM87">
            <v>0</v>
          </cell>
          <cell r="DN87">
            <v>0.246</v>
          </cell>
          <cell r="DO87">
            <v>0.71299999999999997</v>
          </cell>
          <cell r="DP87">
            <v>0.153</v>
          </cell>
          <cell r="DQ87">
            <v>0</v>
          </cell>
          <cell r="DR87">
            <v>0.01</v>
          </cell>
          <cell r="DS87">
            <v>0.124</v>
          </cell>
          <cell r="DT87">
            <v>0.71699999999999997</v>
          </cell>
          <cell r="DU87">
            <v>0.214</v>
          </cell>
          <cell r="DV87">
            <v>6.9000000000000006E-2</v>
          </cell>
          <cell r="DW87">
            <v>0</v>
          </cell>
          <cell r="DX87">
            <v>0</v>
          </cell>
          <cell r="DY87">
            <v>0.432</v>
          </cell>
          <cell r="DZ87">
            <v>0.30599999999999999</v>
          </cell>
          <cell r="EA87">
            <v>4.2999999999999997E-2</v>
          </cell>
          <cell r="EB87">
            <v>0.219</v>
          </cell>
          <cell r="EC87">
            <v>0.111</v>
          </cell>
          <cell r="ED87">
            <v>0.34699999999999998</v>
          </cell>
          <cell r="EE87">
            <v>8.8999999999999996E-2</v>
          </cell>
          <cell r="EF87">
            <v>0.17599999999999999</v>
          </cell>
          <cell r="EG87">
            <v>0.27700000000000002</v>
          </cell>
          <cell r="EH87">
            <v>0.23599999999999999</v>
          </cell>
          <cell r="EI87">
            <v>0.314</v>
          </cell>
          <cell r="EJ87">
            <v>7.0000000000000007E-2</v>
          </cell>
          <cell r="EK87">
            <v>0.38</v>
          </cell>
          <cell r="EL87">
            <v>0.40600000000000003</v>
          </cell>
          <cell r="EM87">
            <v>4.1000000000000002E-2</v>
          </cell>
          <cell r="EN87">
            <v>2.8000000000000001E-2</v>
          </cell>
          <cell r="EO87">
            <v>0.04</v>
          </cell>
          <cell r="EP87">
            <v>7.0999999999999994E-2</v>
          </cell>
          <cell r="EQ87">
            <v>0.41399999999999998</v>
          </cell>
          <cell r="ER87">
            <v>0.36499999999999999</v>
          </cell>
          <cell r="ES87">
            <v>0.23599999999999999</v>
          </cell>
          <cell r="ET87">
            <v>7.0000000000000007E-2</v>
          </cell>
          <cell r="EU87">
            <v>0.15</v>
          </cell>
          <cell r="EV87">
            <v>0.24099999999999999</v>
          </cell>
          <cell r="EW87">
            <v>1.6E-2</v>
          </cell>
          <cell r="EX87">
            <v>4.2999999999999997E-2</v>
          </cell>
          <cell r="EY87">
            <v>0.24099999999999999</v>
          </cell>
          <cell r="EZ87">
            <v>0.157</v>
          </cell>
          <cell r="FA87">
            <v>0.309</v>
          </cell>
          <cell r="FB87">
            <v>0.23400000000000001</v>
          </cell>
          <cell r="FC87">
            <v>0.33700000000000002</v>
          </cell>
          <cell r="FD87">
            <v>0.12</v>
          </cell>
          <cell r="FE87">
            <v>0.51700000000000002</v>
          </cell>
          <cell r="FF87">
            <v>0.28999999999999998</v>
          </cell>
          <cell r="FG87">
            <v>0.183</v>
          </cell>
          <cell r="FH87">
            <v>0.01</v>
          </cell>
          <cell r="FI87">
            <v>0.40699999999999997</v>
          </cell>
          <cell r="FJ87">
            <v>0.38600000000000001</v>
          </cell>
          <cell r="FK87">
            <v>0.19600000000000001</v>
          </cell>
          <cell r="FL87">
            <v>0.01</v>
          </cell>
          <cell r="FM87">
            <v>0</v>
          </cell>
          <cell r="FN87">
            <v>0.53500000000000003</v>
          </cell>
          <cell r="FO87">
            <v>0.32500000000000001</v>
          </cell>
          <cell r="FP87">
            <v>0.13900000000000001</v>
          </cell>
          <cell r="FQ87">
            <v>0.45300000000000001</v>
          </cell>
          <cell r="FR87">
            <v>0.39700000000000002</v>
          </cell>
          <cell r="FS87">
            <v>8.0000000000000002E-3</v>
          </cell>
          <cell r="FT87">
            <v>5.2999999999999999E-2</v>
          </cell>
          <cell r="FU87">
            <v>0.09</v>
          </cell>
          <cell r="FV87">
            <v>0</v>
          </cell>
          <cell r="FW87">
            <v>0.43</v>
          </cell>
          <cell r="FX87">
            <v>0.38600000000000001</v>
          </cell>
          <cell r="FY87">
            <v>1.0999999999999999E-2</v>
          </cell>
          <cell r="FZ87">
            <v>0.06</v>
          </cell>
          <cell r="GA87">
            <v>0.114</v>
          </cell>
          <cell r="GB87">
            <v>0</v>
          </cell>
          <cell r="GC87">
            <v>0</v>
          </cell>
          <cell r="GD87">
            <v>0</v>
          </cell>
          <cell r="GE87">
            <v>0</v>
          </cell>
          <cell r="GF87">
            <v>0</v>
          </cell>
          <cell r="GG87">
            <v>0</v>
          </cell>
          <cell r="GH87">
            <v>0</v>
          </cell>
          <cell r="GI87">
            <v>1.6E-2</v>
          </cell>
          <cell r="GJ87">
            <v>0</v>
          </cell>
          <cell r="GK87">
            <v>0</v>
          </cell>
          <cell r="GL87">
            <v>0</v>
          </cell>
          <cell r="GM87">
            <v>0</v>
          </cell>
          <cell r="GN87">
            <v>1.6E-2</v>
          </cell>
          <cell r="GO87">
            <v>0.114</v>
          </cell>
          <cell r="GP87">
            <v>2.5999999999999999E-2</v>
          </cell>
          <cell r="GQ87">
            <v>2.5999999999999999E-2</v>
          </cell>
          <cell r="GR87">
            <v>0</v>
          </cell>
          <cell r="GS87">
            <v>0</v>
          </cell>
          <cell r="GT87">
            <v>0</v>
          </cell>
          <cell r="GU87">
            <v>0.156</v>
          </cell>
          <cell r="GV87">
            <v>0.19900000000000001</v>
          </cell>
          <cell r="GW87">
            <v>0.24199999999999999</v>
          </cell>
          <cell r="GX87">
            <v>7.9000000000000001E-2</v>
          </cell>
          <cell r="GY87">
            <v>5.5E-2</v>
          </cell>
          <cell r="GZ87">
            <v>1.7999999999999999E-2</v>
          </cell>
          <cell r="HA87">
            <v>0</v>
          </cell>
          <cell r="HB87">
            <v>3.1E-2</v>
          </cell>
          <cell r="HC87">
            <v>0</v>
          </cell>
          <cell r="HD87">
            <v>0.02</v>
          </cell>
          <cell r="HE87">
            <v>0</v>
          </cell>
          <cell r="HF87">
            <v>0</v>
          </cell>
          <cell r="HG87">
            <v>0</v>
          </cell>
          <cell r="HH87">
            <v>0</v>
          </cell>
          <cell r="HI87">
            <v>0</v>
          </cell>
          <cell r="HJ87">
            <v>0</v>
          </cell>
          <cell r="HK87">
            <v>0</v>
          </cell>
          <cell r="HL87">
            <v>0</v>
          </cell>
          <cell r="HM87">
            <v>1.6E-2</v>
          </cell>
          <cell r="HN87">
            <v>0</v>
          </cell>
          <cell r="HO87">
            <v>0</v>
          </cell>
          <cell r="HP87">
            <v>0</v>
          </cell>
          <cell r="HQ87">
            <v>1.6E-2</v>
          </cell>
          <cell r="HR87">
            <v>0</v>
          </cell>
          <cell r="HS87">
            <v>2.1000000000000001E-2</v>
          </cell>
          <cell r="HT87">
            <v>0</v>
          </cell>
          <cell r="HU87">
            <v>1.2E-2</v>
          </cell>
          <cell r="HV87">
            <v>3.4000000000000002E-2</v>
          </cell>
          <cell r="HW87">
            <v>4.4999999999999998E-2</v>
          </cell>
          <cell r="HX87">
            <v>5.3999999999999999E-2</v>
          </cell>
          <cell r="HY87">
            <v>0.13400000000000001</v>
          </cell>
          <cell r="HZ87">
            <v>0.27900000000000003</v>
          </cell>
          <cell r="IA87">
            <v>0.184</v>
          </cell>
          <cell r="IB87">
            <v>6.3E-2</v>
          </cell>
          <cell r="IC87">
            <v>4.1000000000000002E-2</v>
          </cell>
          <cell r="ID87">
            <v>6.3E-2</v>
          </cell>
          <cell r="IE87">
            <v>0.02</v>
          </cell>
          <cell r="IF87">
            <v>0</v>
          </cell>
          <cell r="IG87">
            <v>1.7000000000000001E-2</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3.5999999999999997E-2</v>
          </cell>
          <cell r="IW87">
            <v>0</v>
          </cell>
          <cell r="IX87">
            <v>0</v>
          </cell>
          <cell r="IY87">
            <v>0</v>
          </cell>
          <cell r="IZ87">
            <v>2.5999999999999999E-2</v>
          </cell>
          <cell r="JA87">
            <v>0</v>
          </cell>
          <cell r="JB87">
            <v>0.13</v>
          </cell>
          <cell r="JC87">
            <v>0</v>
          </cell>
          <cell r="JD87">
            <v>0</v>
          </cell>
          <cell r="JE87">
            <v>0</v>
          </cell>
          <cell r="JF87">
            <v>0</v>
          </cell>
          <cell r="JG87">
            <v>2.9000000000000001E-2</v>
          </cell>
          <cell r="JH87">
            <v>0.76</v>
          </cell>
          <cell r="JI87">
            <v>0</v>
          </cell>
          <cell r="JJ87">
            <v>0</v>
          </cell>
          <cell r="JK87">
            <v>0</v>
          </cell>
          <cell r="JL87">
            <v>0</v>
          </cell>
          <cell r="JM87">
            <v>0</v>
          </cell>
          <cell r="JN87">
            <v>1.7000000000000001E-2</v>
          </cell>
          <cell r="JO87">
            <v>0</v>
          </cell>
          <cell r="JP87">
            <v>0</v>
          </cell>
          <cell r="JQ87">
            <v>0</v>
          </cell>
          <cell r="JR87">
            <v>0</v>
          </cell>
          <cell r="JS87">
            <v>0</v>
          </cell>
          <cell r="JT87">
            <v>0</v>
          </cell>
          <cell r="JU87">
            <v>0</v>
          </cell>
          <cell r="JV87">
            <v>0</v>
          </cell>
          <cell r="JW87">
            <v>0</v>
          </cell>
          <cell r="JX87">
            <v>0</v>
          </cell>
          <cell r="JY87">
            <v>3.2000000000000001E-2</v>
          </cell>
          <cell r="JZ87">
            <v>0</v>
          </cell>
          <cell r="KA87">
            <v>0</v>
          </cell>
          <cell r="KB87">
            <v>0</v>
          </cell>
          <cell r="KC87">
            <v>0</v>
          </cell>
          <cell r="KD87">
            <v>5.1999999999999998E-2</v>
          </cell>
          <cell r="KE87">
            <v>9.9000000000000005E-2</v>
          </cell>
          <cell r="KF87">
            <v>1.4999999999999999E-2</v>
          </cell>
          <cell r="KG87">
            <v>0</v>
          </cell>
          <cell r="KH87">
            <v>0</v>
          </cell>
          <cell r="KI87">
            <v>0</v>
          </cell>
          <cell r="KJ87">
            <v>7.0000000000000007E-2</v>
          </cell>
          <cell r="KK87">
            <v>0.56299999999999994</v>
          </cell>
          <cell r="KL87">
            <v>0.121</v>
          </cell>
          <cell r="KM87">
            <v>0</v>
          </cell>
          <cell r="KN87">
            <v>0</v>
          </cell>
          <cell r="KO87">
            <v>0</v>
          </cell>
          <cell r="KP87">
            <v>0.02</v>
          </cell>
          <cell r="KQ87">
            <v>2.7E-2</v>
          </cell>
          <cell r="KR87">
            <v>0</v>
          </cell>
          <cell r="KS87">
            <v>0</v>
          </cell>
          <cell r="KT87">
            <v>0</v>
          </cell>
          <cell r="KU87">
            <v>0</v>
          </cell>
          <cell r="KV87">
            <v>0</v>
          </cell>
          <cell r="KW87">
            <v>0</v>
          </cell>
          <cell r="KX87">
            <v>0</v>
          </cell>
          <cell r="KY87">
            <v>0</v>
          </cell>
          <cell r="KZ87">
            <v>0</v>
          </cell>
          <cell r="LA87">
            <v>0</v>
          </cell>
          <cell r="LB87">
            <v>1.6E-2</v>
          </cell>
          <cell r="LC87">
            <v>1.6E-2</v>
          </cell>
          <cell r="LD87">
            <v>0</v>
          </cell>
          <cell r="LE87">
            <v>0</v>
          </cell>
          <cell r="LF87">
            <v>0</v>
          </cell>
          <cell r="LG87">
            <v>0</v>
          </cell>
          <cell r="LH87">
            <v>5.2999999999999999E-2</v>
          </cell>
          <cell r="LI87">
            <v>9.8000000000000004E-2</v>
          </cell>
          <cell r="LJ87">
            <v>1.4999999999999999E-2</v>
          </cell>
          <cell r="LK87">
            <v>0</v>
          </cell>
          <cell r="LL87">
            <v>0</v>
          </cell>
          <cell r="LM87">
            <v>6.0000000000000001E-3</v>
          </cell>
          <cell r="LN87">
            <v>0.27600000000000002</v>
          </cell>
          <cell r="LO87">
            <v>0.45500000000000002</v>
          </cell>
          <cell r="LP87">
            <v>1.7000000000000001E-2</v>
          </cell>
          <cell r="LQ87">
            <v>0</v>
          </cell>
          <cell r="LR87">
            <v>0</v>
          </cell>
          <cell r="LS87">
            <v>0</v>
          </cell>
          <cell r="LT87">
            <v>3.1E-2</v>
          </cell>
          <cell r="LU87">
            <v>1.7000000000000001E-2</v>
          </cell>
          <cell r="LV87">
            <v>0</v>
          </cell>
          <cell r="LW87">
            <v>0</v>
          </cell>
          <cell r="LX87">
            <v>0</v>
          </cell>
          <cell r="LY87">
            <v>0</v>
          </cell>
          <cell r="LZ87">
            <v>0</v>
          </cell>
          <cell r="MA87">
            <v>0</v>
          </cell>
          <cell r="MB87">
            <v>0</v>
          </cell>
          <cell r="MC87">
            <v>0</v>
          </cell>
          <cell r="MD87">
            <v>0</v>
          </cell>
          <cell r="ME87">
            <v>0</v>
          </cell>
          <cell r="MF87">
            <v>0</v>
          </cell>
          <cell r="MG87">
            <v>0</v>
          </cell>
          <cell r="MH87">
            <v>3.5000000000000003E-2</v>
          </cell>
          <cell r="MI87">
            <v>0</v>
          </cell>
          <cell r="MJ87">
            <v>0</v>
          </cell>
          <cell r="MK87">
            <v>0</v>
          </cell>
          <cell r="ML87">
            <v>0</v>
          </cell>
          <cell r="MM87">
            <v>0</v>
          </cell>
          <cell r="MN87">
            <v>0.153</v>
          </cell>
          <cell r="MO87">
            <v>0</v>
          </cell>
          <cell r="MP87">
            <v>0</v>
          </cell>
          <cell r="MQ87">
            <v>0</v>
          </cell>
          <cell r="MR87">
            <v>0</v>
          </cell>
          <cell r="MS87">
            <v>0</v>
          </cell>
          <cell r="MT87">
            <v>0.77400000000000002</v>
          </cell>
          <cell r="MU87">
            <v>0</v>
          </cell>
          <cell r="MV87">
            <v>0</v>
          </cell>
          <cell r="MW87">
            <v>0</v>
          </cell>
          <cell r="MX87">
            <v>0</v>
          </cell>
          <cell r="MY87">
            <v>0</v>
          </cell>
          <cell r="MZ87">
            <v>3.6999999999999998E-2</v>
          </cell>
          <cell r="NA87">
            <v>9.2999999999999999E-2</v>
          </cell>
          <cell r="NB87">
            <v>0.17100000000000001</v>
          </cell>
          <cell r="NC87">
            <v>3.5999999999999997E-2</v>
          </cell>
          <cell r="ND87">
            <v>2.1000000000000001E-2</v>
          </cell>
          <cell r="NE87">
            <v>0.11</v>
          </cell>
          <cell r="NF87">
            <v>1.7000000000000001E-2</v>
          </cell>
          <cell r="NG87">
            <v>0.13400000000000001</v>
          </cell>
          <cell r="NH87">
            <v>5.2999999999999999E-2</v>
          </cell>
          <cell r="NI87">
            <v>8.6999999999999994E-2</v>
          </cell>
          <cell r="NJ87">
            <v>1.4999999999999999E-2</v>
          </cell>
          <cell r="NK87">
            <v>0</v>
          </cell>
          <cell r="NL87">
            <v>0</v>
          </cell>
          <cell r="NM87">
            <v>0</v>
          </cell>
          <cell r="NN87">
            <v>4.2999999999999997E-2</v>
          </cell>
          <cell r="NO87">
            <v>0</v>
          </cell>
          <cell r="NP87">
            <v>0</v>
          </cell>
          <cell r="NQ87">
            <v>4.2000000000000003E-2</v>
          </cell>
          <cell r="NR87">
            <v>0</v>
          </cell>
          <cell r="NS87">
            <v>2.5000000000000001E-2</v>
          </cell>
          <cell r="NT87">
            <v>0.153</v>
          </cell>
          <cell r="NU87">
            <v>0.217</v>
          </cell>
          <cell r="NV87">
            <v>7.8E-2</v>
          </cell>
          <cell r="NW87">
            <v>0</v>
          </cell>
          <cell r="NX87">
            <v>0.13600000000000001</v>
          </cell>
          <cell r="NY87">
            <v>1.9E-2</v>
          </cell>
          <cell r="NZ87">
            <v>0.20499999999999999</v>
          </cell>
          <cell r="OA87">
            <v>2.7E-2</v>
          </cell>
          <cell r="OB87">
            <v>5.3999999999999999E-2</v>
          </cell>
          <cell r="OC87">
            <v>0</v>
          </cell>
          <cell r="OD87">
            <v>0</v>
          </cell>
          <cell r="OE87">
            <v>4.2999999999999997E-2</v>
          </cell>
          <cell r="OF87">
            <v>0</v>
          </cell>
          <cell r="OG87">
            <v>0</v>
          </cell>
          <cell r="OH87">
            <v>0.03</v>
          </cell>
          <cell r="OI87">
            <v>0</v>
          </cell>
          <cell r="OJ87">
            <v>0.189</v>
          </cell>
          <cell r="OK87">
            <v>7.2999999999999995E-2</v>
          </cell>
          <cell r="OL87">
            <v>3.7999999999999999E-2</v>
          </cell>
          <cell r="OM87">
            <v>0</v>
          </cell>
          <cell r="ON87">
            <v>0</v>
          </cell>
          <cell r="OO87">
            <v>0.105</v>
          </cell>
          <cell r="OP87">
            <v>0.16400000000000001</v>
          </cell>
          <cell r="OQ87">
            <v>0</v>
          </cell>
          <cell r="OR87">
            <v>7.9000000000000001E-2</v>
          </cell>
          <cell r="OS87">
            <v>3.5999999999999997E-2</v>
          </cell>
          <cell r="OT87">
            <v>5.2999999999999999E-2</v>
          </cell>
          <cell r="OU87">
            <v>0</v>
          </cell>
          <cell r="OV87">
            <v>0</v>
          </cell>
          <cell r="OW87">
            <v>2.1999999999999999E-2</v>
          </cell>
          <cell r="OX87">
            <v>0.06</v>
          </cell>
          <cell r="OY87">
            <v>7.0000000000000007E-2</v>
          </cell>
          <cell r="OZ87">
            <v>2.5000000000000001E-2</v>
          </cell>
          <cell r="PA87">
            <v>0</v>
          </cell>
          <cell r="PB87">
            <v>0</v>
          </cell>
          <cell r="PC87">
            <v>0</v>
          </cell>
          <cell r="PD87">
            <v>0.27600000000000002</v>
          </cell>
        </row>
        <row r="88">
          <cell r="A88" t="str">
            <v>4KZ</v>
          </cell>
          <cell r="B88" t="str">
            <v>88</v>
          </cell>
          <cell r="C88" t="str">
            <v>NAF 17</v>
          </cell>
          <cell r="D88" t="str">
            <v>KZ</v>
          </cell>
          <cell r="E88" t="str">
            <v>4</v>
          </cell>
          <cell r="F88">
            <v>8.0000000000000002E-3</v>
          </cell>
          <cell r="G88">
            <v>3.2000000000000001E-2</v>
          </cell>
          <cell r="H88">
            <v>0.14799999999999999</v>
          </cell>
          <cell r="I88">
            <v>0.80600000000000005</v>
          </cell>
          <cell r="J88">
            <v>7.0000000000000001E-3</v>
          </cell>
          <cell r="K88">
            <v>0.72299999999999998</v>
          </cell>
          <cell r="L88">
            <v>0</v>
          </cell>
          <cell r="M88">
            <v>0</v>
          </cell>
          <cell r="N88">
            <v>0.27700000000000002</v>
          </cell>
          <cell r="O88">
            <v>0.06</v>
          </cell>
          <cell r="P88">
            <v>0.30399999999999999</v>
          </cell>
          <cell r="Q88">
            <v>0</v>
          </cell>
          <cell r="R88">
            <v>0</v>
          </cell>
          <cell r="S88">
            <v>3.7999999999999999E-2</v>
          </cell>
          <cell r="T88">
            <v>0.14199999999999999</v>
          </cell>
          <cell r="U88">
            <v>2.8000000000000001E-2</v>
          </cell>
          <cell r="V88">
            <v>0.221</v>
          </cell>
          <cell r="W88">
            <v>0.40500000000000003</v>
          </cell>
          <cell r="X88">
            <v>9.1999999999999998E-2</v>
          </cell>
          <cell r="Y88">
            <v>0.879</v>
          </cell>
          <cell r="Z88">
            <v>2.9000000000000001E-2</v>
          </cell>
          <cell r="AA88">
            <v>8.6999999999999994E-2</v>
          </cell>
          <cell r="AB88">
            <v>6.5000000000000002E-2</v>
          </cell>
          <cell r="AC88">
            <v>0.46700000000000003</v>
          </cell>
          <cell r="AD88">
            <v>0.54300000000000004</v>
          </cell>
          <cell r="AE88">
            <v>0.45700000000000002</v>
          </cell>
          <cell r="AF88">
            <v>3.7999999999999999E-2</v>
          </cell>
          <cell r="AG88">
            <v>0.96199999999999997</v>
          </cell>
          <cell r="AH88">
            <v>0.78600000000000003</v>
          </cell>
          <cell r="AI88">
            <v>0.214</v>
          </cell>
          <cell r="AJ88">
            <v>16</v>
          </cell>
          <cell r="AK88">
            <v>0.158</v>
          </cell>
          <cell r="AL88">
            <v>0</v>
          </cell>
          <cell r="AM88">
            <v>0</v>
          </cell>
          <cell r="AN88">
            <v>0.84199999999999997</v>
          </cell>
          <cell r="AO88">
            <v>0</v>
          </cell>
          <cell r="AP88">
            <v>0</v>
          </cell>
          <cell r="AQ88">
            <v>0.158</v>
          </cell>
          <cell r="AR88">
            <v>0</v>
          </cell>
          <cell r="AS88">
            <v>0.84199999999999997</v>
          </cell>
          <cell r="AT88">
            <v>0</v>
          </cell>
          <cell r="AU88">
            <v>62</v>
          </cell>
          <cell r="AV88">
            <v>6.0000000000000001E-3</v>
          </cell>
          <cell r="AW88">
            <v>1.9E-2</v>
          </cell>
          <cell r="AX88">
            <v>0</v>
          </cell>
          <cell r="AY88">
            <v>0.86199999999999999</v>
          </cell>
          <cell r="AZ88">
            <v>0.114</v>
          </cell>
          <cell r="BA88">
            <v>55.436999999999998</v>
          </cell>
          <cell r="BB88">
            <v>5.1999999999999998E-2</v>
          </cell>
          <cell r="BC88">
            <v>0.14899999999999999</v>
          </cell>
          <cell r="BD88">
            <v>0.30499999999999999</v>
          </cell>
          <cell r="BE88">
            <v>0.495</v>
          </cell>
          <cell r="BF88">
            <v>0.19600000000000001</v>
          </cell>
          <cell r="BG88">
            <v>0.248</v>
          </cell>
          <cell r="BH88">
            <v>0.3</v>
          </cell>
          <cell r="BI88">
            <v>7.5999999999999998E-2</v>
          </cell>
          <cell r="BJ88">
            <v>9.5000000000000001E-2</v>
          </cell>
          <cell r="BK88">
            <v>8.4000000000000005E-2</v>
          </cell>
          <cell r="BL88">
            <v>0.11799999999999999</v>
          </cell>
          <cell r="BM88">
            <v>0.245</v>
          </cell>
          <cell r="BN88">
            <v>0.34100000000000003</v>
          </cell>
          <cell r="BO88">
            <v>7.8E-2</v>
          </cell>
          <cell r="BP88">
            <v>0.126</v>
          </cell>
          <cell r="BQ88">
            <v>9.1999999999999998E-2</v>
          </cell>
          <cell r="BR88">
            <v>0</v>
          </cell>
          <cell r="BS88">
            <v>0</v>
          </cell>
          <cell r="BT88">
            <v>0</v>
          </cell>
          <cell r="BU88">
            <v>0</v>
          </cell>
          <cell r="BV88">
            <v>2.5999999999999999E-2</v>
          </cell>
          <cell r="BW88">
            <v>0.97399999999999998</v>
          </cell>
          <cell r="BX88">
            <v>0</v>
          </cell>
          <cell r="BY88">
            <v>0</v>
          </cell>
          <cell r="BZ88">
            <v>1.9E-2</v>
          </cell>
          <cell r="CA88">
            <v>9.1999999999999998E-2</v>
          </cell>
          <cell r="CB88">
            <v>0.80400000000000005</v>
          </cell>
          <cell r="CC88">
            <v>8.5000000000000006E-2</v>
          </cell>
          <cell r="CD88">
            <v>0</v>
          </cell>
          <cell r="CE88">
            <v>0</v>
          </cell>
          <cell r="CF88">
            <v>4.2000000000000003E-2</v>
          </cell>
          <cell r="CG88">
            <v>0.35499999999999998</v>
          </cell>
          <cell r="CH88">
            <v>0.55800000000000005</v>
          </cell>
          <cell r="CI88">
            <v>4.4999999999999998E-2</v>
          </cell>
          <cell r="CJ88">
            <v>0</v>
          </cell>
          <cell r="CK88">
            <v>0</v>
          </cell>
          <cell r="CL88">
            <v>0</v>
          </cell>
          <cell r="CM88">
            <v>0</v>
          </cell>
          <cell r="CN88">
            <v>0</v>
          </cell>
          <cell r="CO88">
            <v>1</v>
          </cell>
          <cell r="CP88">
            <v>0.71499999999999997</v>
          </cell>
          <cell r="CQ88">
            <v>0.23699999999999999</v>
          </cell>
          <cell r="CR88">
            <v>3.1E-2</v>
          </cell>
          <cell r="CS88">
            <v>0</v>
          </cell>
          <cell r="CT88">
            <v>1.7000000000000001E-2</v>
          </cell>
          <cell r="CU88">
            <v>0.64400000000000002</v>
          </cell>
          <cell r="CV88">
            <v>0.252</v>
          </cell>
          <cell r="CW88">
            <v>8.1000000000000003E-2</v>
          </cell>
          <cell r="CX88">
            <v>1.2E-2</v>
          </cell>
          <cell r="CY88">
            <v>1.2E-2</v>
          </cell>
          <cell r="CZ88">
            <v>0.79500000000000004</v>
          </cell>
          <cell r="DA88">
            <v>0.13700000000000001</v>
          </cell>
          <cell r="DB88">
            <v>5.1999999999999998E-2</v>
          </cell>
          <cell r="DC88">
            <v>0</v>
          </cell>
          <cell r="DD88">
            <v>1.4999999999999999E-2</v>
          </cell>
          <cell r="DE88">
            <v>0.61499999999999999</v>
          </cell>
          <cell r="DF88">
            <v>0.15</v>
          </cell>
          <cell r="DG88">
            <v>3.5999999999999997E-2</v>
          </cell>
          <cell r="DH88">
            <v>0</v>
          </cell>
          <cell r="DI88">
            <v>0.19900000000000001</v>
          </cell>
          <cell r="DJ88">
            <v>0.50800000000000001</v>
          </cell>
          <cell r="DK88">
            <v>4.8000000000000001E-2</v>
          </cell>
          <cell r="DL88">
            <v>1.0999999999999999E-2</v>
          </cell>
          <cell r="DM88">
            <v>0</v>
          </cell>
          <cell r="DN88">
            <v>0.433</v>
          </cell>
          <cell r="DO88">
            <v>0.68899999999999995</v>
          </cell>
          <cell r="DP88">
            <v>0.18099999999999999</v>
          </cell>
          <cell r="DQ88">
            <v>0</v>
          </cell>
          <cell r="DR88">
            <v>1.4999999999999999E-2</v>
          </cell>
          <cell r="DS88">
            <v>0.115</v>
          </cell>
          <cell r="DT88">
            <v>0.67400000000000004</v>
          </cell>
          <cell r="DU88">
            <v>0.22700000000000001</v>
          </cell>
          <cell r="DV88">
            <v>8.2000000000000003E-2</v>
          </cell>
          <cell r="DW88">
            <v>0</v>
          </cell>
          <cell r="DX88">
            <v>1.7000000000000001E-2</v>
          </cell>
          <cell r="DY88">
            <v>0.438</v>
          </cell>
          <cell r="DZ88">
            <v>0.26500000000000001</v>
          </cell>
          <cell r="EA88">
            <v>7.3999999999999996E-2</v>
          </cell>
          <cell r="EB88">
            <v>0.223</v>
          </cell>
          <cell r="EC88">
            <v>0.17199999999999999</v>
          </cell>
          <cell r="ED88">
            <v>0.26800000000000002</v>
          </cell>
          <cell r="EE88">
            <v>1.4999999999999999E-2</v>
          </cell>
          <cell r="EF88">
            <v>0.316</v>
          </cell>
          <cell r="EG88">
            <v>0.22900000000000001</v>
          </cell>
          <cell r="EH88">
            <v>0.47799999999999998</v>
          </cell>
          <cell r="EI88">
            <v>0.23899999999999999</v>
          </cell>
          <cell r="EJ88">
            <v>3.4000000000000002E-2</v>
          </cell>
          <cell r="EK88">
            <v>0.25</v>
          </cell>
          <cell r="EL88">
            <v>0.42499999999999999</v>
          </cell>
          <cell r="EM88">
            <v>0.125</v>
          </cell>
          <cell r="EN88">
            <v>8.2000000000000003E-2</v>
          </cell>
          <cell r="EO88">
            <v>3.4000000000000002E-2</v>
          </cell>
          <cell r="EP88">
            <v>0.112</v>
          </cell>
          <cell r="EQ88">
            <v>0.222</v>
          </cell>
          <cell r="ER88">
            <v>0.4</v>
          </cell>
          <cell r="ES88">
            <v>0.22900000000000001</v>
          </cell>
          <cell r="ET88">
            <v>7.5999999999999998E-2</v>
          </cell>
          <cell r="EU88">
            <v>8.2000000000000003E-2</v>
          </cell>
          <cell r="EV88">
            <v>0.152</v>
          </cell>
          <cell r="EW88">
            <v>4.4999999999999998E-2</v>
          </cell>
          <cell r="EX88">
            <v>1.7000000000000001E-2</v>
          </cell>
          <cell r="EY88">
            <v>0.13500000000000001</v>
          </cell>
          <cell r="EZ88">
            <v>0.19700000000000001</v>
          </cell>
          <cell r="FA88">
            <v>0.46300000000000002</v>
          </cell>
          <cell r="FB88">
            <v>0.159</v>
          </cell>
          <cell r="FC88">
            <v>0.34100000000000003</v>
          </cell>
          <cell r="FD88">
            <v>3.6999999999999998E-2</v>
          </cell>
          <cell r="FE88">
            <v>0.58499999999999996</v>
          </cell>
          <cell r="FF88">
            <v>0.222</v>
          </cell>
          <cell r="FG88">
            <v>0.193</v>
          </cell>
          <cell r="FH88">
            <v>0</v>
          </cell>
          <cell r="FI88">
            <v>0.41199999999999998</v>
          </cell>
          <cell r="FJ88">
            <v>0.34599999999999997</v>
          </cell>
          <cell r="FK88">
            <v>0.24199999999999999</v>
          </cell>
          <cell r="FL88">
            <v>0</v>
          </cell>
          <cell r="FM88">
            <v>2.5000000000000001E-2</v>
          </cell>
          <cell r="FN88">
            <v>0.76400000000000001</v>
          </cell>
          <cell r="FO88">
            <v>0.20200000000000001</v>
          </cell>
          <cell r="FP88">
            <v>8.9999999999999993E-3</v>
          </cell>
          <cell r="FQ88">
            <v>0.42499999999999999</v>
          </cell>
          <cell r="FR88">
            <v>0.39400000000000002</v>
          </cell>
          <cell r="FS88">
            <v>1E-3</v>
          </cell>
          <cell r="FT88">
            <v>6.8000000000000005E-2</v>
          </cell>
          <cell r="FU88">
            <v>0.111</v>
          </cell>
          <cell r="FV88">
            <v>0</v>
          </cell>
          <cell r="FW88">
            <v>0.41</v>
          </cell>
          <cell r="FX88">
            <v>0.376</v>
          </cell>
          <cell r="FY88">
            <v>1E-3</v>
          </cell>
          <cell r="FZ88">
            <v>7.3999999999999996E-2</v>
          </cell>
          <cell r="GA88">
            <v>0.13800000000000001</v>
          </cell>
          <cell r="GB88">
            <v>0</v>
          </cell>
          <cell r="GC88">
            <v>0</v>
          </cell>
          <cell r="GD88">
            <v>0</v>
          </cell>
          <cell r="GE88">
            <v>0</v>
          </cell>
          <cell r="GF88">
            <v>0</v>
          </cell>
          <cell r="GG88">
            <v>0</v>
          </cell>
          <cell r="GH88">
            <v>0</v>
          </cell>
          <cell r="GI88">
            <v>0.02</v>
          </cell>
          <cell r="GJ88">
            <v>0</v>
          </cell>
          <cell r="GK88">
            <v>1.2999999999999999E-2</v>
          </cell>
          <cell r="GL88">
            <v>0</v>
          </cell>
          <cell r="GM88">
            <v>0</v>
          </cell>
          <cell r="GN88">
            <v>0</v>
          </cell>
          <cell r="GO88">
            <v>1.9E-2</v>
          </cell>
          <cell r="GP88">
            <v>6.2E-2</v>
          </cell>
          <cell r="GQ88">
            <v>1.6E-2</v>
          </cell>
          <cell r="GR88">
            <v>1.2E-2</v>
          </cell>
          <cell r="GS88">
            <v>1.7000000000000001E-2</v>
          </cell>
          <cell r="GT88">
            <v>2.5000000000000001E-2</v>
          </cell>
          <cell r="GU88">
            <v>0.158</v>
          </cell>
          <cell r="GV88">
            <v>0.186</v>
          </cell>
          <cell r="GW88">
            <v>0.27100000000000002</v>
          </cell>
          <cell r="GX88">
            <v>6.4000000000000001E-2</v>
          </cell>
          <cell r="GY88">
            <v>7.8E-2</v>
          </cell>
          <cell r="GZ88">
            <v>5.1999999999999998E-2</v>
          </cell>
          <cell r="HA88">
            <v>0</v>
          </cell>
          <cell r="HB88">
            <v>0</v>
          </cell>
          <cell r="HC88">
            <v>0</v>
          </cell>
          <cell r="HD88">
            <v>0</v>
          </cell>
          <cell r="HE88">
            <v>0</v>
          </cell>
          <cell r="HF88">
            <v>7.0000000000000001E-3</v>
          </cell>
          <cell r="HG88">
            <v>0</v>
          </cell>
          <cell r="HH88">
            <v>0</v>
          </cell>
          <cell r="HI88">
            <v>0</v>
          </cell>
          <cell r="HJ88">
            <v>0</v>
          </cell>
          <cell r="HK88">
            <v>0</v>
          </cell>
          <cell r="HL88">
            <v>0</v>
          </cell>
          <cell r="HM88">
            <v>0</v>
          </cell>
          <cell r="HN88">
            <v>0</v>
          </cell>
          <cell r="HO88">
            <v>1.2999999999999999E-2</v>
          </cell>
          <cell r="HP88">
            <v>0</v>
          </cell>
          <cell r="HQ88">
            <v>0</v>
          </cell>
          <cell r="HR88">
            <v>1.9E-2</v>
          </cell>
          <cell r="HS88">
            <v>0</v>
          </cell>
          <cell r="HT88">
            <v>5.1999999999999998E-2</v>
          </cell>
          <cell r="HU88">
            <v>4.4999999999999998E-2</v>
          </cell>
          <cell r="HV88">
            <v>1.0999999999999999E-2</v>
          </cell>
          <cell r="HW88">
            <v>2.5000000000000001E-2</v>
          </cell>
          <cell r="HX88">
            <v>1.7000000000000001E-2</v>
          </cell>
          <cell r="HY88">
            <v>0.11799999999999999</v>
          </cell>
          <cell r="HZ88">
            <v>0.193</v>
          </cell>
          <cell r="IA88">
            <v>0.28399999999999997</v>
          </cell>
          <cell r="IB88">
            <v>0.06</v>
          </cell>
          <cell r="IC88">
            <v>0.10100000000000001</v>
          </cell>
          <cell r="ID88">
            <v>5.6000000000000001E-2</v>
          </cell>
          <cell r="IE88">
            <v>0</v>
          </cell>
          <cell r="IF88">
            <v>0</v>
          </cell>
          <cell r="IG88">
            <v>0</v>
          </cell>
          <cell r="IH88">
            <v>7.0000000000000001E-3</v>
          </cell>
          <cell r="II88">
            <v>0</v>
          </cell>
          <cell r="IJ88">
            <v>0</v>
          </cell>
          <cell r="IK88">
            <v>0</v>
          </cell>
          <cell r="IL88">
            <v>0</v>
          </cell>
          <cell r="IM88">
            <v>0</v>
          </cell>
          <cell r="IN88">
            <v>0</v>
          </cell>
          <cell r="IO88">
            <v>0</v>
          </cell>
          <cell r="IP88">
            <v>0</v>
          </cell>
          <cell r="IQ88">
            <v>0</v>
          </cell>
          <cell r="IR88">
            <v>0</v>
          </cell>
          <cell r="IS88">
            <v>0</v>
          </cell>
          <cell r="IT88">
            <v>0</v>
          </cell>
          <cell r="IU88">
            <v>0</v>
          </cell>
          <cell r="IV88">
            <v>3.3000000000000002E-2</v>
          </cell>
          <cell r="IW88">
            <v>0</v>
          </cell>
          <cell r="IX88">
            <v>0</v>
          </cell>
          <cell r="IY88">
            <v>0</v>
          </cell>
          <cell r="IZ88">
            <v>0</v>
          </cell>
          <cell r="JA88">
            <v>0</v>
          </cell>
          <cell r="JB88">
            <v>0.15</v>
          </cell>
          <cell r="JC88">
            <v>0</v>
          </cell>
          <cell r="JD88">
            <v>0</v>
          </cell>
          <cell r="JE88">
            <v>0</v>
          </cell>
          <cell r="JF88">
            <v>0</v>
          </cell>
          <cell r="JG88">
            <v>2.5999999999999999E-2</v>
          </cell>
          <cell r="JH88">
            <v>0.78400000000000003</v>
          </cell>
          <cell r="JI88">
            <v>0</v>
          </cell>
          <cell r="JJ88">
            <v>0</v>
          </cell>
          <cell r="JK88">
            <v>0</v>
          </cell>
          <cell r="JL88">
            <v>0</v>
          </cell>
          <cell r="JM88">
            <v>0</v>
          </cell>
          <cell r="JN88">
            <v>8.0000000000000002E-3</v>
          </cell>
          <cell r="JO88">
            <v>0</v>
          </cell>
          <cell r="JP88">
            <v>0</v>
          </cell>
          <cell r="JQ88">
            <v>0</v>
          </cell>
          <cell r="JR88">
            <v>0</v>
          </cell>
          <cell r="JS88">
            <v>0</v>
          </cell>
          <cell r="JT88">
            <v>0</v>
          </cell>
          <cell r="JU88">
            <v>0</v>
          </cell>
          <cell r="JV88">
            <v>0</v>
          </cell>
          <cell r="JW88">
            <v>1.9E-2</v>
          </cell>
          <cell r="JX88">
            <v>0</v>
          </cell>
          <cell r="JY88">
            <v>1.2999999999999999E-2</v>
          </cell>
          <cell r="JZ88">
            <v>0</v>
          </cell>
          <cell r="KA88">
            <v>0</v>
          </cell>
          <cell r="KB88">
            <v>0</v>
          </cell>
          <cell r="KC88">
            <v>0</v>
          </cell>
          <cell r="KD88">
            <v>1.9E-2</v>
          </cell>
          <cell r="KE88">
            <v>0.129</v>
          </cell>
          <cell r="KF88">
            <v>0</v>
          </cell>
          <cell r="KG88">
            <v>0</v>
          </cell>
          <cell r="KH88">
            <v>0</v>
          </cell>
          <cell r="KI88">
            <v>0</v>
          </cell>
          <cell r="KJ88">
            <v>6.7000000000000004E-2</v>
          </cell>
          <cell r="KK88">
            <v>0.66200000000000003</v>
          </cell>
          <cell r="KL88">
            <v>8.5000000000000006E-2</v>
          </cell>
          <cell r="KM88">
            <v>0</v>
          </cell>
          <cell r="KN88">
            <v>0</v>
          </cell>
          <cell r="KO88">
            <v>0</v>
          </cell>
          <cell r="KP88">
            <v>7.0000000000000001E-3</v>
          </cell>
          <cell r="KQ88">
            <v>0</v>
          </cell>
          <cell r="KR88">
            <v>0</v>
          </cell>
          <cell r="KS88">
            <v>0</v>
          </cell>
          <cell r="KT88">
            <v>0</v>
          </cell>
          <cell r="KU88">
            <v>0</v>
          </cell>
          <cell r="KV88">
            <v>0</v>
          </cell>
          <cell r="KW88">
            <v>0</v>
          </cell>
          <cell r="KX88">
            <v>0</v>
          </cell>
          <cell r="KY88">
            <v>0</v>
          </cell>
          <cell r="KZ88">
            <v>0</v>
          </cell>
          <cell r="LA88">
            <v>0</v>
          </cell>
          <cell r="LB88">
            <v>3.2000000000000001E-2</v>
          </cell>
          <cell r="LC88">
            <v>0</v>
          </cell>
          <cell r="LD88">
            <v>0</v>
          </cell>
          <cell r="LE88">
            <v>0</v>
          </cell>
          <cell r="LF88">
            <v>0</v>
          </cell>
          <cell r="LG88">
            <v>0</v>
          </cell>
          <cell r="LH88">
            <v>0.04</v>
          </cell>
          <cell r="LI88">
            <v>0.108</v>
          </cell>
          <cell r="LJ88">
            <v>0</v>
          </cell>
          <cell r="LK88">
            <v>0</v>
          </cell>
          <cell r="LL88">
            <v>0</v>
          </cell>
          <cell r="LM88">
            <v>4.2000000000000003E-2</v>
          </cell>
          <cell r="LN88">
            <v>0.27600000000000002</v>
          </cell>
          <cell r="LO88">
            <v>0.45</v>
          </cell>
          <cell r="LP88">
            <v>4.4999999999999998E-2</v>
          </cell>
          <cell r="LQ88">
            <v>0</v>
          </cell>
          <cell r="LR88">
            <v>0</v>
          </cell>
          <cell r="LS88">
            <v>0</v>
          </cell>
          <cell r="LT88">
            <v>7.0000000000000001E-3</v>
          </cell>
          <cell r="LU88">
            <v>0</v>
          </cell>
          <cell r="LV88">
            <v>0</v>
          </cell>
          <cell r="LW88">
            <v>0</v>
          </cell>
          <cell r="LX88">
            <v>0</v>
          </cell>
          <cell r="LY88">
            <v>0</v>
          </cell>
          <cell r="LZ88">
            <v>0</v>
          </cell>
          <cell r="MA88">
            <v>0</v>
          </cell>
          <cell r="MB88">
            <v>0</v>
          </cell>
          <cell r="MC88">
            <v>0</v>
          </cell>
          <cell r="MD88">
            <v>0</v>
          </cell>
          <cell r="ME88">
            <v>0</v>
          </cell>
          <cell r="MF88">
            <v>0</v>
          </cell>
          <cell r="MG88">
            <v>0</v>
          </cell>
          <cell r="MH88">
            <v>3.1E-2</v>
          </cell>
          <cell r="MI88">
            <v>0</v>
          </cell>
          <cell r="MJ88">
            <v>0</v>
          </cell>
          <cell r="MK88">
            <v>0</v>
          </cell>
          <cell r="ML88">
            <v>0</v>
          </cell>
          <cell r="MM88">
            <v>0</v>
          </cell>
          <cell r="MN88">
            <v>0.14899999999999999</v>
          </cell>
          <cell r="MO88">
            <v>0</v>
          </cell>
          <cell r="MP88">
            <v>0</v>
          </cell>
          <cell r="MQ88">
            <v>0</v>
          </cell>
          <cell r="MR88">
            <v>0</v>
          </cell>
          <cell r="MS88">
            <v>0</v>
          </cell>
          <cell r="MT88">
            <v>0.81299999999999994</v>
          </cell>
          <cell r="MU88">
            <v>0</v>
          </cell>
          <cell r="MV88">
            <v>0</v>
          </cell>
          <cell r="MW88">
            <v>0</v>
          </cell>
          <cell r="MX88">
            <v>0</v>
          </cell>
          <cell r="MY88">
            <v>0</v>
          </cell>
          <cell r="MZ88">
            <v>7.0000000000000001E-3</v>
          </cell>
          <cell r="NA88">
            <v>0.17199999999999999</v>
          </cell>
          <cell r="NB88">
            <v>8.5999999999999993E-2</v>
          </cell>
          <cell r="NC88">
            <v>8.9999999999999993E-3</v>
          </cell>
          <cell r="ND88">
            <v>9.6000000000000002E-2</v>
          </cell>
          <cell r="NE88">
            <v>7.3999999999999996E-2</v>
          </cell>
          <cell r="NF88">
            <v>0</v>
          </cell>
          <cell r="NG88">
            <v>0.105</v>
          </cell>
          <cell r="NH88">
            <v>6.0000000000000001E-3</v>
          </cell>
          <cell r="NI88">
            <v>0.13100000000000001</v>
          </cell>
          <cell r="NJ88">
            <v>2.4E-2</v>
          </cell>
          <cell r="NK88">
            <v>0</v>
          </cell>
          <cell r="NL88">
            <v>1.9E-2</v>
          </cell>
          <cell r="NM88">
            <v>0</v>
          </cell>
          <cell r="NN88">
            <v>4.9000000000000002E-2</v>
          </cell>
          <cell r="NO88">
            <v>6.0000000000000001E-3</v>
          </cell>
          <cell r="NP88">
            <v>0</v>
          </cell>
          <cell r="NQ88">
            <v>5.8000000000000003E-2</v>
          </cell>
          <cell r="NR88">
            <v>0</v>
          </cell>
          <cell r="NS88">
            <v>0.04</v>
          </cell>
          <cell r="NT88">
            <v>0.125</v>
          </cell>
          <cell r="NU88">
            <v>0.41699999999999998</v>
          </cell>
          <cell r="NV88">
            <v>1.6E-2</v>
          </cell>
          <cell r="NW88">
            <v>0</v>
          </cell>
          <cell r="NX88">
            <v>8.9999999999999993E-3</v>
          </cell>
          <cell r="NY88">
            <v>0.02</v>
          </cell>
          <cell r="NZ88">
            <v>0.187</v>
          </cell>
          <cell r="OA88">
            <v>1.6E-2</v>
          </cell>
          <cell r="OB88">
            <v>3.5999999999999997E-2</v>
          </cell>
          <cell r="OC88">
            <v>0</v>
          </cell>
          <cell r="OD88">
            <v>3.5999999999999997E-2</v>
          </cell>
          <cell r="OE88">
            <v>1.7999999999999999E-2</v>
          </cell>
          <cell r="OF88">
            <v>2.1000000000000001E-2</v>
          </cell>
          <cell r="OG88">
            <v>4.1000000000000002E-2</v>
          </cell>
          <cell r="OH88">
            <v>0</v>
          </cell>
          <cell r="OI88">
            <v>0</v>
          </cell>
          <cell r="OJ88">
            <v>0.184</v>
          </cell>
          <cell r="OK88">
            <v>0.16300000000000001</v>
          </cell>
          <cell r="OL88">
            <v>0</v>
          </cell>
          <cell r="OM88">
            <v>0</v>
          </cell>
          <cell r="ON88">
            <v>8.9999999999999993E-3</v>
          </cell>
          <cell r="OO88">
            <v>0.13200000000000001</v>
          </cell>
          <cell r="OP88">
            <v>0.104</v>
          </cell>
          <cell r="OQ88">
            <v>0</v>
          </cell>
          <cell r="OR88">
            <v>3.5000000000000003E-2</v>
          </cell>
          <cell r="OS88">
            <v>8.9999999999999993E-3</v>
          </cell>
          <cell r="OT88">
            <v>6.0000000000000001E-3</v>
          </cell>
          <cell r="OU88">
            <v>0</v>
          </cell>
          <cell r="OV88">
            <v>0</v>
          </cell>
          <cell r="OW88">
            <v>9.7000000000000003E-2</v>
          </cell>
          <cell r="OX88">
            <v>0.113</v>
          </cell>
          <cell r="OY88">
            <v>3.4000000000000002E-2</v>
          </cell>
          <cell r="OZ88">
            <v>6.7000000000000004E-2</v>
          </cell>
          <cell r="PA88">
            <v>7.5999999999999998E-2</v>
          </cell>
          <cell r="PB88">
            <v>1.6E-2</v>
          </cell>
          <cell r="PC88">
            <v>0</v>
          </cell>
          <cell r="PD88">
            <v>0.13900000000000001</v>
          </cell>
        </row>
        <row r="89">
          <cell r="A89" t="str">
            <v>5KZ</v>
          </cell>
          <cell r="B89" t="str">
            <v>89</v>
          </cell>
          <cell r="C89" t="str">
            <v>NAF 17</v>
          </cell>
          <cell r="D89" t="str">
            <v>KZ</v>
          </cell>
          <cell r="E89" t="str">
            <v>5</v>
          </cell>
          <cell r="F89">
            <v>0</v>
          </cell>
          <cell r="G89">
            <v>3.0000000000000001E-3</v>
          </cell>
          <cell r="H89">
            <v>0.187</v>
          </cell>
          <cell r="I89">
            <v>0.69199999999999995</v>
          </cell>
          <cell r="J89">
            <v>0.11899999999999999</v>
          </cell>
          <cell r="K89">
            <v>1</v>
          </cell>
          <cell r="L89">
            <v>0</v>
          </cell>
          <cell r="M89">
            <v>0</v>
          </cell>
          <cell r="N89">
            <v>0</v>
          </cell>
          <cell r="O89">
            <v>8.3000000000000004E-2</v>
          </cell>
          <cell r="P89">
            <v>0.22900000000000001</v>
          </cell>
          <cell r="Q89">
            <v>0</v>
          </cell>
          <cell r="R89">
            <v>0</v>
          </cell>
          <cell r="S89">
            <v>6.4000000000000001E-2</v>
          </cell>
          <cell r="T89">
            <v>0.111</v>
          </cell>
          <cell r="U89">
            <v>2.3E-2</v>
          </cell>
          <cell r="V89">
            <v>0.14299999999999999</v>
          </cell>
          <cell r="W89">
            <v>0.45200000000000001</v>
          </cell>
          <cell r="X89">
            <v>1.9E-2</v>
          </cell>
          <cell r="Y89">
            <v>0.88600000000000001</v>
          </cell>
          <cell r="Z89">
            <v>9.5000000000000001E-2</v>
          </cell>
          <cell r="AA89">
            <v>0</v>
          </cell>
          <cell r="AB89">
            <v>0</v>
          </cell>
          <cell r="AC89">
            <v>0</v>
          </cell>
          <cell r="AD89">
            <v>0.316</v>
          </cell>
          <cell r="AE89">
            <v>0.68400000000000005</v>
          </cell>
          <cell r="AF89">
            <v>6.3E-2</v>
          </cell>
          <cell r="AG89">
            <v>0.93700000000000006</v>
          </cell>
          <cell r="AH89">
            <v>1</v>
          </cell>
          <cell r="AI89">
            <v>0</v>
          </cell>
          <cell r="AJ89">
            <v>6</v>
          </cell>
          <cell r="AK89">
            <v>0</v>
          </cell>
          <cell r="AL89">
            <v>0</v>
          </cell>
          <cell r="AM89">
            <v>0</v>
          </cell>
          <cell r="AN89">
            <v>1</v>
          </cell>
          <cell r="AO89">
            <v>0</v>
          </cell>
          <cell r="AP89">
            <v>0</v>
          </cell>
          <cell r="AQ89">
            <v>0</v>
          </cell>
          <cell r="AR89">
            <v>0</v>
          </cell>
          <cell r="AS89">
            <v>1</v>
          </cell>
          <cell r="AT89">
            <v>0</v>
          </cell>
          <cell r="AU89">
            <v>48</v>
          </cell>
          <cell r="AV89">
            <v>0</v>
          </cell>
          <cell r="AW89">
            <v>0</v>
          </cell>
          <cell r="AX89">
            <v>0</v>
          </cell>
          <cell r="AY89">
            <v>0.90600000000000003</v>
          </cell>
          <cell r="AZ89">
            <v>9.4E-2</v>
          </cell>
          <cell r="BA89">
            <v>61.133000000000003</v>
          </cell>
          <cell r="BB89">
            <v>6.4000000000000001E-2</v>
          </cell>
          <cell r="BC89">
            <v>0.158</v>
          </cell>
          <cell r="BD89">
            <v>0.38</v>
          </cell>
          <cell r="BE89">
            <v>0.39800000000000002</v>
          </cell>
          <cell r="BF89">
            <v>0.21199999999999999</v>
          </cell>
          <cell r="BG89">
            <v>0.11700000000000001</v>
          </cell>
          <cell r="BH89">
            <v>0.23799999999999999</v>
          </cell>
          <cell r="BI89">
            <v>0.224</v>
          </cell>
          <cell r="BJ89">
            <v>8.5999999999999993E-2</v>
          </cell>
          <cell r="BK89">
            <v>0.123</v>
          </cell>
          <cell r="BL89">
            <v>0.20699999999999999</v>
          </cell>
          <cell r="BM89">
            <v>0.22</v>
          </cell>
          <cell r="BN89">
            <v>0.20899999999999999</v>
          </cell>
          <cell r="BO89">
            <v>0.16500000000000001</v>
          </cell>
          <cell r="BP89">
            <v>0.185</v>
          </cell>
          <cell r="BQ89">
            <v>1.4999999999999999E-2</v>
          </cell>
          <cell r="BR89">
            <v>0</v>
          </cell>
          <cell r="BS89">
            <v>0</v>
          </cell>
          <cell r="BT89">
            <v>0</v>
          </cell>
          <cell r="BU89">
            <v>0</v>
          </cell>
          <cell r="BV89">
            <v>0.06</v>
          </cell>
          <cell r="BW89">
            <v>0.94</v>
          </cell>
          <cell r="BX89">
            <v>0</v>
          </cell>
          <cell r="BY89">
            <v>0</v>
          </cell>
          <cell r="BZ89">
            <v>0</v>
          </cell>
          <cell r="CA89">
            <v>3.4000000000000002E-2</v>
          </cell>
          <cell r="CB89">
            <v>0.92800000000000005</v>
          </cell>
          <cell r="CC89">
            <v>3.7999999999999999E-2</v>
          </cell>
          <cell r="CD89">
            <v>0</v>
          </cell>
          <cell r="CE89">
            <v>0</v>
          </cell>
          <cell r="CF89">
            <v>0.05</v>
          </cell>
          <cell r="CG89">
            <v>0.254</v>
          </cell>
          <cell r="CH89">
            <v>0.67600000000000005</v>
          </cell>
          <cell r="CI89">
            <v>0.02</v>
          </cell>
          <cell r="CJ89">
            <v>0</v>
          </cell>
          <cell r="CK89">
            <v>0</v>
          </cell>
          <cell r="CL89">
            <v>0</v>
          </cell>
          <cell r="CM89">
            <v>0</v>
          </cell>
          <cell r="CN89">
            <v>7.0000000000000001E-3</v>
          </cell>
          <cell r="CO89">
            <v>0.99299999999999999</v>
          </cell>
          <cell r="CP89">
            <v>0.61899999999999999</v>
          </cell>
          <cell r="CQ89">
            <v>0.309</v>
          </cell>
          <cell r="CR89">
            <v>3.3000000000000002E-2</v>
          </cell>
          <cell r="CS89">
            <v>0</v>
          </cell>
          <cell r="CT89">
            <v>3.9E-2</v>
          </cell>
          <cell r="CU89">
            <v>0.59799999999999998</v>
          </cell>
          <cell r="CV89">
            <v>0.33200000000000002</v>
          </cell>
          <cell r="CW89">
            <v>7.0000000000000007E-2</v>
          </cell>
          <cell r="CX89">
            <v>0</v>
          </cell>
          <cell r="CY89">
            <v>0</v>
          </cell>
          <cell r="CZ89">
            <v>0.67700000000000005</v>
          </cell>
          <cell r="DA89">
            <v>0.248</v>
          </cell>
          <cell r="DB89">
            <v>0.05</v>
          </cell>
          <cell r="DC89">
            <v>0</v>
          </cell>
          <cell r="DD89">
            <v>2.5999999999999999E-2</v>
          </cell>
          <cell r="DE89">
            <v>0.52600000000000002</v>
          </cell>
          <cell r="DF89">
            <v>0.252</v>
          </cell>
          <cell r="DG89">
            <v>1.4999999999999999E-2</v>
          </cell>
          <cell r="DH89">
            <v>0</v>
          </cell>
          <cell r="DI89">
            <v>0.20699999999999999</v>
          </cell>
          <cell r="DJ89">
            <v>0.47299999999999998</v>
          </cell>
          <cell r="DK89">
            <v>0.14399999999999999</v>
          </cell>
          <cell r="DL89">
            <v>0</v>
          </cell>
          <cell r="DM89">
            <v>0</v>
          </cell>
          <cell r="DN89">
            <v>0.38300000000000001</v>
          </cell>
          <cell r="DO89">
            <v>0.52900000000000003</v>
          </cell>
          <cell r="DP89">
            <v>0.26100000000000001</v>
          </cell>
          <cell r="DQ89">
            <v>0</v>
          </cell>
          <cell r="DR89">
            <v>0</v>
          </cell>
          <cell r="DS89">
            <v>0.21</v>
          </cell>
          <cell r="DT89">
            <v>0.51400000000000001</v>
          </cell>
          <cell r="DU89">
            <v>0.29899999999999999</v>
          </cell>
          <cell r="DV89">
            <v>0.17199999999999999</v>
          </cell>
          <cell r="DW89">
            <v>0</v>
          </cell>
          <cell r="DX89">
            <v>1.6E-2</v>
          </cell>
          <cell r="DY89">
            <v>0.37</v>
          </cell>
          <cell r="DZ89">
            <v>0.29399999999999998</v>
          </cell>
          <cell r="EA89">
            <v>5.3999999999999999E-2</v>
          </cell>
          <cell r="EB89">
            <v>0.28199999999999997</v>
          </cell>
          <cell r="EC89">
            <v>0.11799999999999999</v>
          </cell>
          <cell r="ED89">
            <v>0.36699999999999999</v>
          </cell>
          <cell r="EE89">
            <v>0</v>
          </cell>
          <cell r="EF89">
            <v>0.248</v>
          </cell>
          <cell r="EG89">
            <v>0.26800000000000002</v>
          </cell>
          <cell r="EH89">
            <v>0.35499999999999998</v>
          </cell>
          <cell r="EI89">
            <v>0.31900000000000001</v>
          </cell>
          <cell r="EJ89">
            <v>1.7000000000000001E-2</v>
          </cell>
          <cell r="EK89">
            <v>0.308</v>
          </cell>
          <cell r="EL89">
            <v>0.38500000000000001</v>
          </cell>
          <cell r="EM89">
            <v>2.4E-2</v>
          </cell>
          <cell r="EN89">
            <v>0.05</v>
          </cell>
          <cell r="EO89">
            <v>6.5000000000000002E-2</v>
          </cell>
          <cell r="EP89">
            <v>1.7000000000000001E-2</v>
          </cell>
          <cell r="EQ89">
            <v>0.45900000000000002</v>
          </cell>
          <cell r="ER89">
            <v>0.41399999999999998</v>
          </cell>
          <cell r="ES89">
            <v>0.151</v>
          </cell>
          <cell r="ET89">
            <v>4.7E-2</v>
          </cell>
          <cell r="EU89">
            <v>9.4E-2</v>
          </cell>
          <cell r="EV89">
            <v>0.17899999999999999</v>
          </cell>
          <cell r="EW89">
            <v>5.8999999999999997E-2</v>
          </cell>
          <cell r="EX89">
            <v>2.9000000000000001E-2</v>
          </cell>
          <cell r="EY89">
            <v>0.158</v>
          </cell>
          <cell r="EZ89">
            <v>0.248</v>
          </cell>
          <cell r="FA89">
            <v>0.52500000000000002</v>
          </cell>
          <cell r="FB89">
            <v>0.21199999999999999</v>
          </cell>
          <cell r="FC89">
            <v>0.223</v>
          </cell>
          <cell r="FD89">
            <v>0.04</v>
          </cell>
          <cell r="FE89">
            <v>0.67800000000000005</v>
          </cell>
          <cell r="FF89">
            <v>0.153</v>
          </cell>
          <cell r="FG89">
            <v>0.14399999999999999</v>
          </cell>
          <cell r="FH89">
            <v>2.5999999999999999E-2</v>
          </cell>
          <cell r="FI89">
            <v>0.59599999999999997</v>
          </cell>
          <cell r="FJ89">
            <v>0.187</v>
          </cell>
          <cell r="FK89">
            <v>0.17899999999999999</v>
          </cell>
          <cell r="FL89">
            <v>3.7999999999999999E-2</v>
          </cell>
          <cell r="FM89">
            <v>1.6E-2</v>
          </cell>
          <cell r="FN89">
            <v>0.81100000000000005</v>
          </cell>
          <cell r="FO89">
            <v>0.13500000000000001</v>
          </cell>
          <cell r="FP89">
            <v>3.7999999999999999E-2</v>
          </cell>
          <cell r="FQ89">
            <v>0.378</v>
          </cell>
          <cell r="FR89">
            <v>0.44800000000000001</v>
          </cell>
          <cell r="FS89">
            <v>8.0000000000000002E-3</v>
          </cell>
          <cell r="FT89">
            <v>6.2E-2</v>
          </cell>
          <cell r="FU89">
            <v>0.104</v>
          </cell>
          <cell r="FV89">
            <v>0</v>
          </cell>
          <cell r="FW89">
            <v>0.374</v>
          </cell>
          <cell r="FX89">
            <v>0.437</v>
          </cell>
          <cell r="FY89">
            <v>8.0000000000000002E-3</v>
          </cell>
          <cell r="FZ89">
            <v>6.3E-2</v>
          </cell>
          <cell r="GA89">
            <v>0.11700000000000001</v>
          </cell>
          <cell r="GB89">
            <v>0</v>
          </cell>
          <cell r="GC89">
            <v>0</v>
          </cell>
          <cell r="GD89">
            <v>0</v>
          </cell>
          <cell r="GE89">
            <v>0</v>
          </cell>
          <cell r="GF89">
            <v>0</v>
          </cell>
          <cell r="GG89">
            <v>0</v>
          </cell>
          <cell r="GH89">
            <v>0</v>
          </cell>
          <cell r="GI89">
            <v>0</v>
          </cell>
          <cell r="GJ89">
            <v>0</v>
          </cell>
          <cell r="GK89">
            <v>0</v>
          </cell>
          <cell r="GL89">
            <v>3.0000000000000001E-3</v>
          </cell>
          <cell r="GM89">
            <v>0</v>
          </cell>
          <cell r="GN89">
            <v>0</v>
          </cell>
          <cell r="GO89">
            <v>1.4999999999999999E-2</v>
          </cell>
          <cell r="GP89">
            <v>2.1999999999999999E-2</v>
          </cell>
          <cell r="GQ89">
            <v>5.3999999999999999E-2</v>
          </cell>
          <cell r="GR89">
            <v>7.4999999999999997E-2</v>
          </cell>
          <cell r="GS89">
            <v>1.0999999999999999E-2</v>
          </cell>
          <cell r="GT89">
            <v>0</v>
          </cell>
          <cell r="GU89">
            <v>0.13500000000000001</v>
          </cell>
          <cell r="GV89">
            <v>9.5000000000000001E-2</v>
          </cell>
          <cell r="GW89">
            <v>0.17100000000000001</v>
          </cell>
          <cell r="GX89">
            <v>0.129</v>
          </cell>
          <cell r="GY89">
            <v>7.4999999999999997E-2</v>
          </cell>
          <cell r="GZ89">
            <v>9.7000000000000003E-2</v>
          </cell>
          <cell r="HA89">
            <v>6.2E-2</v>
          </cell>
          <cell r="HB89">
            <v>0</v>
          </cell>
          <cell r="HC89">
            <v>1.2999999999999999E-2</v>
          </cell>
          <cell r="HD89">
            <v>1.7000000000000001E-2</v>
          </cell>
          <cell r="HE89">
            <v>0</v>
          </cell>
          <cell r="HF89">
            <v>2.5999999999999999E-2</v>
          </cell>
          <cell r="HG89">
            <v>0</v>
          </cell>
          <cell r="HH89">
            <v>0</v>
          </cell>
          <cell r="HI89">
            <v>0</v>
          </cell>
          <cell r="HJ89">
            <v>0</v>
          </cell>
          <cell r="HK89">
            <v>0</v>
          </cell>
          <cell r="HL89">
            <v>0</v>
          </cell>
          <cell r="HM89">
            <v>0</v>
          </cell>
          <cell r="HN89">
            <v>3.0000000000000001E-3</v>
          </cell>
          <cell r="HO89">
            <v>0</v>
          </cell>
          <cell r="HP89">
            <v>0</v>
          </cell>
          <cell r="HQ89">
            <v>0</v>
          </cell>
          <cell r="HR89">
            <v>0</v>
          </cell>
          <cell r="HS89">
            <v>1.4E-2</v>
          </cell>
          <cell r="HT89">
            <v>9.2999999999999999E-2</v>
          </cell>
          <cell r="HU89">
            <v>5.5E-2</v>
          </cell>
          <cell r="HV89">
            <v>0.01</v>
          </cell>
          <cell r="HW89">
            <v>1.4999999999999999E-2</v>
          </cell>
          <cell r="HX89">
            <v>0</v>
          </cell>
          <cell r="HY89">
            <v>0.17699999999999999</v>
          </cell>
          <cell r="HZ89">
            <v>0.111</v>
          </cell>
          <cell r="IA89">
            <v>0.13700000000000001</v>
          </cell>
          <cell r="IB89">
            <v>0.14299999999999999</v>
          </cell>
          <cell r="IC89">
            <v>0.108</v>
          </cell>
          <cell r="ID89">
            <v>1.4999999999999999E-2</v>
          </cell>
          <cell r="IE89">
            <v>1.6E-2</v>
          </cell>
          <cell r="IF89">
            <v>1.2999999999999999E-2</v>
          </cell>
          <cell r="IG89">
            <v>1.7000000000000001E-2</v>
          </cell>
          <cell r="IH89">
            <v>1.0999999999999999E-2</v>
          </cell>
          <cell r="II89">
            <v>6.2E-2</v>
          </cell>
          <cell r="IJ89">
            <v>0</v>
          </cell>
          <cell r="IK89">
            <v>0</v>
          </cell>
          <cell r="IL89">
            <v>0</v>
          </cell>
          <cell r="IM89">
            <v>0</v>
          </cell>
          <cell r="IN89">
            <v>0</v>
          </cell>
          <cell r="IO89">
            <v>0</v>
          </cell>
          <cell r="IP89">
            <v>0</v>
          </cell>
          <cell r="IQ89">
            <v>0</v>
          </cell>
          <cell r="IR89">
            <v>0</v>
          </cell>
          <cell r="IS89">
            <v>0</v>
          </cell>
          <cell r="IT89">
            <v>0</v>
          </cell>
          <cell r="IU89">
            <v>0</v>
          </cell>
          <cell r="IV89">
            <v>3.0000000000000001E-3</v>
          </cell>
          <cell r="IW89">
            <v>0</v>
          </cell>
          <cell r="IX89">
            <v>0</v>
          </cell>
          <cell r="IY89">
            <v>0</v>
          </cell>
          <cell r="IZ89">
            <v>0</v>
          </cell>
          <cell r="JA89">
            <v>1.4999999999999999E-2</v>
          </cell>
          <cell r="JB89">
            <v>0.161</v>
          </cell>
          <cell r="JC89">
            <v>0</v>
          </cell>
          <cell r="JD89">
            <v>0</v>
          </cell>
          <cell r="JE89">
            <v>0</v>
          </cell>
          <cell r="JF89">
            <v>0</v>
          </cell>
          <cell r="JG89">
            <v>4.4999999999999998E-2</v>
          </cell>
          <cell r="JH89">
            <v>0.65400000000000003</v>
          </cell>
          <cell r="JI89">
            <v>0</v>
          </cell>
          <cell r="JJ89">
            <v>0</v>
          </cell>
          <cell r="JK89">
            <v>0</v>
          </cell>
          <cell r="JL89">
            <v>0</v>
          </cell>
          <cell r="JM89">
            <v>0</v>
          </cell>
          <cell r="JN89">
            <v>0.121</v>
          </cell>
          <cell r="JO89">
            <v>0</v>
          </cell>
          <cell r="JP89">
            <v>0</v>
          </cell>
          <cell r="JQ89">
            <v>0</v>
          </cell>
          <cell r="JR89">
            <v>0</v>
          </cell>
          <cell r="JS89">
            <v>0</v>
          </cell>
          <cell r="JT89">
            <v>0</v>
          </cell>
          <cell r="JU89">
            <v>0</v>
          </cell>
          <cell r="JV89">
            <v>0</v>
          </cell>
          <cell r="JW89">
            <v>0</v>
          </cell>
          <cell r="JX89">
            <v>0</v>
          </cell>
          <cell r="JY89">
            <v>3.0000000000000001E-3</v>
          </cell>
          <cell r="JZ89">
            <v>0</v>
          </cell>
          <cell r="KA89">
            <v>0</v>
          </cell>
          <cell r="KB89">
            <v>0</v>
          </cell>
          <cell r="KC89">
            <v>0</v>
          </cell>
          <cell r="KD89">
            <v>0</v>
          </cell>
          <cell r="KE89">
            <v>0.191</v>
          </cell>
          <cell r="KF89">
            <v>0</v>
          </cell>
          <cell r="KG89">
            <v>0</v>
          </cell>
          <cell r="KH89">
            <v>0</v>
          </cell>
          <cell r="KI89">
            <v>0</v>
          </cell>
          <cell r="KJ89">
            <v>2.3E-2</v>
          </cell>
          <cell r="KK89">
            <v>0.63400000000000001</v>
          </cell>
          <cell r="KL89">
            <v>2.1999999999999999E-2</v>
          </cell>
          <cell r="KM89">
            <v>0</v>
          </cell>
          <cell r="KN89">
            <v>0</v>
          </cell>
          <cell r="KO89">
            <v>0</v>
          </cell>
          <cell r="KP89">
            <v>1.0999999999999999E-2</v>
          </cell>
          <cell r="KQ89">
            <v>0.1</v>
          </cell>
          <cell r="KR89">
            <v>1.6E-2</v>
          </cell>
          <cell r="KS89">
            <v>0</v>
          </cell>
          <cell r="KT89">
            <v>0</v>
          </cell>
          <cell r="KU89">
            <v>0</v>
          </cell>
          <cell r="KV89">
            <v>0</v>
          </cell>
          <cell r="KW89">
            <v>0</v>
          </cell>
          <cell r="KX89">
            <v>0</v>
          </cell>
          <cell r="KY89">
            <v>0</v>
          </cell>
          <cell r="KZ89">
            <v>0</v>
          </cell>
          <cell r="LA89">
            <v>0</v>
          </cell>
          <cell r="LB89">
            <v>0</v>
          </cell>
          <cell r="LC89">
            <v>3.0000000000000001E-3</v>
          </cell>
          <cell r="LD89">
            <v>0</v>
          </cell>
          <cell r="LE89">
            <v>0</v>
          </cell>
          <cell r="LF89">
            <v>0</v>
          </cell>
          <cell r="LG89">
            <v>0</v>
          </cell>
          <cell r="LH89">
            <v>3.6999999999999998E-2</v>
          </cell>
          <cell r="LI89">
            <v>0.14499999999999999</v>
          </cell>
          <cell r="LJ89">
            <v>0</v>
          </cell>
          <cell r="LK89">
            <v>0</v>
          </cell>
          <cell r="LL89">
            <v>0</v>
          </cell>
          <cell r="LM89">
            <v>0.05</v>
          </cell>
          <cell r="LN89">
            <v>0.16400000000000001</v>
          </cell>
          <cell r="LO89">
            <v>0.503</v>
          </cell>
          <cell r="LP89">
            <v>3.0000000000000001E-3</v>
          </cell>
          <cell r="LQ89">
            <v>0</v>
          </cell>
          <cell r="LR89">
            <v>0</v>
          </cell>
          <cell r="LS89">
            <v>0</v>
          </cell>
          <cell r="LT89">
            <v>5.2999999999999999E-2</v>
          </cell>
          <cell r="LU89">
            <v>2.5000000000000001E-2</v>
          </cell>
          <cell r="LV89">
            <v>1.7000000000000001E-2</v>
          </cell>
          <cell r="LW89">
            <v>0</v>
          </cell>
          <cell r="LX89">
            <v>0</v>
          </cell>
          <cell r="LY89">
            <v>0</v>
          </cell>
          <cell r="LZ89">
            <v>0</v>
          </cell>
          <cell r="MA89">
            <v>0</v>
          </cell>
          <cell r="MB89">
            <v>0</v>
          </cell>
          <cell r="MC89">
            <v>0</v>
          </cell>
          <cell r="MD89">
            <v>0</v>
          </cell>
          <cell r="ME89">
            <v>0</v>
          </cell>
          <cell r="MF89">
            <v>0</v>
          </cell>
          <cell r="MG89">
            <v>0</v>
          </cell>
          <cell r="MH89">
            <v>3.0000000000000001E-3</v>
          </cell>
          <cell r="MI89">
            <v>0</v>
          </cell>
          <cell r="MJ89">
            <v>0</v>
          </cell>
          <cell r="MK89">
            <v>0</v>
          </cell>
          <cell r="ML89">
            <v>0</v>
          </cell>
          <cell r="MM89">
            <v>7.0000000000000001E-3</v>
          </cell>
          <cell r="MN89">
            <v>0.17699999999999999</v>
          </cell>
          <cell r="MO89">
            <v>0</v>
          </cell>
          <cell r="MP89">
            <v>0</v>
          </cell>
          <cell r="MQ89">
            <v>0</v>
          </cell>
          <cell r="MR89">
            <v>0</v>
          </cell>
          <cell r="MS89">
            <v>0</v>
          </cell>
          <cell r="MT89">
            <v>0.68799999999999994</v>
          </cell>
          <cell r="MU89">
            <v>0</v>
          </cell>
          <cell r="MV89">
            <v>0</v>
          </cell>
          <cell r="MW89">
            <v>0</v>
          </cell>
          <cell r="MX89">
            <v>0</v>
          </cell>
          <cell r="MY89">
            <v>0</v>
          </cell>
          <cell r="MZ89">
            <v>0.126</v>
          </cell>
          <cell r="NA89">
            <v>0.108</v>
          </cell>
          <cell r="NB89">
            <v>0.17899999999999999</v>
          </cell>
          <cell r="NC89">
            <v>0</v>
          </cell>
          <cell r="ND89">
            <v>3.9E-2</v>
          </cell>
          <cell r="NE89">
            <v>3.6999999999999998E-2</v>
          </cell>
          <cell r="NF89">
            <v>0.01</v>
          </cell>
          <cell r="NG89">
            <v>0.125</v>
          </cell>
          <cell r="NH89">
            <v>0</v>
          </cell>
          <cell r="NI89">
            <v>0.13</v>
          </cell>
          <cell r="NJ89">
            <v>3.5000000000000003E-2</v>
          </cell>
          <cell r="NK89">
            <v>0</v>
          </cell>
          <cell r="NL89">
            <v>2.3E-2</v>
          </cell>
          <cell r="NM89">
            <v>0</v>
          </cell>
          <cell r="NN89">
            <v>3.3000000000000002E-2</v>
          </cell>
          <cell r="NO89">
            <v>0</v>
          </cell>
          <cell r="NP89">
            <v>0</v>
          </cell>
          <cell r="NQ89">
            <v>4.1000000000000002E-2</v>
          </cell>
          <cell r="NR89">
            <v>0</v>
          </cell>
          <cell r="NS89">
            <v>4.5999999999999999E-2</v>
          </cell>
          <cell r="NT89">
            <v>0.19600000000000001</v>
          </cell>
          <cell r="NU89">
            <v>0.33300000000000002</v>
          </cell>
          <cell r="NV89">
            <v>1.4E-2</v>
          </cell>
          <cell r="NW89">
            <v>0</v>
          </cell>
          <cell r="NX89">
            <v>1.4E-2</v>
          </cell>
          <cell r="NY89">
            <v>0</v>
          </cell>
          <cell r="NZ89">
            <v>0.28899999999999998</v>
          </cell>
          <cell r="OA89">
            <v>0</v>
          </cell>
          <cell r="OB89">
            <v>0.01</v>
          </cell>
          <cell r="OC89">
            <v>2.3E-2</v>
          </cell>
          <cell r="OD89">
            <v>1.6E-2</v>
          </cell>
          <cell r="OE89">
            <v>1.7000000000000001E-2</v>
          </cell>
          <cell r="OF89">
            <v>0</v>
          </cell>
          <cell r="OG89">
            <v>0</v>
          </cell>
          <cell r="OH89">
            <v>0</v>
          </cell>
          <cell r="OI89">
            <v>0</v>
          </cell>
          <cell r="OJ89">
            <v>0.28399999999999997</v>
          </cell>
          <cell r="OK89">
            <v>0.108</v>
          </cell>
          <cell r="OL89">
            <v>0.01</v>
          </cell>
          <cell r="OM89">
            <v>0</v>
          </cell>
          <cell r="ON89">
            <v>0</v>
          </cell>
          <cell r="OO89">
            <v>0.186</v>
          </cell>
          <cell r="OP89">
            <v>0.125</v>
          </cell>
          <cell r="OQ89">
            <v>0</v>
          </cell>
          <cell r="OR89">
            <v>5.2999999999999999E-2</v>
          </cell>
          <cell r="OS89">
            <v>0</v>
          </cell>
          <cell r="OT89">
            <v>0</v>
          </cell>
          <cell r="OU89">
            <v>0</v>
          </cell>
          <cell r="OV89">
            <v>0</v>
          </cell>
          <cell r="OW89">
            <v>2.4E-2</v>
          </cell>
          <cell r="OX89">
            <v>0.15</v>
          </cell>
          <cell r="OY89">
            <v>1.7000000000000001E-2</v>
          </cell>
          <cell r="OZ89">
            <v>5.5E-2</v>
          </cell>
          <cell r="PA89">
            <v>3.6999999999999998E-2</v>
          </cell>
          <cell r="PB89">
            <v>3.5000000000000003E-2</v>
          </cell>
          <cell r="PC89">
            <v>0</v>
          </cell>
          <cell r="PD89">
            <v>0.19400000000000001</v>
          </cell>
        </row>
        <row r="90">
          <cell r="A90" t="str">
            <v>6KZ</v>
          </cell>
          <cell r="B90" t="str">
            <v>90</v>
          </cell>
          <cell r="C90" t="str">
            <v>NAF 17</v>
          </cell>
          <cell r="D90" t="str">
            <v>KZ</v>
          </cell>
          <cell r="E90" t="str">
            <v>6</v>
          </cell>
          <cell r="F90">
            <v>0</v>
          </cell>
          <cell r="G90">
            <v>0</v>
          </cell>
          <cell r="H90">
            <v>0.313</v>
          </cell>
          <cell r="I90">
            <v>0.627</v>
          </cell>
          <cell r="J90">
            <v>0.06</v>
          </cell>
          <cell r="K90">
            <v>0.65400000000000003</v>
          </cell>
          <cell r="L90">
            <v>2.5000000000000001E-2</v>
          </cell>
          <cell r="M90">
            <v>0</v>
          </cell>
          <cell r="N90">
            <v>0.32100000000000001</v>
          </cell>
          <cell r="O90">
            <v>2.8000000000000001E-2</v>
          </cell>
          <cell r="P90">
            <v>0.34399999999999997</v>
          </cell>
          <cell r="Q90">
            <v>1E-3</v>
          </cell>
          <cell r="R90">
            <v>1.4999999999999999E-2</v>
          </cell>
          <cell r="S90">
            <v>7.6999999999999999E-2</v>
          </cell>
          <cell r="T90">
            <v>0.29799999999999999</v>
          </cell>
          <cell r="U90">
            <v>3.4000000000000002E-2</v>
          </cell>
          <cell r="V90">
            <v>0.21</v>
          </cell>
          <cell r="W90">
            <v>0.25600000000000001</v>
          </cell>
          <cell r="X90">
            <v>0.111</v>
          </cell>
          <cell r="Y90">
            <v>0.88100000000000001</v>
          </cell>
          <cell r="Z90">
            <v>8.0000000000000002E-3</v>
          </cell>
          <cell r="AA90">
            <v>0</v>
          </cell>
          <cell r="AB90">
            <v>0.24099999999999999</v>
          </cell>
          <cell r="AC90">
            <v>0</v>
          </cell>
          <cell r="AD90">
            <v>0.96299999999999997</v>
          </cell>
          <cell r="AE90">
            <v>0</v>
          </cell>
          <cell r="AF90">
            <v>6.0999999999999999E-2</v>
          </cell>
          <cell r="AG90">
            <v>0.93899999999999995</v>
          </cell>
          <cell r="AH90">
            <v>0.98099999999999998</v>
          </cell>
          <cell r="AI90">
            <v>1.9E-2</v>
          </cell>
          <cell r="AJ90">
            <v>58</v>
          </cell>
          <cell r="AK90">
            <v>9.7000000000000003E-2</v>
          </cell>
          <cell r="AL90">
            <v>0</v>
          </cell>
          <cell r="AM90">
            <v>0</v>
          </cell>
          <cell r="AN90">
            <v>0.90300000000000002</v>
          </cell>
          <cell r="AO90">
            <v>0</v>
          </cell>
          <cell r="AP90">
            <v>0</v>
          </cell>
          <cell r="AQ90">
            <v>0</v>
          </cell>
          <cell r="AR90">
            <v>0</v>
          </cell>
          <cell r="AS90">
            <v>0.75800000000000001</v>
          </cell>
          <cell r="AT90">
            <v>0.24199999999999999</v>
          </cell>
          <cell r="AU90">
            <v>367</v>
          </cell>
          <cell r="AV90">
            <v>1.4999999999999999E-2</v>
          </cell>
          <cell r="AW90">
            <v>1.2E-2</v>
          </cell>
          <cell r="AX90">
            <v>5.0000000000000001E-3</v>
          </cell>
          <cell r="AY90">
            <v>0.92700000000000005</v>
          </cell>
          <cell r="AZ90">
            <v>0.04</v>
          </cell>
          <cell r="BA90">
            <v>54.301000000000002</v>
          </cell>
          <cell r="BB90">
            <v>5.6000000000000001E-2</v>
          </cell>
          <cell r="BC90">
            <v>0.156</v>
          </cell>
          <cell r="BD90">
            <v>0.36799999999999999</v>
          </cell>
          <cell r="BE90">
            <v>0.42</v>
          </cell>
          <cell r="BF90">
            <v>0.215</v>
          </cell>
          <cell r="BG90">
            <v>0.22700000000000001</v>
          </cell>
          <cell r="BH90">
            <v>0.41699999999999998</v>
          </cell>
          <cell r="BI90">
            <v>0.10299999999999999</v>
          </cell>
          <cell r="BJ90">
            <v>2.9000000000000001E-2</v>
          </cell>
          <cell r="BK90">
            <v>8.9999999999999993E-3</v>
          </cell>
          <cell r="BL90">
            <v>6.8000000000000005E-2</v>
          </cell>
          <cell r="BM90">
            <v>0.219</v>
          </cell>
          <cell r="BN90">
            <v>0.35599999999999998</v>
          </cell>
          <cell r="BO90">
            <v>0.187</v>
          </cell>
          <cell r="BP90">
            <v>0.14699999999999999</v>
          </cell>
          <cell r="BQ90">
            <v>2.3E-2</v>
          </cell>
          <cell r="BR90">
            <v>0</v>
          </cell>
          <cell r="BS90">
            <v>0</v>
          </cell>
          <cell r="BT90">
            <v>0</v>
          </cell>
          <cell r="BU90">
            <v>5.0000000000000001E-3</v>
          </cell>
          <cell r="BV90">
            <v>0.05</v>
          </cell>
          <cell r="BW90">
            <v>0.94399999999999995</v>
          </cell>
          <cell r="BX90">
            <v>0</v>
          </cell>
          <cell r="BY90">
            <v>0</v>
          </cell>
          <cell r="BZ90">
            <v>3.0000000000000001E-3</v>
          </cell>
          <cell r="CA90">
            <v>6.2E-2</v>
          </cell>
          <cell r="CB90">
            <v>0.93400000000000005</v>
          </cell>
          <cell r="CC90">
            <v>0</v>
          </cell>
          <cell r="CD90">
            <v>0</v>
          </cell>
          <cell r="CE90">
            <v>7.0000000000000001E-3</v>
          </cell>
          <cell r="CF90">
            <v>6.8000000000000005E-2</v>
          </cell>
          <cell r="CG90">
            <v>0.443</v>
          </cell>
          <cell r="CH90">
            <v>0.48099999999999998</v>
          </cell>
          <cell r="CI90">
            <v>1E-3</v>
          </cell>
          <cell r="CJ90">
            <v>0</v>
          </cell>
          <cell r="CK90">
            <v>0</v>
          </cell>
          <cell r="CL90">
            <v>0</v>
          </cell>
          <cell r="CM90">
            <v>3.0000000000000001E-3</v>
          </cell>
          <cell r="CN90">
            <v>4.0000000000000001E-3</v>
          </cell>
          <cell r="CO90">
            <v>0.99299999999999999</v>
          </cell>
          <cell r="CP90">
            <v>0.57599999999999996</v>
          </cell>
          <cell r="CQ90">
            <v>0.35099999999999998</v>
          </cell>
          <cell r="CR90">
            <v>7.2999999999999995E-2</v>
          </cell>
          <cell r="CS90">
            <v>0</v>
          </cell>
          <cell r="CT90">
            <v>0</v>
          </cell>
          <cell r="CU90">
            <v>0.54900000000000004</v>
          </cell>
          <cell r="CV90">
            <v>0.36799999999999999</v>
          </cell>
          <cell r="CW90">
            <v>4.7E-2</v>
          </cell>
          <cell r="CX90">
            <v>1.7000000000000001E-2</v>
          </cell>
          <cell r="CY90">
            <v>0.02</v>
          </cell>
          <cell r="CZ90">
            <v>0.68400000000000005</v>
          </cell>
          <cell r="DA90">
            <v>0.24399999999999999</v>
          </cell>
          <cell r="DB90">
            <v>7.1999999999999995E-2</v>
          </cell>
          <cell r="DC90">
            <v>0</v>
          </cell>
          <cell r="DD90">
            <v>0</v>
          </cell>
          <cell r="DE90">
            <v>0.52500000000000002</v>
          </cell>
          <cell r="DF90">
            <v>0.38800000000000001</v>
          </cell>
          <cell r="DG90">
            <v>2.7E-2</v>
          </cell>
          <cell r="DH90">
            <v>0</v>
          </cell>
          <cell r="DI90">
            <v>0.06</v>
          </cell>
          <cell r="DJ90">
            <v>0.40699999999999997</v>
          </cell>
          <cell r="DK90">
            <v>0.125</v>
          </cell>
          <cell r="DL90">
            <v>7.0000000000000001E-3</v>
          </cell>
          <cell r="DM90">
            <v>0</v>
          </cell>
          <cell r="DN90">
            <v>0.46100000000000002</v>
          </cell>
          <cell r="DO90">
            <v>0.53500000000000003</v>
          </cell>
          <cell r="DP90">
            <v>0.316</v>
          </cell>
          <cell r="DQ90">
            <v>0</v>
          </cell>
          <cell r="DR90">
            <v>2E-3</v>
          </cell>
          <cell r="DS90">
            <v>0.14699999999999999</v>
          </cell>
          <cell r="DT90">
            <v>0.501</v>
          </cell>
          <cell r="DU90">
            <v>0.36199999999999999</v>
          </cell>
          <cell r="DV90">
            <v>0.13100000000000001</v>
          </cell>
          <cell r="DW90">
            <v>0</v>
          </cell>
          <cell r="DX90">
            <v>7.0000000000000001E-3</v>
          </cell>
          <cell r="DY90">
            <v>0.27700000000000002</v>
          </cell>
          <cell r="DZ90">
            <v>0.4</v>
          </cell>
          <cell r="EA90">
            <v>2.1000000000000001E-2</v>
          </cell>
          <cell r="EB90">
            <v>0.30299999999999999</v>
          </cell>
          <cell r="EC90">
            <v>0.13400000000000001</v>
          </cell>
          <cell r="ED90">
            <v>0.222</v>
          </cell>
          <cell r="EE90">
            <v>0.04</v>
          </cell>
          <cell r="EF90">
            <v>0.38900000000000001</v>
          </cell>
          <cell r="EG90">
            <v>0.214</v>
          </cell>
          <cell r="EH90">
            <v>0.28100000000000003</v>
          </cell>
          <cell r="EI90">
            <v>0.4</v>
          </cell>
          <cell r="EJ90">
            <v>1.9E-2</v>
          </cell>
          <cell r="EK90">
            <v>0.3</v>
          </cell>
          <cell r="EL90">
            <v>0.124</v>
          </cell>
          <cell r="EM90">
            <v>4.8000000000000001E-2</v>
          </cell>
          <cell r="EN90">
            <v>0.13100000000000001</v>
          </cell>
          <cell r="EO90">
            <v>0.2</v>
          </cell>
          <cell r="EP90">
            <v>8.2000000000000003E-2</v>
          </cell>
          <cell r="EQ90">
            <v>0.41499999999999998</v>
          </cell>
          <cell r="ER90">
            <v>0.121</v>
          </cell>
          <cell r="ES90">
            <v>0.377</v>
          </cell>
          <cell r="ET90">
            <v>2.4E-2</v>
          </cell>
          <cell r="EU90">
            <v>0.13200000000000001</v>
          </cell>
          <cell r="EV90">
            <v>0.27400000000000002</v>
          </cell>
          <cell r="EW90">
            <v>0.104</v>
          </cell>
          <cell r="EX90">
            <v>1.4E-2</v>
          </cell>
          <cell r="EY90">
            <v>0.35899999999999999</v>
          </cell>
          <cell r="EZ90">
            <v>0.222</v>
          </cell>
          <cell r="FA90">
            <v>0.54</v>
          </cell>
          <cell r="FB90">
            <v>7.6999999999999999E-2</v>
          </cell>
          <cell r="FC90">
            <v>0.36799999999999999</v>
          </cell>
          <cell r="FD90">
            <v>1.4999999999999999E-2</v>
          </cell>
          <cell r="FE90">
            <v>0.61699999999999999</v>
          </cell>
          <cell r="FF90">
            <v>0.155</v>
          </cell>
          <cell r="FG90">
            <v>0.218</v>
          </cell>
          <cell r="FH90">
            <v>8.9999999999999993E-3</v>
          </cell>
          <cell r="FI90">
            <v>0.621</v>
          </cell>
          <cell r="FJ90">
            <v>0.152</v>
          </cell>
          <cell r="FK90">
            <v>0.21299999999999999</v>
          </cell>
          <cell r="FL90">
            <v>1.4E-2</v>
          </cell>
          <cell r="FM90">
            <v>2.1999999999999999E-2</v>
          </cell>
          <cell r="FN90">
            <v>0.86299999999999999</v>
          </cell>
          <cell r="FO90">
            <v>9.4E-2</v>
          </cell>
          <cell r="FP90">
            <v>2.1000000000000001E-2</v>
          </cell>
          <cell r="FQ90">
            <v>0.46899999999999997</v>
          </cell>
          <cell r="FR90">
            <v>0.34899999999999998</v>
          </cell>
          <cell r="FS90">
            <v>3.0000000000000001E-3</v>
          </cell>
          <cell r="FT90">
            <v>5.3999999999999999E-2</v>
          </cell>
          <cell r="FU90">
            <v>0.124</v>
          </cell>
          <cell r="FV90">
            <v>1E-3</v>
          </cell>
          <cell r="FW90">
            <v>0.439</v>
          </cell>
          <cell r="FX90">
            <v>0.34100000000000003</v>
          </cell>
          <cell r="FY90">
            <v>3.0000000000000001E-3</v>
          </cell>
          <cell r="FZ90">
            <v>0.06</v>
          </cell>
          <cell r="GA90">
            <v>0.156</v>
          </cell>
          <cell r="GB90">
            <v>1E-3</v>
          </cell>
          <cell r="GC90">
            <v>0</v>
          </cell>
          <cell r="GD90">
            <v>0</v>
          </cell>
          <cell r="GE90">
            <v>0</v>
          </cell>
          <cell r="GF90">
            <v>0</v>
          </cell>
          <cell r="GG90">
            <v>0</v>
          </cell>
          <cell r="GH90">
            <v>0</v>
          </cell>
          <cell r="GI90">
            <v>0</v>
          </cell>
          <cell r="GJ90">
            <v>0</v>
          </cell>
          <cell r="GK90">
            <v>0</v>
          </cell>
          <cell r="GL90">
            <v>0</v>
          </cell>
          <cell r="GM90">
            <v>0</v>
          </cell>
          <cell r="GN90">
            <v>0</v>
          </cell>
          <cell r="GO90">
            <v>6.3E-2</v>
          </cell>
          <cell r="GP90">
            <v>8.2000000000000003E-2</v>
          </cell>
          <cell r="GQ90">
            <v>9.9000000000000005E-2</v>
          </cell>
          <cell r="GR90">
            <v>5.7000000000000002E-2</v>
          </cell>
          <cell r="GS90">
            <v>5.0000000000000001E-3</v>
          </cell>
          <cell r="GT90">
            <v>7.0000000000000001E-3</v>
          </cell>
          <cell r="GU90">
            <v>0.13400000000000001</v>
          </cell>
          <cell r="GV90">
            <v>0.13200000000000001</v>
          </cell>
          <cell r="GW90">
            <v>0.29399999999999998</v>
          </cell>
          <cell r="GX90">
            <v>4.2000000000000003E-2</v>
          </cell>
          <cell r="GY90">
            <v>2.3E-2</v>
          </cell>
          <cell r="GZ90">
            <v>3.0000000000000001E-3</v>
          </cell>
          <cell r="HA90">
            <v>1.7999999999999999E-2</v>
          </cell>
          <cell r="HB90">
            <v>1.2999999999999999E-2</v>
          </cell>
          <cell r="HC90">
            <v>2.5000000000000001E-2</v>
          </cell>
          <cell r="HD90">
            <v>4.0000000000000001E-3</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0.02</v>
          </cell>
          <cell r="HT90">
            <v>0.14299999999999999</v>
          </cell>
          <cell r="HU90">
            <v>0.06</v>
          </cell>
          <cell r="HV90">
            <v>5.1999999999999998E-2</v>
          </cell>
          <cell r="HW90">
            <v>3.5000000000000003E-2</v>
          </cell>
          <cell r="HX90">
            <v>3.0000000000000001E-3</v>
          </cell>
          <cell r="HY90">
            <v>4.1000000000000002E-2</v>
          </cell>
          <cell r="HZ90">
            <v>5.6000000000000001E-2</v>
          </cell>
          <cell r="IA90">
            <v>0.28299999999999997</v>
          </cell>
          <cell r="IB90">
            <v>0.124</v>
          </cell>
          <cell r="IC90">
            <v>0.104</v>
          </cell>
          <cell r="ID90">
            <v>1.9E-2</v>
          </cell>
          <cell r="IE90">
            <v>7.0000000000000001E-3</v>
          </cell>
          <cell r="IF90">
            <v>0.02</v>
          </cell>
          <cell r="IG90">
            <v>1.2999999999999999E-2</v>
          </cell>
          <cell r="IH90">
            <v>1.0999999999999999E-2</v>
          </cell>
          <cell r="II90">
            <v>8.0000000000000002E-3</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5.0000000000000001E-3</v>
          </cell>
          <cell r="JA90">
            <v>0.04</v>
          </cell>
          <cell r="JB90">
            <v>0.26800000000000002</v>
          </cell>
          <cell r="JC90">
            <v>0</v>
          </cell>
          <cell r="JD90">
            <v>0</v>
          </cell>
          <cell r="JE90">
            <v>0</v>
          </cell>
          <cell r="JF90">
            <v>0</v>
          </cell>
          <cell r="JG90">
            <v>0.01</v>
          </cell>
          <cell r="JH90">
            <v>0.61699999999999999</v>
          </cell>
          <cell r="JI90">
            <v>0</v>
          </cell>
          <cell r="JJ90">
            <v>0</v>
          </cell>
          <cell r="JK90">
            <v>0</v>
          </cell>
          <cell r="JL90">
            <v>0</v>
          </cell>
          <cell r="JM90">
            <v>0</v>
          </cell>
          <cell r="JN90">
            <v>0.06</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4.0000000000000001E-3</v>
          </cell>
          <cell r="KE90">
            <v>0.309</v>
          </cell>
          <cell r="KF90">
            <v>0</v>
          </cell>
          <cell r="KG90">
            <v>0</v>
          </cell>
          <cell r="KH90">
            <v>0</v>
          </cell>
          <cell r="KI90">
            <v>3.0000000000000001E-3</v>
          </cell>
          <cell r="KJ90">
            <v>5.3999999999999999E-2</v>
          </cell>
          <cell r="KK90">
            <v>0.56899999999999995</v>
          </cell>
          <cell r="KL90">
            <v>0</v>
          </cell>
          <cell r="KM90">
            <v>0</v>
          </cell>
          <cell r="KN90">
            <v>0</v>
          </cell>
          <cell r="KO90">
            <v>0</v>
          </cell>
          <cell r="KP90">
            <v>4.0000000000000001E-3</v>
          </cell>
          <cell r="KQ90">
            <v>5.6000000000000001E-2</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2.1000000000000001E-2</v>
          </cell>
          <cell r="LH90">
            <v>0.14299999999999999</v>
          </cell>
          <cell r="LI90">
            <v>0.14399999999999999</v>
          </cell>
          <cell r="LJ90">
            <v>0</v>
          </cell>
          <cell r="LK90">
            <v>0</v>
          </cell>
          <cell r="LL90">
            <v>7.0000000000000001E-3</v>
          </cell>
          <cell r="LM90">
            <v>3.7999999999999999E-2</v>
          </cell>
          <cell r="LN90">
            <v>0.27500000000000002</v>
          </cell>
          <cell r="LO90">
            <v>0.31</v>
          </cell>
          <cell r="LP90">
            <v>1E-3</v>
          </cell>
          <cell r="LQ90">
            <v>0</v>
          </cell>
          <cell r="LR90">
            <v>0</v>
          </cell>
          <cell r="LS90">
            <v>8.9999999999999993E-3</v>
          </cell>
          <cell r="LT90">
            <v>2.5000000000000001E-2</v>
          </cell>
          <cell r="LU90">
            <v>2.7E-2</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0.314</v>
          </cell>
          <cell r="MO90">
            <v>0</v>
          </cell>
          <cell r="MP90">
            <v>0</v>
          </cell>
          <cell r="MQ90">
            <v>0</v>
          </cell>
          <cell r="MR90">
            <v>3.0000000000000001E-3</v>
          </cell>
          <cell r="MS90">
            <v>4.0000000000000001E-3</v>
          </cell>
          <cell r="MT90">
            <v>0.61899999999999999</v>
          </cell>
          <cell r="MU90">
            <v>0</v>
          </cell>
          <cell r="MV90">
            <v>0</v>
          </cell>
          <cell r="MW90">
            <v>0</v>
          </cell>
          <cell r="MX90">
            <v>0</v>
          </cell>
          <cell r="MY90">
            <v>0</v>
          </cell>
          <cell r="MZ90">
            <v>0.06</v>
          </cell>
          <cell r="NA90">
            <v>0.13200000000000001</v>
          </cell>
          <cell r="NB90">
            <v>7.9000000000000001E-2</v>
          </cell>
          <cell r="NC90">
            <v>1E-3</v>
          </cell>
          <cell r="ND90">
            <v>2.7E-2</v>
          </cell>
          <cell r="NE90">
            <v>2.8000000000000001E-2</v>
          </cell>
          <cell r="NF90">
            <v>0</v>
          </cell>
          <cell r="NG90">
            <v>9.9000000000000005E-2</v>
          </cell>
          <cell r="NH90">
            <v>3.5000000000000003E-2</v>
          </cell>
          <cell r="NI90">
            <v>0.27200000000000002</v>
          </cell>
          <cell r="NJ90">
            <v>0</v>
          </cell>
          <cell r="NK90">
            <v>0</v>
          </cell>
          <cell r="NL90">
            <v>7.0000000000000001E-3</v>
          </cell>
          <cell r="NM90">
            <v>0</v>
          </cell>
          <cell r="NN90">
            <v>1.4E-2</v>
          </cell>
          <cell r="NO90">
            <v>0</v>
          </cell>
          <cell r="NP90">
            <v>1E-3</v>
          </cell>
          <cell r="NQ90">
            <v>3.7999999999999999E-2</v>
          </cell>
          <cell r="NR90">
            <v>4.0000000000000001E-3</v>
          </cell>
          <cell r="NS90">
            <v>7.5999999999999998E-2</v>
          </cell>
          <cell r="NT90">
            <v>0.186</v>
          </cell>
          <cell r="NU90">
            <v>0.247</v>
          </cell>
          <cell r="NV90">
            <v>8.0000000000000002E-3</v>
          </cell>
          <cell r="NW90">
            <v>0</v>
          </cell>
          <cell r="NX90">
            <v>1.2E-2</v>
          </cell>
          <cell r="NY90">
            <v>2.3E-2</v>
          </cell>
          <cell r="NZ90">
            <v>0.38300000000000001</v>
          </cell>
          <cell r="OA90">
            <v>0</v>
          </cell>
          <cell r="OB90">
            <v>0</v>
          </cell>
          <cell r="OC90">
            <v>0</v>
          </cell>
          <cell r="OD90">
            <v>7.0000000000000001E-3</v>
          </cell>
          <cell r="OE90">
            <v>1.4E-2</v>
          </cell>
          <cell r="OF90">
            <v>0</v>
          </cell>
          <cell r="OG90">
            <v>1.0999999999999999E-2</v>
          </cell>
          <cell r="OH90">
            <v>1E-3</v>
          </cell>
          <cell r="OI90">
            <v>4.0000000000000001E-3</v>
          </cell>
          <cell r="OJ90">
            <v>0.28799999999999998</v>
          </cell>
          <cell r="OK90">
            <v>0.13100000000000001</v>
          </cell>
          <cell r="OL90">
            <v>3.0000000000000001E-3</v>
          </cell>
          <cell r="OM90">
            <v>0</v>
          </cell>
          <cell r="ON90">
            <v>0</v>
          </cell>
          <cell r="OO90">
            <v>9.2999999999999999E-2</v>
          </cell>
          <cell r="OP90">
            <v>0.10100000000000001</v>
          </cell>
          <cell r="OQ90">
            <v>0</v>
          </cell>
          <cell r="OR90">
            <v>2.9000000000000001E-2</v>
          </cell>
          <cell r="OS90">
            <v>7.0000000000000001E-3</v>
          </cell>
          <cell r="OT90">
            <v>2.9000000000000001E-2</v>
          </cell>
          <cell r="OU90">
            <v>4.0000000000000001E-3</v>
          </cell>
          <cell r="OV90">
            <v>1E-3</v>
          </cell>
          <cell r="OW90">
            <v>3.1E-2</v>
          </cell>
          <cell r="OX90">
            <v>0.26800000000000002</v>
          </cell>
          <cell r="OY90">
            <v>1.4E-2</v>
          </cell>
          <cell r="OZ90">
            <v>7.5999999999999998E-2</v>
          </cell>
          <cell r="PA90">
            <v>1.9E-2</v>
          </cell>
          <cell r="PB90">
            <v>0</v>
          </cell>
          <cell r="PC90">
            <v>0</v>
          </cell>
          <cell r="PD90">
            <v>0.19500000000000001</v>
          </cell>
        </row>
        <row r="91">
          <cell r="A91" t="str">
            <v>EnsLZ</v>
          </cell>
          <cell r="B91" t="str">
            <v>91</v>
          </cell>
          <cell r="C91" t="str">
            <v>NAF 17</v>
          </cell>
          <cell r="D91" t="str">
            <v>LZ</v>
          </cell>
          <cell r="E91" t="str">
            <v/>
          </cell>
          <cell r="F91">
            <v>0</v>
          </cell>
          <cell r="G91">
            <v>3.6999999999999998E-2</v>
          </cell>
          <cell r="H91">
            <v>7.0000000000000007E-2</v>
          </cell>
          <cell r="I91">
            <v>0.878</v>
          </cell>
          <cell r="J91">
            <v>1.4999999999999999E-2</v>
          </cell>
          <cell r="K91">
            <v>0.67300000000000004</v>
          </cell>
          <cell r="L91">
            <v>0.14399999999999999</v>
          </cell>
          <cell r="M91">
            <v>0.14399999999999999</v>
          </cell>
          <cell r="N91">
            <v>3.7999999999999999E-2</v>
          </cell>
          <cell r="O91">
            <v>9.7000000000000003E-2</v>
          </cell>
          <cell r="P91">
            <v>0.27400000000000002</v>
          </cell>
          <cell r="Q91">
            <v>4.1000000000000002E-2</v>
          </cell>
          <cell r="R91">
            <v>3.2000000000000001E-2</v>
          </cell>
          <cell r="S91">
            <v>7.0999999999999994E-2</v>
          </cell>
          <cell r="T91">
            <v>8.4000000000000005E-2</v>
          </cell>
          <cell r="U91">
            <v>0.12</v>
          </cell>
          <cell r="V91">
            <v>0.23300000000000001</v>
          </cell>
          <cell r="W91">
            <v>0.33600000000000002</v>
          </cell>
          <cell r="X91">
            <v>2.4E-2</v>
          </cell>
          <cell r="Y91">
            <v>0.93200000000000005</v>
          </cell>
          <cell r="Z91">
            <v>4.3999999999999997E-2</v>
          </cell>
          <cell r="AA91">
            <v>0.36399999999999999</v>
          </cell>
          <cell r="AB91">
            <v>0.22700000000000001</v>
          </cell>
          <cell r="AC91">
            <v>0.36399999999999999</v>
          </cell>
          <cell r="AD91">
            <v>0.59099999999999997</v>
          </cell>
          <cell r="AE91">
            <v>0.40899999999999997</v>
          </cell>
          <cell r="AF91">
            <v>8.1000000000000003E-2</v>
          </cell>
          <cell r="AG91">
            <v>0.91900000000000004</v>
          </cell>
          <cell r="AH91">
            <v>0.57699999999999996</v>
          </cell>
          <cell r="AI91">
            <v>0.42299999999999999</v>
          </cell>
          <cell r="AJ91">
            <v>14</v>
          </cell>
          <cell r="AK91">
            <v>0.42</v>
          </cell>
          <cell r="AL91">
            <v>9.9000000000000005E-2</v>
          </cell>
          <cell r="AM91">
            <v>0</v>
          </cell>
          <cell r="AN91">
            <v>0.28399999999999997</v>
          </cell>
          <cell r="AO91">
            <v>0.19800000000000001</v>
          </cell>
          <cell r="AP91">
            <v>4.9000000000000002E-2</v>
          </cell>
          <cell r="AQ91">
            <v>0</v>
          </cell>
          <cell r="AR91">
            <v>0.123</v>
          </cell>
          <cell r="AS91">
            <v>0.63</v>
          </cell>
          <cell r="AT91">
            <v>0.19800000000000001</v>
          </cell>
          <cell r="AU91">
            <v>26013</v>
          </cell>
          <cell r="AV91">
            <v>3.6999999999999998E-2</v>
          </cell>
          <cell r="AW91">
            <v>3.4000000000000002E-2</v>
          </cell>
          <cell r="AX91">
            <v>1.2999999999999999E-2</v>
          </cell>
          <cell r="AY91">
            <v>0.747</v>
          </cell>
          <cell r="AZ91">
            <v>0.16900000000000001</v>
          </cell>
          <cell r="BA91">
            <v>28.649000000000001</v>
          </cell>
          <cell r="BB91">
            <v>6.7000000000000004E-2</v>
          </cell>
          <cell r="BC91">
            <v>0.26</v>
          </cell>
          <cell r="BD91">
            <v>0.41299999999999998</v>
          </cell>
          <cell r="BE91">
            <v>0.26</v>
          </cell>
          <cell r="BF91">
            <v>0.56499999999999995</v>
          </cell>
          <cell r="BG91">
            <v>0.182</v>
          </cell>
          <cell r="BH91">
            <v>0.128</v>
          </cell>
          <cell r="BI91">
            <v>8.8999999999999996E-2</v>
          </cell>
          <cell r="BJ91">
            <v>8.9999999999999993E-3</v>
          </cell>
          <cell r="BK91">
            <v>2.8000000000000001E-2</v>
          </cell>
          <cell r="BL91">
            <v>4.4999999999999998E-2</v>
          </cell>
          <cell r="BM91">
            <v>0.13600000000000001</v>
          </cell>
          <cell r="BN91">
            <v>0.152</v>
          </cell>
          <cell r="BO91">
            <v>0.152</v>
          </cell>
          <cell r="BP91">
            <v>0.17799999999999999</v>
          </cell>
          <cell r="BQ91">
            <v>0.33600000000000002</v>
          </cell>
          <cell r="BR91">
            <v>0</v>
          </cell>
          <cell r="BS91">
            <v>0</v>
          </cell>
          <cell r="BT91">
            <v>0</v>
          </cell>
          <cell r="BU91">
            <v>4.0000000000000001E-3</v>
          </cell>
          <cell r="BV91">
            <v>0.04</v>
          </cell>
          <cell r="BW91">
            <v>0.95599999999999996</v>
          </cell>
          <cell r="BX91">
            <v>0</v>
          </cell>
          <cell r="BY91">
            <v>0</v>
          </cell>
          <cell r="BZ91">
            <v>0</v>
          </cell>
          <cell r="CA91">
            <v>8.5999999999999993E-2</v>
          </cell>
          <cell r="CB91">
            <v>0.79700000000000004</v>
          </cell>
          <cell r="CC91">
            <v>0.11600000000000001</v>
          </cell>
          <cell r="CD91">
            <v>0</v>
          </cell>
          <cell r="CE91">
            <v>5.0000000000000001E-3</v>
          </cell>
          <cell r="CF91">
            <v>2.1000000000000001E-2</v>
          </cell>
          <cell r="CG91">
            <v>0.29599999999999999</v>
          </cell>
          <cell r="CH91">
            <v>0.52600000000000002</v>
          </cell>
          <cell r="CI91">
            <v>0.153</v>
          </cell>
          <cell r="CJ91">
            <v>0</v>
          </cell>
          <cell r="CK91">
            <v>0</v>
          </cell>
          <cell r="CL91">
            <v>0</v>
          </cell>
          <cell r="CM91">
            <v>8.0000000000000002E-3</v>
          </cell>
          <cell r="CN91">
            <v>0.01</v>
          </cell>
          <cell r="CO91">
            <v>0.98199999999999998</v>
          </cell>
          <cell r="CP91">
            <v>0.53700000000000003</v>
          </cell>
          <cell r="CQ91">
            <v>0.378</v>
          </cell>
          <cell r="CR91">
            <v>6.2E-2</v>
          </cell>
          <cell r="CS91">
            <v>0.01</v>
          </cell>
          <cell r="CT91">
            <v>1.2999999999999999E-2</v>
          </cell>
          <cell r="CU91">
            <v>0.501</v>
          </cell>
          <cell r="CV91">
            <v>0.36799999999999999</v>
          </cell>
          <cell r="CW91">
            <v>4.1000000000000002E-2</v>
          </cell>
          <cell r="CX91">
            <v>3.6999999999999998E-2</v>
          </cell>
          <cell r="CY91">
            <v>5.2999999999999999E-2</v>
          </cell>
          <cell r="CZ91">
            <v>0.68100000000000005</v>
          </cell>
          <cell r="DA91">
            <v>0.21299999999999999</v>
          </cell>
          <cell r="DB91">
            <v>0.104</v>
          </cell>
          <cell r="DC91">
            <v>0</v>
          </cell>
          <cell r="DD91">
            <v>2E-3</v>
          </cell>
          <cell r="DE91">
            <v>0.53600000000000003</v>
          </cell>
          <cell r="DF91">
            <v>0.36399999999999999</v>
          </cell>
          <cell r="DG91">
            <v>4.1000000000000002E-2</v>
          </cell>
          <cell r="DH91">
            <v>3.0000000000000001E-3</v>
          </cell>
          <cell r="DI91">
            <v>5.6000000000000001E-2</v>
          </cell>
          <cell r="DJ91">
            <v>0.52100000000000002</v>
          </cell>
          <cell r="DK91">
            <v>0.13100000000000001</v>
          </cell>
          <cell r="DL91">
            <v>0</v>
          </cell>
          <cell r="DM91">
            <v>0</v>
          </cell>
          <cell r="DN91">
            <v>0.34699999999999998</v>
          </cell>
          <cell r="DO91">
            <v>0.7</v>
          </cell>
          <cell r="DP91">
            <v>0.13</v>
          </cell>
          <cell r="DQ91">
            <v>5.0000000000000001E-3</v>
          </cell>
          <cell r="DR91">
            <v>1.4999999999999999E-2</v>
          </cell>
          <cell r="DS91">
            <v>0.15</v>
          </cell>
          <cell r="DT91">
            <v>0.45900000000000002</v>
          </cell>
          <cell r="DU91">
            <v>0.33400000000000002</v>
          </cell>
          <cell r="DV91">
            <v>0.182</v>
          </cell>
          <cell r="DW91">
            <v>6.0000000000000001E-3</v>
          </cell>
          <cell r="DX91">
            <v>1.9E-2</v>
          </cell>
          <cell r="DY91">
            <v>0.33800000000000002</v>
          </cell>
          <cell r="DZ91">
            <v>0.28499999999999998</v>
          </cell>
          <cell r="EA91">
            <v>9.4E-2</v>
          </cell>
          <cell r="EB91">
            <v>0.28399999999999997</v>
          </cell>
          <cell r="EC91">
            <v>8.1000000000000003E-2</v>
          </cell>
          <cell r="ED91">
            <v>0.33900000000000002</v>
          </cell>
          <cell r="EE91">
            <v>3.1E-2</v>
          </cell>
          <cell r="EF91">
            <v>0.27100000000000002</v>
          </cell>
          <cell r="EG91">
            <v>0.27800000000000002</v>
          </cell>
          <cell r="EH91">
            <v>0.34</v>
          </cell>
          <cell r="EI91">
            <v>0.30299999999999999</v>
          </cell>
          <cell r="EJ91">
            <v>7.6999999999999999E-2</v>
          </cell>
          <cell r="EK91">
            <v>0.28000000000000003</v>
          </cell>
          <cell r="EL91">
            <v>0.36</v>
          </cell>
          <cell r="EM91">
            <v>0.16500000000000001</v>
          </cell>
          <cell r="EN91">
            <v>7.5999999999999998E-2</v>
          </cell>
          <cell r="EO91">
            <v>0.04</v>
          </cell>
          <cell r="EP91">
            <v>5.5E-2</v>
          </cell>
          <cell r="EQ91">
            <v>0.30399999999999999</v>
          </cell>
          <cell r="ER91">
            <v>0.374</v>
          </cell>
          <cell r="ES91">
            <v>0.16400000000000001</v>
          </cell>
          <cell r="ET91">
            <v>9.5000000000000001E-2</v>
          </cell>
          <cell r="EU91">
            <v>0.184</v>
          </cell>
          <cell r="EV91">
            <v>0.115</v>
          </cell>
          <cell r="EW91">
            <v>7.9000000000000001E-2</v>
          </cell>
          <cell r="EX91">
            <v>0.10199999999999999</v>
          </cell>
          <cell r="EY91">
            <v>0.22600000000000001</v>
          </cell>
          <cell r="EZ91">
            <v>0.20499999999999999</v>
          </cell>
          <cell r="FA91">
            <v>0.33900000000000002</v>
          </cell>
          <cell r="FB91">
            <v>0.22800000000000001</v>
          </cell>
          <cell r="FC91">
            <v>0.40500000000000003</v>
          </cell>
          <cell r="FD91">
            <v>2.7E-2</v>
          </cell>
          <cell r="FE91">
            <v>0.49199999999999999</v>
          </cell>
          <cell r="FF91">
            <v>0.23200000000000001</v>
          </cell>
          <cell r="FG91">
            <v>0.26300000000000001</v>
          </cell>
          <cell r="FH91">
            <v>1.2999999999999999E-2</v>
          </cell>
          <cell r="FI91">
            <v>0.36899999999999999</v>
          </cell>
          <cell r="FJ91">
            <v>0.313</v>
          </cell>
          <cell r="FK91">
            <v>0.30499999999999999</v>
          </cell>
          <cell r="FL91">
            <v>1.2999999999999999E-2</v>
          </cell>
          <cell r="FM91">
            <v>0.111</v>
          </cell>
          <cell r="FN91">
            <v>0.54800000000000004</v>
          </cell>
          <cell r="FO91">
            <v>0.31</v>
          </cell>
          <cell r="FP91">
            <v>3.1E-2</v>
          </cell>
          <cell r="FQ91">
            <v>0.64700000000000002</v>
          </cell>
          <cell r="FR91">
            <v>0.20100000000000001</v>
          </cell>
          <cell r="FS91">
            <v>2E-3</v>
          </cell>
          <cell r="FT91">
            <v>6.3E-2</v>
          </cell>
          <cell r="FU91">
            <v>8.5000000000000006E-2</v>
          </cell>
          <cell r="FV91">
            <v>2E-3</v>
          </cell>
          <cell r="FW91">
            <v>0.63</v>
          </cell>
          <cell r="FX91">
            <v>0.19600000000000001</v>
          </cell>
          <cell r="FY91">
            <v>3.0000000000000001E-3</v>
          </cell>
          <cell r="FZ91">
            <v>6.7000000000000004E-2</v>
          </cell>
          <cell r="GA91">
            <v>0.10199999999999999</v>
          </cell>
          <cell r="GB91">
            <v>2E-3</v>
          </cell>
          <cell r="GC91">
            <v>0</v>
          </cell>
          <cell r="GD91">
            <v>0</v>
          </cell>
          <cell r="GE91">
            <v>0</v>
          </cell>
          <cell r="GF91">
            <v>0</v>
          </cell>
          <cell r="GG91">
            <v>0</v>
          </cell>
          <cell r="GH91">
            <v>0</v>
          </cell>
          <cell r="GI91">
            <v>1.2999999999999999E-2</v>
          </cell>
          <cell r="GJ91">
            <v>6.0000000000000001E-3</v>
          </cell>
          <cell r="GK91">
            <v>5.0000000000000001E-3</v>
          </cell>
          <cell r="GL91">
            <v>1.4999999999999999E-2</v>
          </cell>
          <cell r="GM91">
            <v>0</v>
          </cell>
          <cell r="GN91">
            <v>0</v>
          </cell>
          <cell r="GO91">
            <v>5.1999999999999998E-2</v>
          </cell>
          <cell r="GP91">
            <v>1.0999999999999999E-2</v>
          </cell>
          <cell r="GQ91">
            <v>0</v>
          </cell>
          <cell r="GR91">
            <v>6.0000000000000001E-3</v>
          </cell>
          <cell r="GS91">
            <v>3.0000000000000001E-3</v>
          </cell>
          <cell r="GT91">
            <v>0</v>
          </cell>
          <cell r="GU91">
            <v>0.48699999999999999</v>
          </cell>
          <cell r="GV91">
            <v>0.16300000000000001</v>
          </cell>
          <cell r="GW91">
            <v>0.122</v>
          </cell>
          <cell r="GX91">
            <v>6.8000000000000005E-2</v>
          </cell>
          <cell r="GY91">
            <v>6.0000000000000001E-3</v>
          </cell>
          <cell r="GZ91">
            <v>2.8000000000000001E-2</v>
          </cell>
          <cell r="HA91">
            <v>1.2999999999999999E-2</v>
          </cell>
          <cell r="HB91">
            <v>2E-3</v>
          </cell>
          <cell r="HC91">
            <v>0</v>
          </cell>
          <cell r="HD91">
            <v>0</v>
          </cell>
          <cell r="HE91">
            <v>0</v>
          </cell>
          <cell r="HF91">
            <v>0</v>
          </cell>
          <cell r="HG91">
            <v>0</v>
          </cell>
          <cell r="HH91">
            <v>0</v>
          </cell>
          <cell r="HI91">
            <v>0</v>
          </cell>
          <cell r="HJ91">
            <v>0</v>
          </cell>
          <cell r="HK91">
            <v>0</v>
          </cell>
          <cell r="HL91">
            <v>0</v>
          </cell>
          <cell r="HM91">
            <v>0</v>
          </cell>
          <cell r="HN91">
            <v>1.4999999999999999E-2</v>
          </cell>
          <cell r="HO91">
            <v>6.0000000000000001E-3</v>
          </cell>
          <cell r="HP91">
            <v>0</v>
          </cell>
          <cell r="HQ91">
            <v>0</v>
          </cell>
          <cell r="HR91">
            <v>1.7000000000000001E-2</v>
          </cell>
          <cell r="HS91">
            <v>3.0000000000000001E-3</v>
          </cell>
          <cell r="HT91">
            <v>3.0000000000000001E-3</v>
          </cell>
          <cell r="HU91">
            <v>3.0000000000000001E-3</v>
          </cell>
          <cell r="HV91">
            <v>1.2999999999999999E-2</v>
          </cell>
          <cell r="HW91">
            <v>0.02</v>
          </cell>
          <cell r="HX91">
            <v>3.1E-2</v>
          </cell>
          <cell r="HY91">
            <v>4.2000000000000003E-2</v>
          </cell>
          <cell r="HZ91">
            <v>0.114</v>
          </cell>
          <cell r="IA91">
            <v>0.14199999999999999</v>
          </cell>
          <cell r="IB91">
            <v>0.13900000000000001</v>
          </cell>
          <cell r="IC91">
            <v>0.158</v>
          </cell>
          <cell r="ID91">
            <v>0.27800000000000002</v>
          </cell>
          <cell r="IE91">
            <v>0</v>
          </cell>
          <cell r="IF91">
            <v>3.0000000000000001E-3</v>
          </cell>
          <cell r="IG91">
            <v>2E-3</v>
          </cell>
          <cell r="IH91">
            <v>0</v>
          </cell>
          <cell r="II91">
            <v>0</v>
          </cell>
          <cell r="IJ91">
            <v>0.01</v>
          </cell>
          <cell r="IK91">
            <v>0</v>
          </cell>
          <cell r="IL91">
            <v>0</v>
          </cell>
          <cell r="IM91">
            <v>0</v>
          </cell>
          <cell r="IN91">
            <v>0</v>
          </cell>
          <cell r="IO91">
            <v>0</v>
          </cell>
          <cell r="IP91">
            <v>0</v>
          </cell>
          <cell r="IQ91">
            <v>0</v>
          </cell>
          <cell r="IR91">
            <v>0</v>
          </cell>
          <cell r="IS91">
            <v>0</v>
          </cell>
          <cell r="IT91">
            <v>0</v>
          </cell>
          <cell r="IU91">
            <v>8.9999999999999993E-3</v>
          </cell>
          <cell r="IV91">
            <v>2.7E-2</v>
          </cell>
          <cell r="IW91">
            <v>0</v>
          </cell>
          <cell r="IX91">
            <v>0</v>
          </cell>
          <cell r="IY91">
            <v>0</v>
          </cell>
          <cell r="IZ91">
            <v>4.0000000000000001E-3</v>
          </cell>
          <cell r="JA91">
            <v>3.0000000000000001E-3</v>
          </cell>
          <cell r="JB91">
            <v>6.0999999999999999E-2</v>
          </cell>
          <cell r="JC91">
            <v>0</v>
          </cell>
          <cell r="JD91">
            <v>0</v>
          </cell>
          <cell r="JE91">
            <v>0</v>
          </cell>
          <cell r="JF91">
            <v>0</v>
          </cell>
          <cell r="JG91">
            <v>2.8000000000000001E-2</v>
          </cell>
          <cell r="JH91">
            <v>0.85199999999999998</v>
          </cell>
          <cell r="JI91">
            <v>0</v>
          </cell>
          <cell r="JJ91">
            <v>0</v>
          </cell>
          <cell r="JK91">
            <v>0</v>
          </cell>
          <cell r="JL91">
            <v>0</v>
          </cell>
          <cell r="JM91">
            <v>0</v>
          </cell>
          <cell r="JN91">
            <v>1.4999999999999999E-2</v>
          </cell>
          <cell r="JO91">
            <v>0</v>
          </cell>
          <cell r="JP91">
            <v>0</v>
          </cell>
          <cell r="JQ91">
            <v>0</v>
          </cell>
          <cell r="JR91">
            <v>0</v>
          </cell>
          <cell r="JS91">
            <v>0</v>
          </cell>
          <cell r="JT91">
            <v>0</v>
          </cell>
          <cell r="JU91">
            <v>0</v>
          </cell>
          <cell r="JV91">
            <v>0</v>
          </cell>
          <cell r="JW91">
            <v>0</v>
          </cell>
          <cell r="JX91">
            <v>0</v>
          </cell>
          <cell r="JY91">
            <v>3.5000000000000003E-2</v>
          </cell>
          <cell r="JZ91">
            <v>2E-3</v>
          </cell>
          <cell r="KA91">
            <v>0</v>
          </cell>
          <cell r="KB91">
            <v>0</v>
          </cell>
          <cell r="KC91">
            <v>0</v>
          </cell>
          <cell r="KD91">
            <v>4.0000000000000001E-3</v>
          </cell>
          <cell r="KE91">
            <v>5.8000000000000003E-2</v>
          </cell>
          <cell r="KF91">
            <v>6.0000000000000001E-3</v>
          </cell>
          <cell r="KG91">
            <v>0</v>
          </cell>
          <cell r="KH91">
            <v>0</v>
          </cell>
          <cell r="KI91">
            <v>0</v>
          </cell>
          <cell r="KJ91">
            <v>8.2000000000000003E-2</v>
          </cell>
          <cell r="KK91">
            <v>0.68899999999999995</v>
          </cell>
          <cell r="KL91">
            <v>0.108</v>
          </cell>
          <cell r="KM91">
            <v>0</v>
          </cell>
          <cell r="KN91">
            <v>0</v>
          </cell>
          <cell r="KO91">
            <v>0</v>
          </cell>
          <cell r="KP91">
            <v>0</v>
          </cell>
          <cell r="KQ91">
            <v>1.4999999999999999E-2</v>
          </cell>
          <cell r="KR91">
            <v>0</v>
          </cell>
          <cell r="KS91">
            <v>0</v>
          </cell>
          <cell r="KT91">
            <v>0</v>
          </cell>
          <cell r="KU91">
            <v>0</v>
          </cell>
          <cell r="KV91">
            <v>0</v>
          </cell>
          <cell r="KW91">
            <v>0</v>
          </cell>
          <cell r="KX91">
            <v>0</v>
          </cell>
          <cell r="KY91">
            <v>0</v>
          </cell>
          <cell r="KZ91">
            <v>0</v>
          </cell>
          <cell r="LA91">
            <v>0</v>
          </cell>
          <cell r="LB91">
            <v>5.0000000000000001E-3</v>
          </cell>
          <cell r="LC91">
            <v>2.1999999999999999E-2</v>
          </cell>
          <cell r="LD91">
            <v>0.01</v>
          </cell>
          <cell r="LE91">
            <v>0</v>
          </cell>
          <cell r="LF91">
            <v>5.0000000000000001E-3</v>
          </cell>
          <cell r="LG91">
            <v>0</v>
          </cell>
          <cell r="LH91">
            <v>5.0000000000000001E-3</v>
          </cell>
          <cell r="LI91">
            <v>4.5999999999999999E-2</v>
          </cell>
          <cell r="LJ91">
            <v>1.2999999999999999E-2</v>
          </cell>
          <cell r="LK91">
            <v>0</v>
          </cell>
          <cell r="LL91">
            <v>0</v>
          </cell>
          <cell r="LM91">
            <v>2.1000000000000001E-2</v>
          </cell>
          <cell r="LN91">
            <v>0.28100000000000003</v>
          </cell>
          <cell r="LO91">
            <v>0.44800000000000001</v>
          </cell>
          <cell r="LP91">
            <v>0.129</v>
          </cell>
          <cell r="LQ91">
            <v>0</v>
          </cell>
          <cell r="LR91">
            <v>0</v>
          </cell>
          <cell r="LS91">
            <v>0</v>
          </cell>
          <cell r="LT91">
            <v>5.0000000000000001E-3</v>
          </cell>
          <cell r="LU91">
            <v>0.01</v>
          </cell>
          <cell r="LV91">
            <v>0</v>
          </cell>
          <cell r="LW91">
            <v>0</v>
          </cell>
          <cell r="LX91">
            <v>0</v>
          </cell>
          <cell r="LY91">
            <v>0</v>
          </cell>
          <cell r="LZ91">
            <v>0</v>
          </cell>
          <cell r="MA91">
            <v>0</v>
          </cell>
          <cell r="MB91">
            <v>0</v>
          </cell>
          <cell r="MC91">
            <v>0</v>
          </cell>
          <cell r="MD91">
            <v>0</v>
          </cell>
          <cell r="ME91">
            <v>0</v>
          </cell>
          <cell r="MF91">
            <v>0</v>
          </cell>
          <cell r="MG91">
            <v>0</v>
          </cell>
          <cell r="MH91">
            <v>3.7999999999999999E-2</v>
          </cell>
          <cell r="MI91">
            <v>0</v>
          </cell>
          <cell r="MJ91">
            <v>0</v>
          </cell>
          <cell r="MK91">
            <v>0</v>
          </cell>
          <cell r="ML91">
            <v>0</v>
          </cell>
          <cell r="MM91">
            <v>3.0000000000000001E-3</v>
          </cell>
          <cell r="MN91">
            <v>6.6000000000000003E-2</v>
          </cell>
          <cell r="MO91">
            <v>0</v>
          </cell>
          <cell r="MP91">
            <v>0</v>
          </cell>
          <cell r="MQ91">
            <v>0</v>
          </cell>
          <cell r="MR91">
            <v>8.0000000000000002E-3</v>
          </cell>
          <cell r="MS91">
            <v>7.0000000000000001E-3</v>
          </cell>
          <cell r="MT91">
            <v>0.86299999999999999</v>
          </cell>
          <cell r="MU91">
            <v>0</v>
          </cell>
          <cell r="MV91">
            <v>0</v>
          </cell>
          <cell r="MW91">
            <v>0</v>
          </cell>
          <cell r="MX91">
            <v>0</v>
          </cell>
          <cell r="MY91">
            <v>0</v>
          </cell>
          <cell r="MZ91">
            <v>1.6E-2</v>
          </cell>
          <cell r="NA91">
            <v>7.8E-2</v>
          </cell>
          <cell r="NB91">
            <v>0.191</v>
          </cell>
          <cell r="NC91">
            <v>0.01</v>
          </cell>
          <cell r="ND91">
            <v>0.03</v>
          </cell>
          <cell r="NE91">
            <v>2.9000000000000001E-2</v>
          </cell>
          <cell r="NF91">
            <v>0</v>
          </cell>
          <cell r="NG91">
            <v>0.106</v>
          </cell>
          <cell r="NH91">
            <v>1.4E-2</v>
          </cell>
          <cell r="NI91">
            <v>0.153</v>
          </cell>
          <cell r="NJ91">
            <v>1.2E-2</v>
          </cell>
          <cell r="NK91">
            <v>0</v>
          </cell>
          <cell r="NL91">
            <v>1.0999999999999999E-2</v>
          </cell>
          <cell r="NM91">
            <v>3.0000000000000001E-3</v>
          </cell>
          <cell r="NN91">
            <v>7.2999999999999995E-2</v>
          </cell>
          <cell r="NO91">
            <v>8.0000000000000002E-3</v>
          </cell>
          <cell r="NP91">
            <v>3.0000000000000001E-3</v>
          </cell>
          <cell r="NQ91">
            <v>3.1E-2</v>
          </cell>
          <cell r="NR91">
            <v>5.0000000000000001E-3</v>
          </cell>
          <cell r="NS91">
            <v>1.6E-2</v>
          </cell>
          <cell r="NT91">
            <v>0.23</v>
          </cell>
          <cell r="NU91">
            <v>0.29599999999999999</v>
          </cell>
          <cell r="NV91">
            <v>2.4E-2</v>
          </cell>
          <cell r="NW91">
            <v>0</v>
          </cell>
          <cell r="NX91">
            <v>1.7000000000000001E-2</v>
          </cell>
          <cell r="NY91">
            <v>3.5999999999999997E-2</v>
          </cell>
          <cell r="NZ91">
            <v>0.23499999999999999</v>
          </cell>
          <cell r="OA91">
            <v>1.0999999999999999E-2</v>
          </cell>
          <cell r="OB91">
            <v>3.0000000000000001E-3</v>
          </cell>
          <cell r="OC91">
            <v>0</v>
          </cell>
          <cell r="OD91">
            <v>0.03</v>
          </cell>
          <cell r="OE91">
            <v>5.6000000000000001E-2</v>
          </cell>
          <cell r="OF91">
            <v>7.0000000000000001E-3</v>
          </cell>
          <cell r="OG91">
            <v>8.0000000000000002E-3</v>
          </cell>
          <cell r="OH91">
            <v>1.4E-2</v>
          </cell>
          <cell r="OI91">
            <v>0.01</v>
          </cell>
          <cell r="OJ91">
            <v>0.253</v>
          </cell>
          <cell r="OK91">
            <v>7.5999999999999998E-2</v>
          </cell>
          <cell r="OL91">
            <v>0</v>
          </cell>
          <cell r="OM91">
            <v>0</v>
          </cell>
          <cell r="ON91">
            <v>5.0000000000000001E-3</v>
          </cell>
          <cell r="OO91">
            <v>0.2</v>
          </cell>
          <cell r="OP91">
            <v>0.10100000000000001</v>
          </cell>
          <cell r="OQ91">
            <v>0</v>
          </cell>
          <cell r="OR91">
            <v>3.7999999999999999E-2</v>
          </cell>
          <cell r="OS91">
            <v>6.0000000000000001E-3</v>
          </cell>
          <cell r="OT91">
            <v>2.1999999999999999E-2</v>
          </cell>
          <cell r="OU91">
            <v>3.0000000000000001E-3</v>
          </cell>
          <cell r="OV91">
            <v>0</v>
          </cell>
          <cell r="OW91">
            <v>3.4000000000000002E-2</v>
          </cell>
          <cell r="OX91">
            <v>0.157</v>
          </cell>
          <cell r="OY91">
            <v>6.6000000000000003E-2</v>
          </cell>
          <cell r="OZ91">
            <v>1.4E-2</v>
          </cell>
          <cell r="PA91">
            <v>2.3E-2</v>
          </cell>
          <cell r="PB91">
            <v>2.4E-2</v>
          </cell>
          <cell r="PC91">
            <v>7.0000000000000001E-3</v>
          </cell>
          <cell r="PD91">
            <v>0.224</v>
          </cell>
        </row>
        <row r="92">
          <cell r="A92" t="str">
            <v>1LZ</v>
          </cell>
          <cell r="B92" t="str">
            <v>92</v>
          </cell>
          <cell r="C92" t="str">
            <v>NAF 17</v>
          </cell>
          <cell r="D92" t="str">
            <v>LZ</v>
          </cell>
          <cell r="E92" t="str">
            <v>1</v>
          </cell>
          <cell r="F92">
            <v>0</v>
          </cell>
          <cell r="G92">
            <v>8.5999999999999993E-2</v>
          </cell>
          <cell r="H92">
            <v>0.17299999999999999</v>
          </cell>
          <cell r="I92">
            <v>0.74099999999999999</v>
          </cell>
          <cell r="J92">
            <v>0</v>
          </cell>
          <cell r="K92">
            <v>0.67100000000000004</v>
          </cell>
          <cell r="L92">
            <v>0.12</v>
          </cell>
          <cell r="M92">
            <v>0.20899999999999999</v>
          </cell>
          <cell r="N92">
            <v>0</v>
          </cell>
          <cell r="O92">
            <v>0.17799999999999999</v>
          </cell>
          <cell r="P92">
            <v>0.24199999999999999</v>
          </cell>
          <cell r="Q92">
            <v>5.3999999999999999E-2</v>
          </cell>
          <cell r="R92">
            <v>0</v>
          </cell>
          <cell r="S92">
            <v>0.13700000000000001</v>
          </cell>
          <cell r="T92">
            <v>0.255</v>
          </cell>
          <cell r="U92">
            <v>0.182</v>
          </cell>
          <cell r="V92">
            <v>0.29699999999999999</v>
          </cell>
          <cell r="W92">
            <v>0.26900000000000002</v>
          </cell>
          <cell r="X92">
            <v>0</v>
          </cell>
          <cell r="Y92">
            <v>0.85099999999999998</v>
          </cell>
          <cell r="Z92">
            <v>0.14899999999999999</v>
          </cell>
          <cell r="AF92">
            <v>8.5999999999999993E-2</v>
          </cell>
          <cell r="AG92">
            <v>0.91400000000000003</v>
          </cell>
          <cell r="AH92">
            <v>0</v>
          </cell>
          <cell r="AI92">
            <v>1</v>
          </cell>
          <cell r="AJ92">
            <v>0</v>
          </cell>
          <cell r="AK92">
            <v>1</v>
          </cell>
          <cell r="AL92">
            <v>0</v>
          </cell>
          <cell r="AM92">
            <v>0</v>
          </cell>
          <cell r="AN92">
            <v>0</v>
          </cell>
          <cell r="AO92">
            <v>0</v>
          </cell>
          <cell r="AP92">
            <v>0</v>
          </cell>
          <cell r="AQ92">
            <v>0</v>
          </cell>
          <cell r="AR92">
            <v>0</v>
          </cell>
          <cell r="AS92">
            <v>0</v>
          </cell>
          <cell r="AT92">
            <v>1</v>
          </cell>
          <cell r="AU92">
            <v>792</v>
          </cell>
          <cell r="AV92">
            <v>0.123</v>
          </cell>
          <cell r="AW92">
            <v>0.14899999999999999</v>
          </cell>
          <cell r="AX92">
            <v>0</v>
          </cell>
          <cell r="AY92">
            <v>0.65600000000000003</v>
          </cell>
          <cell r="AZ92">
            <v>7.1999999999999995E-2</v>
          </cell>
          <cell r="BA92">
            <v>11.51</v>
          </cell>
          <cell r="BB92">
            <v>0.05</v>
          </cell>
          <cell r="BC92">
            <v>0.25900000000000001</v>
          </cell>
          <cell r="BD92">
            <v>4.1000000000000002E-2</v>
          </cell>
          <cell r="BE92">
            <v>0.65</v>
          </cell>
          <cell r="BF92">
            <v>0.85199999999999998</v>
          </cell>
          <cell r="BG92">
            <v>3.6999999999999998E-2</v>
          </cell>
          <cell r="BH92">
            <v>2.3E-2</v>
          </cell>
          <cell r="BI92">
            <v>5.7000000000000002E-2</v>
          </cell>
          <cell r="BJ92">
            <v>3.1E-2</v>
          </cell>
          <cell r="BK92">
            <v>0</v>
          </cell>
          <cell r="BL92">
            <v>5.7000000000000002E-2</v>
          </cell>
          <cell r="BM92">
            <v>5.5E-2</v>
          </cell>
          <cell r="BN92">
            <v>0</v>
          </cell>
          <cell r="BO92">
            <v>6.2E-2</v>
          </cell>
          <cell r="BP92">
            <v>0.28699999999999998</v>
          </cell>
          <cell r="BQ92">
            <v>0.54</v>
          </cell>
          <cell r="BR92">
            <v>0</v>
          </cell>
          <cell r="BS92">
            <v>0</v>
          </cell>
          <cell r="BT92">
            <v>0</v>
          </cell>
          <cell r="BU92">
            <v>0</v>
          </cell>
          <cell r="BV92">
            <v>0</v>
          </cell>
          <cell r="BW92">
            <v>1</v>
          </cell>
          <cell r="BX92">
            <v>0</v>
          </cell>
          <cell r="BY92">
            <v>0</v>
          </cell>
          <cell r="BZ92">
            <v>0</v>
          </cell>
          <cell r="CA92">
            <v>3.1E-2</v>
          </cell>
          <cell r="CB92">
            <v>0.54600000000000004</v>
          </cell>
          <cell r="CC92">
            <v>0.42299999999999999</v>
          </cell>
          <cell r="CD92">
            <v>0</v>
          </cell>
          <cell r="CE92">
            <v>3.9E-2</v>
          </cell>
          <cell r="CF92">
            <v>0</v>
          </cell>
          <cell r="CG92">
            <v>0.111</v>
          </cell>
          <cell r="CH92">
            <v>0.31</v>
          </cell>
          <cell r="CI92">
            <v>0.54</v>
          </cell>
          <cell r="CJ92">
            <v>0</v>
          </cell>
          <cell r="CK92">
            <v>0</v>
          </cell>
          <cell r="CL92">
            <v>0</v>
          </cell>
          <cell r="CM92">
            <v>0</v>
          </cell>
          <cell r="CN92">
            <v>0</v>
          </cell>
          <cell r="CO92">
            <v>1</v>
          </cell>
          <cell r="CP92">
            <v>0.71199999999999997</v>
          </cell>
          <cell r="CQ92">
            <v>0.19600000000000001</v>
          </cell>
          <cell r="CR92">
            <v>0</v>
          </cell>
          <cell r="CS92">
            <v>0</v>
          </cell>
          <cell r="CT92">
            <v>9.1999999999999998E-2</v>
          </cell>
          <cell r="CU92">
            <v>0.53500000000000003</v>
          </cell>
          <cell r="CV92">
            <v>0.33600000000000002</v>
          </cell>
          <cell r="CW92">
            <v>0</v>
          </cell>
          <cell r="CX92">
            <v>8.5999999999999993E-2</v>
          </cell>
          <cell r="CY92">
            <v>4.3999999999999997E-2</v>
          </cell>
          <cell r="CZ92">
            <v>0.72099999999999997</v>
          </cell>
          <cell r="DA92">
            <v>0.27900000000000003</v>
          </cell>
          <cell r="DB92">
            <v>0</v>
          </cell>
          <cell r="DC92">
            <v>0</v>
          </cell>
          <cell r="DD92">
            <v>0</v>
          </cell>
          <cell r="DE92">
            <v>0.72599999999999998</v>
          </cell>
          <cell r="DF92">
            <v>0.182</v>
          </cell>
          <cell r="DG92">
            <v>0</v>
          </cell>
          <cell r="DH92">
            <v>0</v>
          </cell>
          <cell r="DI92">
            <v>9.1999999999999998E-2</v>
          </cell>
          <cell r="DJ92">
            <v>0.56399999999999995</v>
          </cell>
          <cell r="DK92">
            <v>7.0999999999999994E-2</v>
          </cell>
          <cell r="DL92">
            <v>0</v>
          </cell>
          <cell r="DM92">
            <v>0</v>
          </cell>
          <cell r="DN92">
            <v>0.36499999999999999</v>
          </cell>
          <cell r="DO92">
            <v>0.46</v>
          </cell>
          <cell r="DP92">
            <v>0.248</v>
          </cell>
          <cell r="DQ92">
            <v>0</v>
          </cell>
          <cell r="DR92">
            <v>0</v>
          </cell>
          <cell r="DS92">
            <v>0.29099999999999998</v>
          </cell>
          <cell r="DT92">
            <v>0.58199999999999996</v>
          </cell>
          <cell r="DU92">
            <v>0.29399999999999998</v>
          </cell>
          <cell r="DV92">
            <v>0.123</v>
          </cell>
          <cell r="DW92">
            <v>0</v>
          </cell>
          <cell r="DX92">
            <v>0</v>
          </cell>
          <cell r="DY92">
            <v>0.35599999999999998</v>
          </cell>
          <cell r="DZ92">
            <v>0.31</v>
          </cell>
          <cell r="EA92">
            <v>0.111</v>
          </cell>
          <cell r="EB92">
            <v>0.222</v>
          </cell>
          <cell r="EC92">
            <v>0.17499999999999999</v>
          </cell>
          <cell r="ED92">
            <v>0.24399999999999999</v>
          </cell>
          <cell r="EE92">
            <v>5.7000000000000002E-2</v>
          </cell>
          <cell r="EF92">
            <v>0.28299999999999997</v>
          </cell>
          <cell r="EG92">
            <v>0.24099999999999999</v>
          </cell>
          <cell r="EH92">
            <v>0.33900000000000002</v>
          </cell>
          <cell r="EI92">
            <v>0.41399999999999998</v>
          </cell>
          <cell r="EJ92">
            <v>2.5000000000000001E-2</v>
          </cell>
          <cell r="EK92">
            <v>0.222</v>
          </cell>
          <cell r="EL92">
            <v>0.22900000000000001</v>
          </cell>
          <cell r="EM92">
            <v>9.7000000000000003E-2</v>
          </cell>
          <cell r="EN92">
            <v>5.3999999999999999E-2</v>
          </cell>
          <cell r="EO92">
            <v>0.13600000000000001</v>
          </cell>
          <cell r="EP92">
            <v>8.5999999999999993E-2</v>
          </cell>
          <cell r="EQ92">
            <v>0.39900000000000002</v>
          </cell>
          <cell r="ER92">
            <v>0.40699999999999997</v>
          </cell>
          <cell r="ES92">
            <v>0.315</v>
          </cell>
          <cell r="ET92">
            <v>3.5000000000000003E-2</v>
          </cell>
          <cell r="EU92">
            <v>3.4000000000000002E-2</v>
          </cell>
          <cell r="EV92">
            <v>6.4000000000000001E-2</v>
          </cell>
          <cell r="EW92">
            <v>0</v>
          </cell>
          <cell r="EX92">
            <v>5.3999999999999999E-2</v>
          </cell>
          <cell r="EY92">
            <v>0.14000000000000001</v>
          </cell>
          <cell r="EZ92">
            <v>0.187</v>
          </cell>
          <cell r="FA92">
            <v>0.16500000000000001</v>
          </cell>
          <cell r="FB92">
            <v>0.38700000000000001</v>
          </cell>
          <cell r="FC92">
            <v>0.38900000000000001</v>
          </cell>
          <cell r="FD92">
            <v>0.06</v>
          </cell>
          <cell r="FE92">
            <v>0.505</v>
          </cell>
          <cell r="FF92">
            <v>0.26600000000000001</v>
          </cell>
          <cell r="FG92">
            <v>0.185</v>
          </cell>
          <cell r="FH92">
            <v>4.3999999999999997E-2</v>
          </cell>
          <cell r="FI92">
            <v>0.29399999999999998</v>
          </cell>
          <cell r="FJ92">
            <v>0.36199999999999999</v>
          </cell>
          <cell r="FK92">
            <v>0.29399999999999998</v>
          </cell>
          <cell r="FL92">
            <v>5.0999999999999997E-2</v>
          </cell>
          <cell r="FM92">
            <v>0.14000000000000001</v>
          </cell>
          <cell r="FN92">
            <v>0.45700000000000002</v>
          </cell>
          <cell r="FO92">
            <v>0.40400000000000003</v>
          </cell>
          <cell r="FP92">
            <v>0</v>
          </cell>
          <cell r="FQ92">
            <v>0.81899999999999995</v>
          </cell>
          <cell r="FR92">
            <v>0.10299999999999999</v>
          </cell>
          <cell r="FS92">
            <v>0</v>
          </cell>
          <cell r="FT92">
            <v>3.1E-2</v>
          </cell>
          <cell r="FU92">
            <v>4.7E-2</v>
          </cell>
          <cell r="FV92">
            <v>0</v>
          </cell>
          <cell r="FW92">
            <v>0.81200000000000006</v>
          </cell>
          <cell r="FX92">
            <v>0.10100000000000001</v>
          </cell>
          <cell r="FY92">
            <v>0</v>
          </cell>
          <cell r="FZ92">
            <v>3.3000000000000002E-2</v>
          </cell>
          <cell r="GA92">
            <v>5.3999999999999999E-2</v>
          </cell>
          <cell r="GB92">
            <v>0</v>
          </cell>
          <cell r="GC92">
            <v>0</v>
          </cell>
          <cell r="GD92">
            <v>0</v>
          </cell>
          <cell r="GE92">
            <v>0</v>
          </cell>
          <cell r="GF92">
            <v>0</v>
          </cell>
          <cell r="GG92">
            <v>0</v>
          </cell>
          <cell r="GH92">
            <v>0</v>
          </cell>
          <cell r="GI92">
            <v>8.5999999999999993E-2</v>
          </cell>
          <cell r="GJ92">
            <v>0</v>
          </cell>
          <cell r="GK92">
            <v>0</v>
          </cell>
          <cell r="GL92">
            <v>0</v>
          </cell>
          <cell r="GM92">
            <v>0</v>
          </cell>
          <cell r="GN92">
            <v>0</v>
          </cell>
          <cell r="GO92">
            <v>0.17299999999999999</v>
          </cell>
          <cell r="GP92">
            <v>0</v>
          </cell>
          <cell r="GQ92">
            <v>0</v>
          </cell>
          <cell r="GR92">
            <v>0</v>
          </cell>
          <cell r="GS92">
            <v>0</v>
          </cell>
          <cell r="GT92">
            <v>0</v>
          </cell>
          <cell r="GU92">
            <v>0.59299999999999997</v>
          </cell>
          <cell r="GV92">
            <v>3.6999999999999998E-2</v>
          </cell>
          <cell r="GW92">
            <v>2.3E-2</v>
          </cell>
          <cell r="GX92">
            <v>5.7000000000000002E-2</v>
          </cell>
          <cell r="GY92">
            <v>3.1E-2</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8.5999999999999993E-2</v>
          </cell>
          <cell r="HS92">
            <v>0</v>
          </cell>
          <cell r="HT92">
            <v>0</v>
          </cell>
          <cell r="HU92">
            <v>0</v>
          </cell>
          <cell r="HV92">
            <v>3.1E-2</v>
          </cell>
          <cell r="HW92">
            <v>0.12</v>
          </cell>
          <cell r="HX92">
            <v>3.6999999999999998E-2</v>
          </cell>
          <cell r="HY92">
            <v>5.7000000000000002E-2</v>
          </cell>
          <cell r="HZ92">
            <v>5.5E-2</v>
          </cell>
          <cell r="IA92">
            <v>0</v>
          </cell>
          <cell r="IB92">
            <v>3.1E-2</v>
          </cell>
          <cell r="IC92">
            <v>0.16700000000000001</v>
          </cell>
          <cell r="ID92">
            <v>0.41699999999999998</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8.5999999999999993E-2</v>
          </cell>
          <cell r="IW92">
            <v>0</v>
          </cell>
          <cell r="IX92">
            <v>0</v>
          </cell>
          <cell r="IY92">
            <v>0</v>
          </cell>
          <cell r="IZ92">
            <v>0</v>
          </cell>
          <cell r="JA92">
            <v>0</v>
          </cell>
          <cell r="JB92">
            <v>0.14499999999999999</v>
          </cell>
          <cell r="JC92">
            <v>0</v>
          </cell>
          <cell r="JD92">
            <v>0</v>
          </cell>
          <cell r="JE92">
            <v>0</v>
          </cell>
          <cell r="JF92">
            <v>0</v>
          </cell>
          <cell r="JG92">
            <v>0</v>
          </cell>
          <cell r="JH92">
            <v>0.76900000000000002</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8.5999999999999993E-2</v>
          </cell>
          <cell r="JZ92">
            <v>0</v>
          </cell>
          <cell r="KA92">
            <v>0</v>
          </cell>
          <cell r="KB92">
            <v>0</v>
          </cell>
          <cell r="KC92">
            <v>0</v>
          </cell>
          <cell r="KD92">
            <v>0</v>
          </cell>
          <cell r="KE92">
            <v>0.14199999999999999</v>
          </cell>
          <cell r="KF92">
            <v>3.1E-2</v>
          </cell>
          <cell r="KG92">
            <v>0</v>
          </cell>
          <cell r="KH92">
            <v>0</v>
          </cell>
          <cell r="KI92">
            <v>0</v>
          </cell>
          <cell r="KJ92">
            <v>3.1E-2</v>
          </cell>
          <cell r="KK92">
            <v>0.318</v>
          </cell>
          <cell r="KL92">
            <v>0.39200000000000002</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8.5999999999999993E-2</v>
          </cell>
          <cell r="LE92">
            <v>0</v>
          </cell>
          <cell r="LF92">
            <v>3.9E-2</v>
          </cell>
          <cell r="LG92">
            <v>0</v>
          </cell>
          <cell r="LH92">
            <v>0</v>
          </cell>
          <cell r="LI92">
            <v>3.1E-2</v>
          </cell>
          <cell r="LJ92">
            <v>6.2E-2</v>
          </cell>
          <cell r="LK92">
            <v>0</v>
          </cell>
          <cell r="LL92">
            <v>0</v>
          </cell>
          <cell r="LM92">
            <v>0</v>
          </cell>
          <cell r="LN92">
            <v>0.111</v>
          </cell>
          <cell r="LO92">
            <v>0.27900000000000003</v>
          </cell>
          <cell r="LP92">
            <v>0.39200000000000002</v>
          </cell>
          <cell r="LQ92">
            <v>0</v>
          </cell>
          <cell r="LR92">
            <v>0</v>
          </cell>
          <cell r="LS92">
            <v>0</v>
          </cell>
          <cell r="LT92">
            <v>0</v>
          </cell>
          <cell r="LU92">
            <v>0</v>
          </cell>
          <cell r="LV92">
            <v>0</v>
          </cell>
          <cell r="LW92">
            <v>0</v>
          </cell>
          <cell r="LX92">
            <v>0</v>
          </cell>
          <cell r="LY92">
            <v>0</v>
          </cell>
          <cell r="LZ92">
            <v>0</v>
          </cell>
          <cell r="MA92">
            <v>0</v>
          </cell>
          <cell r="MB92">
            <v>0</v>
          </cell>
          <cell r="MC92">
            <v>0</v>
          </cell>
          <cell r="MD92">
            <v>0</v>
          </cell>
          <cell r="ME92">
            <v>0</v>
          </cell>
          <cell r="MF92">
            <v>0</v>
          </cell>
          <cell r="MG92">
            <v>0</v>
          </cell>
          <cell r="MH92">
            <v>8.5999999999999993E-2</v>
          </cell>
          <cell r="MI92">
            <v>0</v>
          </cell>
          <cell r="MJ92">
            <v>0</v>
          </cell>
          <cell r="MK92">
            <v>0</v>
          </cell>
          <cell r="ML92">
            <v>0</v>
          </cell>
          <cell r="MM92">
            <v>0</v>
          </cell>
          <cell r="MN92">
            <v>0.14499999999999999</v>
          </cell>
          <cell r="MO92">
            <v>0</v>
          </cell>
          <cell r="MP92">
            <v>0</v>
          </cell>
          <cell r="MQ92">
            <v>0</v>
          </cell>
          <cell r="MR92">
            <v>0</v>
          </cell>
          <cell r="MS92">
            <v>0</v>
          </cell>
          <cell r="MT92">
            <v>0.76900000000000002</v>
          </cell>
          <cell r="MU92">
            <v>0</v>
          </cell>
          <cell r="MV92">
            <v>0</v>
          </cell>
          <cell r="MW92">
            <v>0</v>
          </cell>
          <cell r="MX92">
            <v>0</v>
          </cell>
          <cell r="MY92">
            <v>0</v>
          </cell>
          <cell r="MZ92">
            <v>0</v>
          </cell>
          <cell r="NA92">
            <v>0.153</v>
          </cell>
          <cell r="NB92">
            <v>0.125</v>
          </cell>
          <cell r="NC92">
            <v>0</v>
          </cell>
          <cell r="ND92">
            <v>3.6999999999999998E-2</v>
          </cell>
          <cell r="NE92">
            <v>4.1000000000000002E-2</v>
          </cell>
          <cell r="NF92">
            <v>0</v>
          </cell>
          <cell r="NG92">
            <v>0.11899999999999999</v>
          </cell>
          <cell r="NH92">
            <v>3.1E-2</v>
          </cell>
          <cell r="NI92">
            <v>0.16</v>
          </cell>
          <cell r="NJ92">
            <v>0</v>
          </cell>
          <cell r="NK92">
            <v>0</v>
          </cell>
          <cell r="NL92">
            <v>0</v>
          </cell>
          <cell r="NM92">
            <v>2.5000000000000001E-2</v>
          </cell>
          <cell r="NN92">
            <v>8.5999999999999993E-2</v>
          </cell>
          <cell r="NO92">
            <v>0</v>
          </cell>
          <cell r="NP92">
            <v>2.1000000000000001E-2</v>
          </cell>
          <cell r="NQ92">
            <v>0</v>
          </cell>
          <cell r="NR92">
            <v>0</v>
          </cell>
          <cell r="NS92">
            <v>0</v>
          </cell>
          <cell r="NT92">
            <v>0.20100000000000001</v>
          </cell>
          <cell r="NU92">
            <v>0.28499999999999998</v>
          </cell>
          <cell r="NV92">
            <v>7.1999999999999995E-2</v>
          </cell>
          <cell r="NW92">
            <v>0</v>
          </cell>
          <cell r="NX92">
            <v>0</v>
          </cell>
          <cell r="NY92">
            <v>5.3999999999999999E-2</v>
          </cell>
          <cell r="NZ92">
            <v>0.25600000000000001</v>
          </cell>
          <cell r="OA92">
            <v>0</v>
          </cell>
          <cell r="OB92">
            <v>0</v>
          </cell>
          <cell r="OC92">
            <v>0</v>
          </cell>
          <cell r="OD92">
            <v>8.5999999999999993E-2</v>
          </cell>
          <cell r="OE92">
            <v>2.5000000000000001E-2</v>
          </cell>
          <cell r="OF92">
            <v>0</v>
          </cell>
          <cell r="OG92">
            <v>0</v>
          </cell>
          <cell r="OH92">
            <v>0</v>
          </cell>
          <cell r="OI92">
            <v>0</v>
          </cell>
          <cell r="OJ92">
            <v>0.222</v>
          </cell>
          <cell r="OK92">
            <v>0.153</v>
          </cell>
          <cell r="OL92">
            <v>0</v>
          </cell>
          <cell r="OM92">
            <v>0</v>
          </cell>
          <cell r="ON92">
            <v>2.1000000000000001E-2</v>
          </cell>
          <cell r="OO92">
            <v>0.14799999999999999</v>
          </cell>
          <cell r="OP92">
            <v>9.6000000000000002E-2</v>
          </cell>
          <cell r="OQ92">
            <v>0</v>
          </cell>
          <cell r="OR92">
            <v>0</v>
          </cell>
          <cell r="OS92">
            <v>0</v>
          </cell>
          <cell r="OT92">
            <v>3.1E-2</v>
          </cell>
          <cell r="OU92">
            <v>2.5000000000000001E-2</v>
          </cell>
          <cell r="OV92">
            <v>0</v>
          </cell>
          <cell r="OW92">
            <v>3.6999999999999998E-2</v>
          </cell>
          <cell r="OX92">
            <v>0.246</v>
          </cell>
          <cell r="OY92">
            <v>0</v>
          </cell>
          <cell r="OZ92">
            <v>0</v>
          </cell>
          <cell r="PA92">
            <v>0</v>
          </cell>
          <cell r="PB92">
            <v>4.1000000000000002E-2</v>
          </cell>
          <cell r="PC92">
            <v>0</v>
          </cell>
          <cell r="PD92">
            <v>0.20100000000000001</v>
          </cell>
        </row>
        <row r="93">
          <cell r="A93" t="str">
            <v>2LZ</v>
          </cell>
          <cell r="B93" t="str">
            <v>93</v>
          </cell>
          <cell r="C93" t="str">
            <v>NAF 17</v>
          </cell>
          <cell r="D93" t="str">
            <v>LZ</v>
          </cell>
          <cell r="E93" t="str">
            <v>2</v>
          </cell>
          <cell r="F93">
            <v>0</v>
          </cell>
          <cell r="G93">
            <v>0</v>
          </cell>
          <cell r="H93">
            <v>4.7E-2</v>
          </cell>
          <cell r="I93">
            <v>0.88500000000000001</v>
          </cell>
          <cell r="J93">
            <v>6.8000000000000005E-2</v>
          </cell>
          <cell r="K93">
            <v>0.46800000000000003</v>
          </cell>
          <cell r="L93">
            <v>0</v>
          </cell>
          <cell r="M93">
            <v>0.53200000000000003</v>
          </cell>
          <cell r="N93">
            <v>0</v>
          </cell>
          <cell r="O93">
            <v>2.1999999999999999E-2</v>
          </cell>
          <cell r="P93">
            <v>0.249</v>
          </cell>
          <cell r="Q93">
            <v>0.185</v>
          </cell>
          <cell r="R93">
            <v>0.109</v>
          </cell>
          <cell r="S93">
            <v>0.124</v>
          </cell>
          <cell r="T93">
            <v>0.127</v>
          </cell>
          <cell r="U93">
            <v>0.13100000000000001</v>
          </cell>
          <cell r="V93">
            <v>0.111</v>
          </cell>
          <cell r="W93">
            <v>0.38500000000000001</v>
          </cell>
          <cell r="X93">
            <v>0</v>
          </cell>
          <cell r="Y93">
            <v>1</v>
          </cell>
          <cell r="Z93">
            <v>0</v>
          </cell>
          <cell r="AF93">
            <v>0.105</v>
          </cell>
          <cell r="AG93">
            <v>0.89500000000000002</v>
          </cell>
          <cell r="AH93">
            <v>0.629</v>
          </cell>
          <cell r="AI93">
            <v>0.371</v>
          </cell>
          <cell r="AJ93">
            <v>8</v>
          </cell>
          <cell r="AK93">
            <v>0.86699999999999999</v>
          </cell>
          <cell r="AL93">
            <v>0.13300000000000001</v>
          </cell>
          <cell r="AM93">
            <v>0</v>
          </cell>
          <cell r="AN93">
            <v>0</v>
          </cell>
          <cell r="AO93">
            <v>0</v>
          </cell>
          <cell r="AP93">
            <v>0.23799999999999999</v>
          </cell>
          <cell r="AQ93">
            <v>0</v>
          </cell>
          <cell r="AR93">
            <v>0</v>
          </cell>
          <cell r="AS93">
            <v>0.629</v>
          </cell>
          <cell r="AT93">
            <v>0.13300000000000001</v>
          </cell>
          <cell r="AU93">
            <v>457</v>
          </cell>
          <cell r="AV93">
            <v>4.5999999999999999E-2</v>
          </cell>
          <cell r="AW93">
            <v>1.2999999999999999E-2</v>
          </cell>
          <cell r="AX93">
            <v>0</v>
          </cell>
          <cell r="AY93">
            <v>0.86399999999999999</v>
          </cell>
          <cell r="AZ93">
            <v>7.6999999999999999E-2</v>
          </cell>
          <cell r="BA93">
            <v>11.635999999999999</v>
          </cell>
          <cell r="BB93">
            <v>6.5000000000000002E-2</v>
          </cell>
          <cell r="BC93">
            <v>0.113</v>
          </cell>
          <cell r="BD93">
            <v>0.27300000000000002</v>
          </cell>
          <cell r="BE93">
            <v>0.54900000000000004</v>
          </cell>
          <cell r="BF93">
            <v>0.76300000000000001</v>
          </cell>
          <cell r="BG93">
            <v>9.7000000000000003E-2</v>
          </cell>
          <cell r="BH93">
            <v>0</v>
          </cell>
          <cell r="BI93">
            <v>8.1000000000000003E-2</v>
          </cell>
          <cell r="BJ93">
            <v>0</v>
          </cell>
          <cell r="BK93">
            <v>0.06</v>
          </cell>
          <cell r="BL93">
            <v>0.09</v>
          </cell>
          <cell r="BM93">
            <v>3.2000000000000001E-2</v>
          </cell>
          <cell r="BN93">
            <v>0</v>
          </cell>
          <cell r="BO93">
            <v>0.114</v>
          </cell>
          <cell r="BP93">
            <v>0.125</v>
          </cell>
          <cell r="BQ93">
            <v>0.64</v>
          </cell>
          <cell r="BR93">
            <v>0</v>
          </cell>
          <cell r="BS93">
            <v>0</v>
          </cell>
          <cell r="BT93">
            <v>0</v>
          </cell>
          <cell r="BU93">
            <v>0.03</v>
          </cell>
          <cell r="BV93">
            <v>0</v>
          </cell>
          <cell r="BW93">
            <v>0.97</v>
          </cell>
          <cell r="BX93">
            <v>0</v>
          </cell>
          <cell r="BY93">
            <v>0</v>
          </cell>
          <cell r="BZ93">
            <v>0</v>
          </cell>
          <cell r="CA93">
            <v>8.3000000000000004E-2</v>
          </cell>
          <cell r="CB93">
            <v>0.67100000000000004</v>
          </cell>
          <cell r="CC93">
            <v>0.246</v>
          </cell>
          <cell r="CD93">
            <v>0</v>
          </cell>
          <cell r="CE93">
            <v>0</v>
          </cell>
          <cell r="CF93">
            <v>0</v>
          </cell>
          <cell r="CG93">
            <v>0.18099999999999999</v>
          </cell>
          <cell r="CH93">
            <v>0.628</v>
          </cell>
          <cell r="CI93">
            <v>0.192</v>
          </cell>
          <cell r="CJ93">
            <v>0</v>
          </cell>
          <cell r="CK93">
            <v>0</v>
          </cell>
          <cell r="CL93">
            <v>0</v>
          </cell>
          <cell r="CM93">
            <v>0</v>
          </cell>
          <cell r="CN93">
            <v>2.5999999999999999E-2</v>
          </cell>
          <cell r="CO93">
            <v>0.97399999999999998</v>
          </cell>
          <cell r="CP93">
            <v>0.58899999999999997</v>
          </cell>
          <cell r="CQ93">
            <v>0.28999999999999998</v>
          </cell>
          <cell r="CR93">
            <v>7.2999999999999995E-2</v>
          </cell>
          <cell r="CS93">
            <v>3.5000000000000003E-2</v>
          </cell>
          <cell r="CT93">
            <v>1.4E-2</v>
          </cell>
          <cell r="CU93">
            <v>0.63700000000000001</v>
          </cell>
          <cell r="CV93">
            <v>0.08</v>
          </cell>
          <cell r="CW93">
            <v>0.08</v>
          </cell>
          <cell r="CX93">
            <v>0.126</v>
          </cell>
          <cell r="CY93">
            <v>7.8E-2</v>
          </cell>
          <cell r="CZ93">
            <v>0.70199999999999996</v>
          </cell>
          <cell r="DA93">
            <v>0.188</v>
          </cell>
          <cell r="DB93">
            <v>9.6000000000000002E-2</v>
          </cell>
          <cell r="DC93">
            <v>0</v>
          </cell>
          <cell r="DD93">
            <v>1.4E-2</v>
          </cell>
          <cell r="DE93">
            <v>0.66700000000000004</v>
          </cell>
          <cell r="DF93">
            <v>0.28199999999999997</v>
          </cell>
          <cell r="DG93">
            <v>0</v>
          </cell>
          <cell r="DH93">
            <v>0</v>
          </cell>
          <cell r="DI93">
            <v>5.0999999999999997E-2</v>
          </cell>
          <cell r="DJ93">
            <v>0.59899999999999998</v>
          </cell>
          <cell r="DK93">
            <v>0</v>
          </cell>
          <cell r="DL93">
            <v>0</v>
          </cell>
          <cell r="DM93">
            <v>0</v>
          </cell>
          <cell r="DN93">
            <v>0.40100000000000002</v>
          </cell>
          <cell r="DO93">
            <v>0.72599999999999998</v>
          </cell>
          <cell r="DP93">
            <v>6.6000000000000003E-2</v>
          </cell>
          <cell r="DQ93">
            <v>0</v>
          </cell>
          <cell r="DR93">
            <v>3.5000000000000003E-2</v>
          </cell>
          <cell r="DS93">
            <v>0.17299999999999999</v>
          </cell>
          <cell r="DT93">
            <v>0.52500000000000002</v>
          </cell>
          <cell r="DU93">
            <v>0.32300000000000001</v>
          </cell>
          <cell r="DV93">
            <v>0.107</v>
          </cell>
          <cell r="DW93">
            <v>0</v>
          </cell>
          <cell r="DX93">
            <v>4.3999999999999997E-2</v>
          </cell>
          <cell r="DY93">
            <v>0.23499999999999999</v>
          </cell>
          <cell r="DZ93">
            <v>0.34499999999999997</v>
          </cell>
          <cell r="EA93">
            <v>9.6000000000000002E-2</v>
          </cell>
          <cell r="EB93">
            <v>0.32400000000000001</v>
          </cell>
          <cell r="EC93">
            <v>6.4000000000000001E-2</v>
          </cell>
          <cell r="ED93">
            <v>0.40699999999999997</v>
          </cell>
          <cell r="EE93">
            <v>0.03</v>
          </cell>
          <cell r="EF93">
            <v>0.30299999999999999</v>
          </cell>
          <cell r="EG93">
            <v>0.19600000000000001</v>
          </cell>
          <cell r="EH93">
            <v>0.34</v>
          </cell>
          <cell r="EI93">
            <v>0.308</v>
          </cell>
          <cell r="EJ93">
            <v>9.6000000000000002E-2</v>
          </cell>
          <cell r="EK93">
            <v>0.25700000000000001</v>
          </cell>
          <cell r="EL93">
            <v>0.42299999999999999</v>
          </cell>
          <cell r="EM93">
            <v>9.8000000000000004E-2</v>
          </cell>
          <cell r="EN93">
            <v>6.0999999999999999E-2</v>
          </cell>
          <cell r="EO93">
            <v>4.3999999999999997E-2</v>
          </cell>
          <cell r="EP93">
            <v>2.4E-2</v>
          </cell>
          <cell r="EQ93">
            <v>0.35</v>
          </cell>
          <cell r="ER93">
            <v>0.33900000000000002</v>
          </cell>
          <cell r="ES93">
            <v>0.25600000000000001</v>
          </cell>
          <cell r="ET93">
            <v>0.13200000000000001</v>
          </cell>
          <cell r="EU93">
            <v>0.13900000000000001</v>
          </cell>
          <cell r="EV93">
            <v>0.13600000000000001</v>
          </cell>
          <cell r="EW93">
            <v>0</v>
          </cell>
          <cell r="EX93">
            <v>9.6000000000000002E-2</v>
          </cell>
          <cell r="EY93">
            <v>4.3999999999999997E-2</v>
          </cell>
          <cell r="EZ93">
            <v>0.22800000000000001</v>
          </cell>
          <cell r="FA93">
            <v>0.373</v>
          </cell>
          <cell r="FB93">
            <v>0.23100000000000001</v>
          </cell>
          <cell r="FC93">
            <v>0.36799999999999999</v>
          </cell>
          <cell r="FD93">
            <v>2.8000000000000001E-2</v>
          </cell>
          <cell r="FE93">
            <v>0.501</v>
          </cell>
          <cell r="FF93">
            <v>0.27900000000000003</v>
          </cell>
          <cell r="FG93">
            <v>0.193</v>
          </cell>
          <cell r="FH93">
            <v>2.7E-2</v>
          </cell>
          <cell r="FI93">
            <v>0.25700000000000001</v>
          </cell>
          <cell r="FJ93">
            <v>0.47699999999999998</v>
          </cell>
          <cell r="FK93">
            <v>0.249</v>
          </cell>
          <cell r="FL93">
            <v>1.7999999999999999E-2</v>
          </cell>
          <cell r="FM93">
            <v>4.9000000000000002E-2</v>
          </cell>
          <cell r="FN93">
            <v>0.56599999999999995</v>
          </cell>
          <cell r="FO93">
            <v>0.35799999999999998</v>
          </cell>
          <cell r="FP93">
            <v>2.7E-2</v>
          </cell>
          <cell r="FQ93">
            <v>0.73799999999999999</v>
          </cell>
          <cell r="FR93">
            <v>0.108</v>
          </cell>
          <cell r="FS93">
            <v>4.0000000000000001E-3</v>
          </cell>
          <cell r="FT93">
            <v>9.5000000000000001E-2</v>
          </cell>
          <cell r="FU93">
            <v>5.3999999999999999E-2</v>
          </cell>
          <cell r="FV93">
            <v>1E-3</v>
          </cell>
          <cell r="FW93">
            <v>0.72499999999999998</v>
          </cell>
          <cell r="FX93">
            <v>0.109</v>
          </cell>
          <cell r="FY93">
            <v>5.0000000000000001E-3</v>
          </cell>
          <cell r="FZ93">
            <v>9.7000000000000003E-2</v>
          </cell>
          <cell r="GA93">
            <v>6.3E-2</v>
          </cell>
          <cell r="GB93">
            <v>1E-3</v>
          </cell>
          <cell r="GC93">
            <v>0</v>
          </cell>
          <cell r="GD93">
            <v>0</v>
          </cell>
          <cell r="GE93">
            <v>0</v>
          </cell>
          <cell r="GF93">
            <v>0</v>
          </cell>
          <cell r="GG93">
            <v>0</v>
          </cell>
          <cell r="GH93">
            <v>0</v>
          </cell>
          <cell r="GI93">
            <v>0</v>
          </cell>
          <cell r="GJ93">
            <v>0</v>
          </cell>
          <cell r="GK93">
            <v>0</v>
          </cell>
          <cell r="GL93">
            <v>0</v>
          </cell>
          <cell r="GM93">
            <v>0</v>
          </cell>
          <cell r="GN93">
            <v>0</v>
          </cell>
          <cell r="GO93">
            <v>4.7E-2</v>
          </cell>
          <cell r="GP93">
            <v>0</v>
          </cell>
          <cell r="GQ93">
            <v>0</v>
          </cell>
          <cell r="GR93">
            <v>0</v>
          </cell>
          <cell r="GS93">
            <v>0</v>
          </cell>
          <cell r="GT93">
            <v>0</v>
          </cell>
          <cell r="GU93">
            <v>0.64800000000000002</v>
          </cell>
          <cell r="GV93">
            <v>9.7000000000000003E-2</v>
          </cell>
          <cell r="GW93">
            <v>0</v>
          </cell>
          <cell r="GX93">
            <v>8.1000000000000003E-2</v>
          </cell>
          <cell r="GY93">
            <v>0</v>
          </cell>
          <cell r="GZ93">
            <v>0.06</v>
          </cell>
          <cell r="HA93">
            <v>6.8000000000000005E-2</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2.1999999999999999E-2</v>
          </cell>
          <cell r="HT93">
            <v>0</v>
          </cell>
          <cell r="HU93">
            <v>0</v>
          </cell>
          <cell r="HV93">
            <v>0</v>
          </cell>
          <cell r="HW93">
            <v>0</v>
          </cell>
          <cell r="HX93">
            <v>0.03</v>
          </cell>
          <cell r="HY93">
            <v>6.7000000000000004E-2</v>
          </cell>
          <cell r="HZ93">
            <v>3.2000000000000001E-2</v>
          </cell>
          <cell r="IA93">
            <v>0</v>
          </cell>
          <cell r="IB93">
            <v>0.114</v>
          </cell>
          <cell r="IC93">
            <v>0.125</v>
          </cell>
          <cell r="ID93">
            <v>0.54300000000000004</v>
          </cell>
          <cell r="IE93">
            <v>0</v>
          </cell>
          <cell r="IF93">
            <v>0</v>
          </cell>
          <cell r="IG93">
            <v>0</v>
          </cell>
          <cell r="IH93">
            <v>0</v>
          </cell>
          <cell r="II93">
            <v>0</v>
          </cell>
          <cell r="IJ93">
            <v>6.8000000000000005E-2</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0.03</v>
          </cell>
          <cell r="JA93">
            <v>0</v>
          </cell>
          <cell r="JB93">
            <v>2.4E-2</v>
          </cell>
          <cell r="JC93">
            <v>0</v>
          </cell>
          <cell r="JD93">
            <v>0</v>
          </cell>
          <cell r="JE93">
            <v>0</v>
          </cell>
          <cell r="JF93">
            <v>0</v>
          </cell>
          <cell r="JG93">
            <v>0</v>
          </cell>
          <cell r="JH93">
            <v>0.879</v>
          </cell>
          <cell r="JI93">
            <v>0</v>
          </cell>
          <cell r="JJ93">
            <v>0</v>
          </cell>
          <cell r="JK93">
            <v>0</v>
          </cell>
          <cell r="JL93">
            <v>0</v>
          </cell>
          <cell r="JM93">
            <v>0</v>
          </cell>
          <cell r="JN93">
            <v>6.8000000000000005E-2</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5.1999999999999998E-2</v>
          </cell>
          <cell r="KF93">
            <v>0</v>
          </cell>
          <cell r="KG93">
            <v>0</v>
          </cell>
          <cell r="KH93">
            <v>0</v>
          </cell>
          <cell r="KI93">
            <v>0</v>
          </cell>
          <cell r="KJ93">
            <v>8.3000000000000004E-2</v>
          </cell>
          <cell r="KK93">
            <v>0.55100000000000005</v>
          </cell>
          <cell r="KL93">
            <v>0.246</v>
          </cell>
          <cell r="KM93">
            <v>0</v>
          </cell>
          <cell r="KN93">
            <v>0</v>
          </cell>
          <cell r="KO93">
            <v>0</v>
          </cell>
          <cell r="KP93">
            <v>0</v>
          </cell>
          <cell r="KQ93">
            <v>6.8000000000000005E-2</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3.2000000000000001E-2</v>
          </cell>
          <cell r="LI93">
            <v>2.4E-2</v>
          </cell>
          <cell r="LJ93">
            <v>0</v>
          </cell>
          <cell r="LK93">
            <v>0</v>
          </cell>
          <cell r="LL93">
            <v>0</v>
          </cell>
          <cell r="LM93">
            <v>0</v>
          </cell>
          <cell r="LN93">
            <v>0.14799999999999999</v>
          </cell>
          <cell r="LO93">
            <v>0.53600000000000003</v>
          </cell>
          <cell r="LP93">
            <v>0.192</v>
          </cell>
          <cell r="LQ93">
            <v>0</v>
          </cell>
          <cell r="LR93">
            <v>0</v>
          </cell>
          <cell r="LS93">
            <v>0</v>
          </cell>
          <cell r="LT93">
            <v>0</v>
          </cell>
          <cell r="LU93">
            <v>6.8000000000000005E-2</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5.3999999999999999E-2</v>
          </cell>
          <cell r="MO93">
            <v>0</v>
          </cell>
          <cell r="MP93">
            <v>0</v>
          </cell>
          <cell r="MQ93">
            <v>0</v>
          </cell>
          <cell r="MR93">
            <v>0</v>
          </cell>
          <cell r="MS93">
            <v>2.5999999999999999E-2</v>
          </cell>
          <cell r="MT93">
            <v>0.85299999999999998</v>
          </cell>
          <cell r="MU93">
            <v>0</v>
          </cell>
          <cell r="MV93">
            <v>0</v>
          </cell>
          <cell r="MW93">
            <v>0</v>
          </cell>
          <cell r="MX93">
            <v>0</v>
          </cell>
          <cell r="MY93">
            <v>0</v>
          </cell>
          <cell r="MZ93">
            <v>6.8000000000000005E-2</v>
          </cell>
          <cell r="NA93">
            <v>6.4000000000000001E-2</v>
          </cell>
          <cell r="NB93">
            <v>0.158</v>
          </cell>
          <cell r="NC93">
            <v>0</v>
          </cell>
          <cell r="ND93">
            <v>0</v>
          </cell>
          <cell r="NE93">
            <v>1.2999999999999999E-2</v>
          </cell>
          <cell r="NF93">
            <v>0</v>
          </cell>
          <cell r="NG93">
            <v>0.187</v>
          </cell>
          <cell r="NH93">
            <v>0</v>
          </cell>
          <cell r="NI93">
            <v>0.158</v>
          </cell>
          <cell r="NJ93">
            <v>0</v>
          </cell>
          <cell r="NK93">
            <v>0</v>
          </cell>
          <cell r="NL93">
            <v>0</v>
          </cell>
          <cell r="NM93">
            <v>0</v>
          </cell>
          <cell r="NN93">
            <v>9.6000000000000002E-2</v>
          </cell>
          <cell r="NO93">
            <v>0</v>
          </cell>
          <cell r="NP93">
            <v>0</v>
          </cell>
          <cell r="NQ93">
            <v>6.2E-2</v>
          </cell>
          <cell r="NR93">
            <v>0.03</v>
          </cell>
          <cell r="NS93">
            <v>4.9000000000000002E-2</v>
          </cell>
          <cell r="NT93">
            <v>0.183</v>
          </cell>
          <cell r="NU93">
            <v>0.23499999999999999</v>
          </cell>
          <cell r="NV93">
            <v>0</v>
          </cell>
          <cell r="NW93">
            <v>0</v>
          </cell>
          <cell r="NX93">
            <v>0</v>
          </cell>
          <cell r="NY93">
            <v>6.8000000000000005E-2</v>
          </cell>
          <cell r="NZ93">
            <v>0.27700000000000002</v>
          </cell>
          <cell r="OA93">
            <v>0</v>
          </cell>
          <cell r="OB93">
            <v>0</v>
          </cell>
          <cell r="OC93">
            <v>0</v>
          </cell>
          <cell r="OD93">
            <v>0</v>
          </cell>
          <cell r="OE93">
            <v>9.6000000000000002E-2</v>
          </cell>
          <cell r="OF93">
            <v>0</v>
          </cell>
          <cell r="OG93">
            <v>3.6999999999999998E-2</v>
          </cell>
          <cell r="OH93">
            <v>0.03</v>
          </cell>
          <cell r="OI93">
            <v>0</v>
          </cell>
          <cell r="OJ93">
            <v>0.25700000000000001</v>
          </cell>
          <cell r="OK93">
            <v>6.4000000000000001E-2</v>
          </cell>
          <cell r="OL93">
            <v>0</v>
          </cell>
          <cell r="OM93">
            <v>0</v>
          </cell>
          <cell r="ON93">
            <v>0</v>
          </cell>
          <cell r="OO93">
            <v>0.193</v>
          </cell>
          <cell r="OP93">
            <v>0.16500000000000001</v>
          </cell>
          <cell r="OQ93">
            <v>0</v>
          </cell>
          <cell r="OR93">
            <v>4.9000000000000002E-2</v>
          </cell>
          <cell r="OS93">
            <v>0</v>
          </cell>
          <cell r="OT93">
            <v>0.03</v>
          </cell>
          <cell r="OU93">
            <v>0</v>
          </cell>
          <cell r="OV93">
            <v>0</v>
          </cell>
          <cell r="OW93">
            <v>4.5999999999999999E-2</v>
          </cell>
          <cell r="OX93">
            <v>0.112</v>
          </cell>
          <cell r="OY93">
            <v>9.6000000000000002E-2</v>
          </cell>
          <cell r="OZ93">
            <v>4.9000000000000002E-2</v>
          </cell>
          <cell r="PA93">
            <v>3.6999999999999998E-2</v>
          </cell>
          <cell r="PB93">
            <v>0</v>
          </cell>
          <cell r="PC93">
            <v>0</v>
          </cell>
          <cell r="PD93">
            <v>0.159</v>
          </cell>
        </row>
        <row r="94">
          <cell r="A94" t="str">
            <v>3LZ</v>
          </cell>
          <cell r="B94" t="str">
            <v>94</v>
          </cell>
          <cell r="C94" t="str">
            <v>NAF 17</v>
          </cell>
          <cell r="D94" t="str">
            <v>LZ</v>
          </cell>
          <cell r="E94" t="str">
            <v>3</v>
          </cell>
          <cell r="F94">
            <v>0</v>
          </cell>
          <cell r="G94">
            <v>5.1999999999999998E-2</v>
          </cell>
          <cell r="H94">
            <v>7.6999999999999999E-2</v>
          </cell>
          <cell r="I94">
            <v>0.871</v>
          </cell>
          <cell r="J94">
            <v>0</v>
          </cell>
          <cell r="K94">
            <v>0.74399999999999999</v>
          </cell>
          <cell r="L94">
            <v>0</v>
          </cell>
          <cell r="M94">
            <v>0</v>
          </cell>
          <cell r="N94">
            <v>0.25600000000000001</v>
          </cell>
          <cell r="O94">
            <v>0.108</v>
          </cell>
          <cell r="P94">
            <v>0.25700000000000001</v>
          </cell>
          <cell r="Q94">
            <v>0</v>
          </cell>
          <cell r="R94">
            <v>0</v>
          </cell>
          <cell r="S94">
            <v>0.155</v>
          </cell>
          <cell r="T94">
            <v>6.4000000000000001E-2</v>
          </cell>
          <cell r="U94">
            <v>0.216</v>
          </cell>
          <cell r="V94">
            <v>0.35</v>
          </cell>
          <cell r="W94">
            <v>0.28000000000000003</v>
          </cell>
          <cell r="X94">
            <v>3.3000000000000002E-2</v>
          </cell>
          <cell r="Y94">
            <v>0.91200000000000003</v>
          </cell>
          <cell r="Z94">
            <v>5.5E-2</v>
          </cell>
          <cell r="AA94">
            <v>0</v>
          </cell>
          <cell r="AB94">
            <v>0</v>
          </cell>
          <cell r="AC94">
            <v>0</v>
          </cell>
          <cell r="AD94">
            <v>0</v>
          </cell>
          <cell r="AE94">
            <v>1</v>
          </cell>
          <cell r="AF94">
            <v>0.123</v>
          </cell>
          <cell r="AG94">
            <v>0.877</v>
          </cell>
          <cell r="AH94">
            <v>0.52800000000000002</v>
          </cell>
          <cell r="AI94">
            <v>0.47199999999999998</v>
          </cell>
          <cell r="AJ94">
            <v>1</v>
          </cell>
          <cell r="AK94">
            <v>0.33300000000000002</v>
          </cell>
          <cell r="AL94">
            <v>0.20300000000000001</v>
          </cell>
          <cell r="AM94">
            <v>0</v>
          </cell>
          <cell r="AN94">
            <v>0.19500000000000001</v>
          </cell>
          <cell r="AO94">
            <v>0.26800000000000002</v>
          </cell>
          <cell r="AP94">
            <v>0</v>
          </cell>
          <cell r="AQ94">
            <v>0</v>
          </cell>
          <cell r="AR94">
            <v>0.33100000000000002</v>
          </cell>
          <cell r="AS94">
            <v>0.66900000000000004</v>
          </cell>
          <cell r="AT94">
            <v>0</v>
          </cell>
          <cell r="AU94">
            <v>104</v>
          </cell>
          <cell r="AV94">
            <v>0</v>
          </cell>
          <cell r="AW94">
            <v>0</v>
          </cell>
          <cell r="AX94">
            <v>9.8000000000000004E-2</v>
          </cell>
          <cell r="AY94">
            <v>0.67</v>
          </cell>
          <cell r="AZ94">
            <v>0.23200000000000001</v>
          </cell>
          <cell r="BA94">
            <v>33.555999999999997</v>
          </cell>
          <cell r="BB94">
            <v>0.109</v>
          </cell>
          <cell r="BC94">
            <v>0.40799999999999997</v>
          </cell>
          <cell r="BD94">
            <v>0.22600000000000001</v>
          </cell>
          <cell r="BE94">
            <v>0.25800000000000001</v>
          </cell>
          <cell r="BF94">
            <v>0.61299999999999999</v>
          </cell>
          <cell r="BG94">
            <v>0.17699999999999999</v>
          </cell>
          <cell r="BH94">
            <v>0.13200000000000001</v>
          </cell>
          <cell r="BI94">
            <v>3.7999999999999999E-2</v>
          </cell>
          <cell r="BJ94">
            <v>0</v>
          </cell>
          <cell r="BK94">
            <v>0.04</v>
          </cell>
          <cell r="BL94">
            <v>0.12</v>
          </cell>
          <cell r="BM94">
            <v>6.8000000000000005E-2</v>
          </cell>
          <cell r="BN94">
            <v>0.124</v>
          </cell>
          <cell r="BO94">
            <v>0.13400000000000001</v>
          </cell>
          <cell r="BP94">
            <v>4.5999999999999999E-2</v>
          </cell>
          <cell r="BQ94">
            <v>0.50700000000000001</v>
          </cell>
          <cell r="BR94">
            <v>0</v>
          </cell>
          <cell r="BS94">
            <v>0</v>
          </cell>
          <cell r="BT94">
            <v>0</v>
          </cell>
          <cell r="BU94">
            <v>0</v>
          </cell>
          <cell r="BV94">
            <v>0.123</v>
          </cell>
          <cell r="BW94">
            <v>0.877</v>
          </cell>
          <cell r="BX94">
            <v>0</v>
          </cell>
          <cell r="BY94">
            <v>0</v>
          </cell>
          <cell r="BZ94">
            <v>0</v>
          </cell>
          <cell r="CA94">
            <v>5.7000000000000002E-2</v>
          </cell>
          <cell r="CB94">
            <v>0.85699999999999998</v>
          </cell>
          <cell r="CC94">
            <v>8.5999999999999993E-2</v>
          </cell>
          <cell r="CD94">
            <v>0</v>
          </cell>
          <cell r="CE94">
            <v>0</v>
          </cell>
          <cell r="CF94">
            <v>0</v>
          </cell>
          <cell r="CG94">
            <v>0.20699999999999999</v>
          </cell>
          <cell r="CH94">
            <v>0.58299999999999996</v>
          </cell>
          <cell r="CI94">
            <v>0.21099999999999999</v>
          </cell>
          <cell r="CJ94">
            <v>0</v>
          </cell>
          <cell r="CK94">
            <v>0</v>
          </cell>
          <cell r="CL94">
            <v>0</v>
          </cell>
          <cell r="CM94">
            <v>0</v>
          </cell>
          <cell r="CN94">
            <v>2.9000000000000001E-2</v>
          </cell>
          <cell r="CO94">
            <v>0.97099999999999997</v>
          </cell>
          <cell r="CP94">
            <v>0.39600000000000002</v>
          </cell>
          <cell r="CQ94">
            <v>0.44900000000000001</v>
          </cell>
          <cell r="CR94">
            <v>0.11</v>
          </cell>
          <cell r="CS94">
            <v>4.4999999999999998E-2</v>
          </cell>
          <cell r="CT94">
            <v>0</v>
          </cell>
          <cell r="CU94">
            <v>0.29299999999999998</v>
          </cell>
          <cell r="CV94">
            <v>0.51500000000000001</v>
          </cell>
          <cell r="CW94">
            <v>0.109</v>
          </cell>
          <cell r="CX94">
            <v>0.02</v>
          </cell>
          <cell r="CY94">
            <v>6.3E-2</v>
          </cell>
          <cell r="CZ94">
            <v>0.65500000000000003</v>
          </cell>
          <cell r="DA94">
            <v>0.22900000000000001</v>
          </cell>
          <cell r="DB94">
            <v>0.11600000000000001</v>
          </cell>
          <cell r="DC94">
            <v>0</v>
          </cell>
          <cell r="DD94">
            <v>0</v>
          </cell>
          <cell r="DE94">
            <v>0.39800000000000002</v>
          </cell>
          <cell r="DF94">
            <v>0.36499999999999999</v>
          </cell>
          <cell r="DG94">
            <v>0.20399999999999999</v>
          </cell>
          <cell r="DH94">
            <v>0</v>
          </cell>
          <cell r="DI94">
            <v>3.2000000000000001E-2</v>
          </cell>
          <cell r="DJ94">
            <v>0.45800000000000002</v>
          </cell>
          <cell r="DK94">
            <v>0.29699999999999999</v>
          </cell>
          <cell r="DL94">
            <v>0</v>
          </cell>
          <cell r="DM94">
            <v>0</v>
          </cell>
          <cell r="DN94">
            <v>0.24399999999999999</v>
          </cell>
          <cell r="DO94">
            <v>0.63400000000000001</v>
          </cell>
          <cell r="DP94">
            <v>0.19700000000000001</v>
          </cell>
          <cell r="DQ94">
            <v>0</v>
          </cell>
          <cell r="DR94">
            <v>0.02</v>
          </cell>
          <cell r="DS94">
            <v>0.14899999999999999</v>
          </cell>
          <cell r="DT94">
            <v>0.309</v>
          </cell>
          <cell r="DU94">
            <v>0.48299999999999998</v>
          </cell>
          <cell r="DV94">
            <v>0.20799999999999999</v>
          </cell>
          <cell r="DW94">
            <v>0</v>
          </cell>
          <cell r="DX94">
            <v>0</v>
          </cell>
          <cell r="DY94">
            <v>0.31900000000000001</v>
          </cell>
          <cell r="DZ94">
            <v>0.09</v>
          </cell>
          <cell r="EA94">
            <v>0.24199999999999999</v>
          </cell>
          <cell r="EB94">
            <v>0.34799999999999998</v>
          </cell>
          <cell r="EC94">
            <v>0.159</v>
          </cell>
          <cell r="ED94">
            <v>0.19800000000000001</v>
          </cell>
          <cell r="EE94">
            <v>3.1E-2</v>
          </cell>
          <cell r="EF94">
            <v>0.26200000000000001</v>
          </cell>
          <cell r="EG94">
            <v>0.35099999999999998</v>
          </cell>
          <cell r="EH94">
            <v>0.22500000000000001</v>
          </cell>
          <cell r="EI94">
            <v>0.29099999999999998</v>
          </cell>
          <cell r="EJ94">
            <v>0.215</v>
          </cell>
          <cell r="EK94">
            <v>0.26900000000000002</v>
          </cell>
          <cell r="EL94">
            <v>0.34599999999999997</v>
          </cell>
          <cell r="EM94">
            <v>0.19600000000000001</v>
          </cell>
          <cell r="EN94">
            <v>9.2999999999999999E-2</v>
          </cell>
          <cell r="EO94">
            <v>5.8000000000000003E-2</v>
          </cell>
          <cell r="EP94">
            <v>5.1999999999999998E-2</v>
          </cell>
          <cell r="EQ94">
            <v>0.254</v>
          </cell>
          <cell r="ER94">
            <v>0.32100000000000001</v>
          </cell>
          <cell r="ES94">
            <v>0.221</v>
          </cell>
          <cell r="ET94">
            <v>8.8999999999999996E-2</v>
          </cell>
          <cell r="EU94">
            <v>0.35199999999999998</v>
          </cell>
          <cell r="EV94">
            <v>0.192</v>
          </cell>
          <cell r="EW94">
            <v>3.3000000000000002E-2</v>
          </cell>
          <cell r="EX94">
            <v>0.1</v>
          </cell>
          <cell r="EY94">
            <v>0.17</v>
          </cell>
          <cell r="EZ94">
            <v>0.20399999999999999</v>
          </cell>
          <cell r="FA94">
            <v>0.39300000000000002</v>
          </cell>
          <cell r="FB94">
            <v>0.29599999999999999</v>
          </cell>
          <cell r="FC94">
            <v>0.311</v>
          </cell>
          <cell r="FD94">
            <v>0</v>
          </cell>
          <cell r="FE94">
            <v>0.499</v>
          </cell>
          <cell r="FF94">
            <v>0.23</v>
          </cell>
          <cell r="FG94">
            <v>0.27100000000000002</v>
          </cell>
          <cell r="FH94">
            <v>0</v>
          </cell>
          <cell r="FI94">
            <v>0.21</v>
          </cell>
          <cell r="FJ94">
            <v>0.44500000000000001</v>
          </cell>
          <cell r="FK94">
            <v>0.34599999999999997</v>
          </cell>
          <cell r="FL94">
            <v>0</v>
          </cell>
          <cell r="FM94">
            <v>0.122</v>
          </cell>
          <cell r="FN94">
            <v>0.46300000000000002</v>
          </cell>
          <cell r="FO94">
            <v>0.33200000000000002</v>
          </cell>
          <cell r="FP94">
            <v>8.3000000000000004E-2</v>
          </cell>
          <cell r="FQ94">
            <v>0.65400000000000003</v>
          </cell>
          <cell r="FR94">
            <v>0.219</v>
          </cell>
          <cell r="FS94">
            <v>6.0000000000000001E-3</v>
          </cell>
          <cell r="FT94">
            <v>5.3999999999999999E-2</v>
          </cell>
          <cell r="FU94">
            <v>6.6000000000000003E-2</v>
          </cell>
          <cell r="FV94">
            <v>1E-3</v>
          </cell>
          <cell r="FW94">
            <v>0.63800000000000001</v>
          </cell>
          <cell r="FX94">
            <v>0.22</v>
          </cell>
          <cell r="FY94">
            <v>6.0000000000000001E-3</v>
          </cell>
          <cell r="FZ94">
            <v>5.7000000000000002E-2</v>
          </cell>
          <cell r="GA94">
            <v>7.6999999999999999E-2</v>
          </cell>
          <cell r="GB94">
            <v>1E-3</v>
          </cell>
          <cell r="GC94">
            <v>0</v>
          </cell>
          <cell r="GD94">
            <v>0</v>
          </cell>
          <cell r="GE94">
            <v>0</v>
          </cell>
          <cell r="GF94">
            <v>0</v>
          </cell>
          <cell r="GG94">
            <v>0</v>
          </cell>
          <cell r="GH94">
            <v>0</v>
          </cell>
          <cell r="GI94">
            <v>0</v>
          </cell>
          <cell r="GJ94">
            <v>5.0999999999999997E-2</v>
          </cell>
          <cell r="GK94">
            <v>0</v>
          </cell>
          <cell r="GL94">
            <v>1.9E-2</v>
          </cell>
          <cell r="GM94">
            <v>0</v>
          </cell>
          <cell r="GN94">
            <v>0</v>
          </cell>
          <cell r="GO94">
            <v>5.8000000000000003E-2</v>
          </cell>
          <cell r="GP94">
            <v>3.2000000000000001E-2</v>
          </cell>
          <cell r="GQ94">
            <v>0</v>
          </cell>
          <cell r="GR94">
            <v>0</v>
          </cell>
          <cell r="GS94">
            <v>0</v>
          </cell>
          <cell r="GT94">
            <v>0</v>
          </cell>
          <cell r="GU94">
            <v>0.55500000000000005</v>
          </cell>
          <cell r="GV94">
            <v>9.4E-2</v>
          </cell>
          <cell r="GW94">
            <v>0.13200000000000001</v>
          </cell>
          <cell r="GX94">
            <v>1.9E-2</v>
          </cell>
          <cell r="GY94">
            <v>0</v>
          </cell>
          <cell r="GZ94">
            <v>0.04</v>
          </cell>
          <cell r="HA94">
            <v>0</v>
          </cell>
          <cell r="HB94">
            <v>0</v>
          </cell>
          <cell r="HC94">
            <v>0</v>
          </cell>
          <cell r="HD94">
            <v>0</v>
          </cell>
          <cell r="HE94">
            <v>0</v>
          </cell>
          <cell r="HF94">
            <v>0</v>
          </cell>
          <cell r="HG94">
            <v>0</v>
          </cell>
          <cell r="HH94">
            <v>0</v>
          </cell>
          <cell r="HI94">
            <v>0</v>
          </cell>
          <cell r="HJ94">
            <v>0</v>
          </cell>
          <cell r="HK94">
            <v>0</v>
          </cell>
          <cell r="HL94">
            <v>0</v>
          </cell>
          <cell r="HM94">
            <v>0</v>
          </cell>
          <cell r="HN94">
            <v>1.9E-2</v>
          </cell>
          <cell r="HO94">
            <v>0</v>
          </cell>
          <cell r="HP94">
            <v>0</v>
          </cell>
          <cell r="HQ94">
            <v>0</v>
          </cell>
          <cell r="HR94">
            <v>3.3000000000000002E-2</v>
          </cell>
          <cell r="HS94">
            <v>0</v>
          </cell>
          <cell r="HT94">
            <v>0</v>
          </cell>
          <cell r="HU94">
            <v>0</v>
          </cell>
          <cell r="HV94">
            <v>3.4000000000000002E-2</v>
          </cell>
          <cell r="HW94">
            <v>0</v>
          </cell>
          <cell r="HX94">
            <v>4.3999999999999997E-2</v>
          </cell>
          <cell r="HY94">
            <v>0.12</v>
          </cell>
          <cell r="HZ94">
            <v>4.9000000000000002E-2</v>
          </cell>
          <cell r="IA94">
            <v>0.124</v>
          </cell>
          <cell r="IB94">
            <v>0.10100000000000001</v>
          </cell>
          <cell r="IC94">
            <v>4.5999999999999999E-2</v>
          </cell>
          <cell r="ID94">
            <v>0.43</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3.3000000000000002E-2</v>
          </cell>
          <cell r="IV94">
            <v>1.9E-2</v>
          </cell>
          <cell r="IW94">
            <v>0</v>
          </cell>
          <cell r="IX94">
            <v>0</v>
          </cell>
          <cell r="IY94">
            <v>0</v>
          </cell>
          <cell r="IZ94">
            <v>0</v>
          </cell>
          <cell r="JA94">
            <v>2.5000000000000001E-2</v>
          </cell>
          <cell r="JB94">
            <v>5.2999999999999999E-2</v>
          </cell>
          <cell r="JC94">
            <v>0</v>
          </cell>
          <cell r="JD94">
            <v>0</v>
          </cell>
          <cell r="JE94">
            <v>0</v>
          </cell>
          <cell r="JF94">
            <v>0</v>
          </cell>
          <cell r="JG94">
            <v>6.5000000000000002E-2</v>
          </cell>
          <cell r="JH94">
            <v>0.80500000000000005</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3.3000000000000002E-2</v>
          </cell>
          <cell r="JZ94">
            <v>1.9E-2</v>
          </cell>
          <cell r="KA94">
            <v>0</v>
          </cell>
          <cell r="KB94">
            <v>0</v>
          </cell>
          <cell r="KC94">
            <v>0</v>
          </cell>
          <cell r="KD94">
            <v>1.9E-2</v>
          </cell>
          <cell r="KE94">
            <v>0.06</v>
          </cell>
          <cell r="KF94">
            <v>0</v>
          </cell>
          <cell r="KG94">
            <v>0</v>
          </cell>
          <cell r="KH94">
            <v>0</v>
          </cell>
          <cell r="KI94">
            <v>0</v>
          </cell>
          <cell r="KJ94">
            <v>3.7999999999999999E-2</v>
          </cell>
          <cell r="KK94">
            <v>0.76400000000000001</v>
          </cell>
          <cell r="KL94">
            <v>6.7000000000000004E-2</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1.9E-2</v>
          </cell>
          <cell r="LC94">
            <v>3.3000000000000002E-2</v>
          </cell>
          <cell r="LD94">
            <v>0</v>
          </cell>
          <cell r="LE94">
            <v>0</v>
          </cell>
          <cell r="LF94">
            <v>0</v>
          </cell>
          <cell r="LG94">
            <v>0</v>
          </cell>
          <cell r="LH94">
            <v>0</v>
          </cell>
          <cell r="LI94">
            <v>7.9000000000000001E-2</v>
          </cell>
          <cell r="LJ94">
            <v>0</v>
          </cell>
          <cell r="LK94">
            <v>0</v>
          </cell>
          <cell r="LL94">
            <v>0</v>
          </cell>
          <cell r="LM94">
            <v>0</v>
          </cell>
          <cell r="LN94">
            <v>0.188</v>
          </cell>
          <cell r="LO94">
            <v>0.47099999999999997</v>
          </cell>
          <cell r="LP94">
            <v>0.21099999999999999</v>
          </cell>
          <cell r="LQ94">
            <v>0</v>
          </cell>
          <cell r="LR94">
            <v>0</v>
          </cell>
          <cell r="LS94">
            <v>0</v>
          </cell>
          <cell r="LT94">
            <v>0</v>
          </cell>
          <cell r="LU94">
            <v>0</v>
          </cell>
          <cell r="LV94">
            <v>0</v>
          </cell>
          <cell r="LW94">
            <v>0</v>
          </cell>
          <cell r="LX94">
            <v>0</v>
          </cell>
          <cell r="LY94">
            <v>0</v>
          </cell>
          <cell r="LZ94">
            <v>0</v>
          </cell>
          <cell r="MA94">
            <v>0</v>
          </cell>
          <cell r="MB94">
            <v>0</v>
          </cell>
          <cell r="MC94">
            <v>0</v>
          </cell>
          <cell r="MD94">
            <v>0</v>
          </cell>
          <cell r="ME94">
            <v>0</v>
          </cell>
          <cell r="MF94">
            <v>0</v>
          </cell>
          <cell r="MG94">
            <v>0</v>
          </cell>
          <cell r="MH94">
            <v>5.7000000000000002E-2</v>
          </cell>
          <cell r="MI94">
            <v>0</v>
          </cell>
          <cell r="MJ94">
            <v>0</v>
          </cell>
          <cell r="MK94">
            <v>0</v>
          </cell>
          <cell r="ML94">
            <v>0</v>
          </cell>
          <cell r="MM94">
            <v>2.9000000000000001E-2</v>
          </cell>
          <cell r="MN94">
            <v>5.2999999999999999E-2</v>
          </cell>
          <cell r="MO94">
            <v>0</v>
          </cell>
          <cell r="MP94">
            <v>0</v>
          </cell>
          <cell r="MQ94">
            <v>0</v>
          </cell>
          <cell r="MR94">
            <v>0</v>
          </cell>
          <cell r="MS94">
            <v>0</v>
          </cell>
          <cell r="MT94">
            <v>0.86099999999999999</v>
          </cell>
          <cell r="MU94">
            <v>0</v>
          </cell>
          <cell r="MV94">
            <v>0</v>
          </cell>
          <cell r="MW94">
            <v>0</v>
          </cell>
          <cell r="MX94">
            <v>0</v>
          </cell>
          <cell r="MY94">
            <v>0</v>
          </cell>
          <cell r="MZ94">
            <v>0</v>
          </cell>
          <cell r="NA94">
            <v>0.159</v>
          </cell>
          <cell r="NB94">
            <v>4.3999999999999997E-2</v>
          </cell>
          <cell r="NC94">
            <v>3.1E-2</v>
          </cell>
          <cell r="ND94">
            <v>6.0999999999999999E-2</v>
          </cell>
          <cell r="NE94">
            <v>2.4E-2</v>
          </cell>
          <cell r="NF94">
            <v>0</v>
          </cell>
          <cell r="NG94">
            <v>6.5000000000000002E-2</v>
          </cell>
          <cell r="NH94">
            <v>0</v>
          </cell>
          <cell r="NI94">
            <v>2.5999999999999999E-2</v>
          </cell>
          <cell r="NJ94">
            <v>0</v>
          </cell>
          <cell r="NK94">
            <v>0</v>
          </cell>
          <cell r="NL94">
            <v>0</v>
          </cell>
          <cell r="NM94">
            <v>0</v>
          </cell>
          <cell r="NN94">
            <v>0.17499999999999999</v>
          </cell>
          <cell r="NO94">
            <v>6.7000000000000004E-2</v>
          </cell>
          <cell r="NP94">
            <v>0</v>
          </cell>
          <cell r="NQ94">
            <v>8.8999999999999996E-2</v>
          </cell>
          <cell r="NR94">
            <v>0</v>
          </cell>
          <cell r="NS94">
            <v>0</v>
          </cell>
          <cell r="NT94">
            <v>0.25900000000000001</v>
          </cell>
          <cell r="NU94">
            <v>0.22500000000000001</v>
          </cell>
          <cell r="NV94">
            <v>7.4999999999999997E-2</v>
          </cell>
          <cell r="NW94">
            <v>0</v>
          </cell>
          <cell r="NX94">
            <v>1.9E-2</v>
          </cell>
          <cell r="NY94">
            <v>0</v>
          </cell>
          <cell r="NZ94">
            <v>6.4000000000000001E-2</v>
          </cell>
          <cell r="OA94">
            <v>0</v>
          </cell>
          <cell r="OB94">
            <v>2.5999999999999999E-2</v>
          </cell>
          <cell r="OC94">
            <v>0</v>
          </cell>
          <cell r="OD94">
            <v>9.2999999999999999E-2</v>
          </cell>
          <cell r="OE94">
            <v>0.15</v>
          </cell>
          <cell r="OF94">
            <v>0</v>
          </cell>
          <cell r="OG94">
            <v>0</v>
          </cell>
          <cell r="OH94">
            <v>5.8999999999999997E-2</v>
          </cell>
          <cell r="OI94">
            <v>6.6000000000000003E-2</v>
          </cell>
          <cell r="OJ94">
            <v>0.223</v>
          </cell>
          <cell r="OK94">
            <v>0.13900000000000001</v>
          </cell>
          <cell r="OL94">
            <v>0</v>
          </cell>
          <cell r="OM94">
            <v>0</v>
          </cell>
          <cell r="ON94">
            <v>1.9E-2</v>
          </cell>
          <cell r="OO94">
            <v>1.9E-2</v>
          </cell>
          <cell r="OP94">
            <v>0.123</v>
          </cell>
          <cell r="OQ94">
            <v>0</v>
          </cell>
          <cell r="OR94">
            <v>5.6000000000000001E-2</v>
          </cell>
          <cell r="OS94">
            <v>0</v>
          </cell>
          <cell r="OT94">
            <v>3.1E-2</v>
          </cell>
          <cell r="OU94">
            <v>0</v>
          </cell>
          <cell r="OV94">
            <v>0</v>
          </cell>
          <cell r="OW94">
            <v>4.2000000000000003E-2</v>
          </cell>
          <cell r="OX94">
            <v>7.0000000000000007E-2</v>
          </cell>
          <cell r="OY94">
            <v>0.15</v>
          </cell>
          <cell r="OZ94">
            <v>0</v>
          </cell>
          <cell r="PA94">
            <v>2.4E-2</v>
          </cell>
          <cell r="PB94">
            <v>6.7000000000000004E-2</v>
          </cell>
          <cell r="PC94">
            <v>6.6000000000000003E-2</v>
          </cell>
          <cell r="PD94">
            <v>0.19400000000000001</v>
          </cell>
        </row>
        <row r="95">
          <cell r="A95" t="str">
            <v>4LZ</v>
          </cell>
          <cell r="B95" t="str">
            <v>95</v>
          </cell>
          <cell r="C95" t="str">
            <v>NAF 17</v>
          </cell>
          <cell r="D95" t="str">
            <v>LZ</v>
          </cell>
          <cell r="E95" t="str">
            <v>4</v>
          </cell>
          <cell r="F95">
            <v>0</v>
          </cell>
          <cell r="G95">
            <v>0</v>
          </cell>
          <cell r="H95">
            <v>0.11</v>
          </cell>
          <cell r="I95">
            <v>0.88</v>
          </cell>
          <cell r="J95">
            <v>0.01</v>
          </cell>
          <cell r="K95">
            <v>0.61599999999999999</v>
          </cell>
          <cell r="L95">
            <v>0.16200000000000001</v>
          </cell>
          <cell r="M95">
            <v>0.222</v>
          </cell>
          <cell r="N95">
            <v>0</v>
          </cell>
          <cell r="O95">
            <v>0.14899999999999999</v>
          </cell>
          <cell r="P95">
            <v>0.2</v>
          </cell>
          <cell r="Q95">
            <v>3.1E-2</v>
          </cell>
          <cell r="R95">
            <v>1.7000000000000001E-2</v>
          </cell>
          <cell r="S95">
            <v>5.1999999999999998E-2</v>
          </cell>
          <cell r="T95">
            <v>7.2999999999999995E-2</v>
          </cell>
          <cell r="U95">
            <v>0.13</v>
          </cell>
          <cell r="V95">
            <v>0.28199999999999997</v>
          </cell>
          <cell r="W95">
            <v>0.39300000000000002</v>
          </cell>
          <cell r="X95">
            <v>5.5E-2</v>
          </cell>
          <cell r="Y95">
            <v>0.90500000000000003</v>
          </cell>
          <cell r="Z95">
            <v>0.04</v>
          </cell>
          <cell r="AA95">
            <v>0.76700000000000002</v>
          </cell>
          <cell r="AB95">
            <v>0</v>
          </cell>
          <cell r="AC95">
            <v>0.76700000000000002</v>
          </cell>
          <cell r="AD95">
            <v>0.46500000000000002</v>
          </cell>
          <cell r="AE95">
            <v>0.53500000000000003</v>
          </cell>
          <cell r="AF95">
            <v>2.4E-2</v>
          </cell>
          <cell r="AG95">
            <v>0.97599999999999998</v>
          </cell>
          <cell r="AH95">
            <v>0.54200000000000004</v>
          </cell>
          <cell r="AI95">
            <v>0.45800000000000002</v>
          </cell>
          <cell r="AJ95">
            <v>0</v>
          </cell>
          <cell r="AK95">
            <v>0</v>
          </cell>
          <cell r="AL95">
            <v>0</v>
          </cell>
          <cell r="AM95">
            <v>0</v>
          </cell>
          <cell r="AN95">
            <v>0.54200000000000004</v>
          </cell>
          <cell r="AO95">
            <v>0.45800000000000002</v>
          </cell>
          <cell r="AP95">
            <v>0</v>
          </cell>
          <cell r="AQ95">
            <v>0</v>
          </cell>
          <cell r="AR95">
            <v>0</v>
          </cell>
          <cell r="AS95">
            <v>1</v>
          </cell>
          <cell r="AT95">
            <v>0</v>
          </cell>
          <cell r="AU95">
            <v>4</v>
          </cell>
          <cell r="AV95">
            <v>1.4E-2</v>
          </cell>
          <cell r="AW95">
            <v>1.7999999999999999E-2</v>
          </cell>
          <cell r="AX95">
            <v>0.01</v>
          </cell>
          <cell r="AY95">
            <v>0.81399999999999995</v>
          </cell>
          <cell r="AZ95">
            <v>0.14399999999999999</v>
          </cell>
          <cell r="BA95">
            <v>23.097999999999999</v>
          </cell>
          <cell r="BB95">
            <v>7.0999999999999994E-2</v>
          </cell>
          <cell r="BC95">
            <v>0.40799999999999997</v>
          </cell>
          <cell r="BD95">
            <v>0.26700000000000002</v>
          </cell>
          <cell r="BE95">
            <v>0.255</v>
          </cell>
          <cell r="BF95">
            <v>0.55000000000000004</v>
          </cell>
          <cell r="BG95">
            <v>0.189</v>
          </cell>
          <cell r="BH95">
            <v>9.5000000000000001E-2</v>
          </cell>
          <cell r="BI95">
            <v>0.10299999999999999</v>
          </cell>
          <cell r="BJ95">
            <v>1.2E-2</v>
          </cell>
          <cell r="BK95">
            <v>5.1999999999999998E-2</v>
          </cell>
          <cell r="BL95">
            <v>3.7999999999999999E-2</v>
          </cell>
          <cell r="BM95">
            <v>0.13200000000000001</v>
          </cell>
          <cell r="BN95">
            <v>0.107</v>
          </cell>
          <cell r="BO95">
            <v>0.19900000000000001</v>
          </cell>
          <cell r="BP95">
            <v>0.16300000000000001</v>
          </cell>
          <cell r="BQ95">
            <v>0.36199999999999999</v>
          </cell>
          <cell r="BR95">
            <v>0</v>
          </cell>
          <cell r="BS95">
            <v>0</v>
          </cell>
          <cell r="BT95">
            <v>0</v>
          </cell>
          <cell r="BU95">
            <v>0</v>
          </cell>
          <cell r="BV95">
            <v>0</v>
          </cell>
          <cell r="BW95">
            <v>1</v>
          </cell>
          <cell r="BX95">
            <v>0</v>
          </cell>
          <cell r="BY95">
            <v>0</v>
          </cell>
          <cell r="BZ95">
            <v>0</v>
          </cell>
          <cell r="CA95">
            <v>7.0000000000000007E-2</v>
          </cell>
          <cell r="CB95">
            <v>0.84599999999999997</v>
          </cell>
          <cell r="CC95">
            <v>8.4000000000000005E-2</v>
          </cell>
          <cell r="CD95">
            <v>0</v>
          </cell>
          <cell r="CE95">
            <v>0</v>
          </cell>
          <cell r="CF95">
            <v>5.3999999999999999E-2</v>
          </cell>
          <cell r="CG95">
            <v>0.249</v>
          </cell>
          <cell r="CH95">
            <v>0.58399999999999996</v>
          </cell>
          <cell r="CI95">
            <v>0.113</v>
          </cell>
          <cell r="CJ95">
            <v>0</v>
          </cell>
          <cell r="CK95">
            <v>0</v>
          </cell>
          <cell r="CL95">
            <v>0</v>
          </cell>
          <cell r="CM95">
            <v>3.2000000000000001E-2</v>
          </cell>
          <cell r="CN95">
            <v>0</v>
          </cell>
          <cell r="CO95">
            <v>0.96799999999999997</v>
          </cell>
          <cell r="CP95">
            <v>0.57399999999999995</v>
          </cell>
          <cell r="CQ95">
            <v>0.36399999999999999</v>
          </cell>
          <cell r="CR95">
            <v>6.0999999999999999E-2</v>
          </cell>
          <cell r="CS95">
            <v>0</v>
          </cell>
          <cell r="CT95">
            <v>0</v>
          </cell>
          <cell r="CU95">
            <v>0.54300000000000004</v>
          </cell>
          <cell r="CV95">
            <v>0.29599999999999999</v>
          </cell>
          <cell r="CW95">
            <v>5.0999999999999997E-2</v>
          </cell>
          <cell r="CX95">
            <v>2.5000000000000001E-2</v>
          </cell>
          <cell r="CY95">
            <v>8.5999999999999993E-2</v>
          </cell>
          <cell r="CZ95">
            <v>0.76200000000000001</v>
          </cell>
          <cell r="DA95">
            <v>0.158</v>
          </cell>
          <cell r="DB95">
            <v>8.1000000000000003E-2</v>
          </cell>
          <cell r="DC95">
            <v>0</v>
          </cell>
          <cell r="DD95">
            <v>0</v>
          </cell>
          <cell r="DE95">
            <v>0.58899999999999997</v>
          </cell>
          <cell r="DF95">
            <v>0.28399999999999997</v>
          </cell>
          <cell r="DG95">
            <v>5.5E-2</v>
          </cell>
          <cell r="DH95">
            <v>1.0999999999999999E-2</v>
          </cell>
          <cell r="DI95">
            <v>0.06</v>
          </cell>
          <cell r="DJ95">
            <v>0.53200000000000003</v>
          </cell>
          <cell r="DK95">
            <v>7.4999999999999997E-2</v>
          </cell>
          <cell r="DL95">
            <v>0</v>
          </cell>
          <cell r="DM95">
            <v>0</v>
          </cell>
          <cell r="DN95">
            <v>0.39300000000000002</v>
          </cell>
          <cell r="DO95">
            <v>0.66800000000000004</v>
          </cell>
          <cell r="DP95">
            <v>0.11600000000000001</v>
          </cell>
          <cell r="DQ95">
            <v>0</v>
          </cell>
          <cell r="DR95">
            <v>3.4000000000000002E-2</v>
          </cell>
          <cell r="DS95">
            <v>0.183</v>
          </cell>
          <cell r="DT95">
            <v>0.53500000000000003</v>
          </cell>
          <cell r="DU95">
            <v>0.26900000000000002</v>
          </cell>
          <cell r="DV95">
            <v>0.15</v>
          </cell>
          <cell r="DW95">
            <v>2.5999999999999999E-2</v>
          </cell>
          <cell r="DX95">
            <v>0.02</v>
          </cell>
          <cell r="DY95">
            <v>0.38300000000000001</v>
          </cell>
          <cell r="DZ95">
            <v>0.38400000000000001</v>
          </cell>
          <cell r="EA95">
            <v>7.4999999999999997E-2</v>
          </cell>
          <cell r="EB95">
            <v>0.158</v>
          </cell>
          <cell r="EC95">
            <v>0.109</v>
          </cell>
          <cell r="ED95">
            <v>0.31900000000000001</v>
          </cell>
          <cell r="EE95">
            <v>2.7E-2</v>
          </cell>
          <cell r="EF95">
            <v>0.33100000000000002</v>
          </cell>
          <cell r="EG95">
            <v>0.214</v>
          </cell>
          <cell r="EH95">
            <v>0.36399999999999999</v>
          </cell>
          <cell r="EI95">
            <v>0.35099999999999998</v>
          </cell>
          <cell r="EJ95">
            <v>0.104</v>
          </cell>
          <cell r="EK95">
            <v>0.18099999999999999</v>
          </cell>
          <cell r="EL95">
            <v>0.36799999999999999</v>
          </cell>
          <cell r="EM95">
            <v>0.13400000000000001</v>
          </cell>
          <cell r="EN95">
            <v>4.8000000000000001E-2</v>
          </cell>
          <cell r="EO95">
            <v>3.3000000000000002E-2</v>
          </cell>
          <cell r="EP95">
            <v>6.6000000000000003E-2</v>
          </cell>
          <cell r="EQ95">
            <v>0.35199999999999998</v>
          </cell>
          <cell r="ER95">
            <v>0.42299999999999999</v>
          </cell>
          <cell r="ES95">
            <v>0.14699999999999999</v>
          </cell>
          <cell r="ET95">
            <v>8.5000000000000006E-2</v>
          </cell>
          <cell r="EU95">
            <v>0.107</v>
          </cell>
          <cell r="EV95">
            <v>9.5000000000000001E-2</v>
          </cell>
          <cell r="EW95">
            <v>0.01</v>
          </cell>
          <cell r="EX95">
            <v>0.121</v>
          </cell>
          <cell r="EY95">
            <v>0.23</v>
          </cell>
          <cell r="EZ95">
            <v>0.189</v>
          </cell>
          <cell r="FA95">
            <v>0.26200000000000001</v>
          </cell>
          <cell r="FB95">
            <v>0.20499999999999999</v>
          </cell>
          <cell r="FC95">
            <v>0.49299999999999999</v>
          </cell>
          <cell r="FD95">
            <v>4.1000000000000002E-2</v>
          </cell>
          <cell r="FE95">
            <v>0.439</v>
          </cell>
          <cell r="FF95">
            <v>0.313</v>
          </cell>
          <cell r="FG95">
            <v>0.248</v>
          </cell>
          <cell r="FH95">
            <v>0</v>
          </cell>
          <cell r="FI95">
            <v>0.33900000000000002</v>
          </cell>
          <cell r="FJ95">
            <v>0.34</v>
          </cell>
          <cell r="FK95">
            <v>0.32100000000000001</v>
          </cell>
          <cell r="FL95">
            <v>0</v>
          </cell>
          <cell r="FM95">
            <v>5.3999999999999999E-2</v>
          </cell>
          <cell r="FN95">
            <v>0.58099999999999996</v>
          </cell>
          <cell r="FO95">
            <v>0.34899999999999998</v>
          </cell>
          <cell r="FP95">
            <v>1.6E-2</v>
          </cell>
          <cell r="FQ95">
            <v>0.63400000000000001</v>
          </cell>
          <cell r="FR95">
            <v>0.2</v>
          </cell>
          <cell r="FS95">
            <v>0</v>
          </cell>
          <cell r="FT95">
            <v>6.3E-2</v>
          </cell>
          <cell r="FU95">
            <v>9.9000000000000005E-2</v>
          </cell>
          <cell r="FV95">
            <v>5.0000000000000001E-3</v>
          </cell>
          <cell r="FW95">
            <v>0.621</v>
          </cell>
          <cell r="FX95">
            <v>0.20100000000000001</v>
          </cell>
          <cell r="FY95">
            <v>0</v>
          </cell>
          <cell r="FZ95">
            <v>6.3E-2</v>
          </cell>
          <cell r="GA95">
            <v>0.107</v>
          </cell>
          <cell r="GB95">
            <v>6.0000000000000001E-3</v>
          </cell>
          <cell r="GC95">
            <v>0</v>
          </cell>
          <cell r="GD95">
            <v>0</v>
          </cell>
          <cell r="GE95">
            <v>0</v>
          </cell>
          <cell r="GF95">
            <v>0</v>
          </cell>
          <cell r="GG95">
            <v>0</v>
          </cell>
          <cell r="GH95">
            <v>0</v>
          </cell>
          <cell r="GI95">
            <v>0</v>
          </cell>
          <cell r="GJ95">
            <v>0</v>
          </cell>
          <cell r="GK95">
            <v>0</v>
          </cell>
          <cell r="GL95">
            <v>0</v>
          </cell>
          <cell r="GM95">
            <v>0</v>
          </cell>
          <cell r="GN95">
            <v>0</v>
          </cell>
          <cell r="GO95">
            <v>6.2E-2</v>
          </cell>
          <cell r="GP95">
            <v>2.3E-2</v>
          </cell>
          <cell r="GQ95">
            <v>0</v>
          </cell>
          <cell r="GR95">
            <v>1.4E-2</v>
          </cell>
          <cell r="GS95">
            <v>1.2E-2</v>
          </cell>
          <cell r="GT95">
            <v>0</v>
          </cell>
          <cell r="GU95">
            <v>0.48699999999999999</v>
          </cell>
          <cell r="GV95">
            <v>0.156</v>
          </cell>
          <cell r="GW95">
            <v>9.5000000000000001E-2</v>
          </cell>
          <cell r="GX95">
            <v>8.8999999999999996E-2</v>
          </cell>
          <cell r="GY95">
            <v>0</v>
          </cell>
          <cell r="GZ95">
            <v>5.1999999999999998E-2</v>
          </cell>
          <cell r="HA95">
            <v>0</v>
          </cell>
          <cell r="HB95">
            <v>0.01</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1.4E-2</v>
          </cell>
          <cell r="HU95">
            <v>0</v>
          </cell>
          <cell r="HV95">
            <v>2.3E-2</v>
          </cell>
          <cell r="HW95">
            <v>1.2999999999999999E-2</v>
          </cell>
          <cell r="HX95">
            <v>0.06</v>
          </cell>
          <cell r="HY95">
            <v>3.7999999999999999E-2</v>
          </cell>
          <cell r="HZ95">
            <v>0.11799999999999999</v>
          </cell>
          <cell r="IA95">
            <v>9.7000000000000003E-2</v>
          </cell>
          <cell r="IB95">
            <v>0.17599999999999999</v>
          </cell>
          <cell r="IC95">
            <v>0.14899999999999999</v>
          </cell>
          <cell r="ID95">
            <v>0.30199999999999999</v>
          </cell>
          <cell r="IE95">
            <v>0</v>
          </cell>
          <cell r="IF95">
            <v>0</v>
          </cell>
          <cell r="IG95">
            <v>0.01</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0.109</v>
          </cell>
          <cell r="JC95">
            <v>0</v>
          </cell>
          <cell r="JD95">
            <v>0</v>
          </cell>
          <cell r="JE95">
            <v>0</v>
          </cell>
          <cell r="JF95">
            <v>0</v>
          </cell>
          <cell r="JG95">
            <v>0</v>
          </cell>
          <cell r="JH95">
            <v>0.88100000000000001</v>
          </cell>
          <cell r="JI95">
            <v>0</v>
          </cell>
          <cell r="JJ95">
            <v>0</v>
          </cell>
          <cell r="JK95">
            <v>0</v>
          </cell>
          <cell r="JL95">
            <v>0</v>
          </cell>
          <cell r="JM95">
            <v>0</v>
          </cell>
          <cell r="JN95">
            <v>8.9999999999999993E-3</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0.09</v>
          </cell>
          <cell r="KF95">
            <v>1.0999999999999999E-2</v>
          </cell>
          <cell r="KG95">
            <v>0</v>
          </cell>
          <cell r="KH95">
            <v>0</v>
          </cell>
          <cell r="KI95">
            <v>0</v>
          </cell>
          <cell r="KJ95">
            <v>7.0000000000000007E-2</v>
          </cell>
          <cell r="KK95">
            <v>0.747</v>
          </cell>
          <cell r="KL95">
            <v>7.2999999999999995E-2</v>
          </cell>
          <cell r="KM95">
            <v>0</v>
          </cell>
          <cell r="KN95">
            <v>0</v>
          </cell>
          <cell r="KO95">
            <v>0</v>
          </cell>
          <cell r="KP95">
            <v>0</v>
          </cell>
          <cell r="KQ95">
            <v>8.9999999999999993E-3</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0.104</v>
          </cell>
          <cell r="LJ95">
            <v>0.01</v>
          </cell>
          <cell r="LK95">
            <v>0</v>
          </cell>
          <cell r="LL95">
            <v>0</v>
          </cell>
          <cell r="LM95">
            <v>5.3999999999999999E-2</v>
          </cell>
          <cell r="LN95">
            <v>0.23899999999999999</v>
          </cell>
          <cell r="LO95">
            <v>0.48</v>
          </cell>
          <cell r="LP95">
            <v>0.10299999999999999</v>
          </cell>
          <cell r="LQ95">
            <v>0</v>
          </cell>
          <cell r="LR95">
            <v>0</v>
          </cell>
          <cell r="LS95">
            <v>0</v>
          </cell>
          <cell r="LT95">
            <v>0.01</v>
          </cell>
          <cell r="LU95">
            <v>0</v>
          </cell>
          <cell r="LV95">
            <v>0</v>
          </cell>
          <cell r="LW95">
            <v>0</v>
          </cell>
          <cell r="LX95">
            <v>0</v>
          </cell>
          <cell r="LY95">
            <v>0</v>
          </cell>
          <cell r="LZ95">
            <v>0</v>
          </cell>
          <cell r="MA95">
            <v>0</v>
          </cell>
          <cell r="MB95">
            <v>0</v>
          </cell>
          <cell r="MC95">
            <v>0</v>
          </cell>
          <cell r="MD95">
            <v>0</v>
          </cell>
          <cell r="ME95">
            <v>0</v>
          </cell>
          <cell r="MF95">
            <v>0</v>
          </cell>
          <cell r="MG95">
            <v>0</v>
          </cell>
          <cell r="MH95">
            <v>0</v>
          </cell>
          <cell r="MI95">
            <v>0</v>
          </cell>
          <cell r="MJ95">
            <v>0</v>
          </cell>
          <cell r="MK95">
            <v>0</v>
          </cell>
          <cell r="ML95">
            <v>0</v>
          </cell>
          <cell r="MM95">
            <v>0</v>
          </cell>
          <cell r="MN95">
            <v>0.11</v>
          </cell>
          <cell r="MO95">
            <v>0</v>
          </cell>
          <cell r="MP95">
            <v>0</v>
          </cell>
          <cell r="MQ95">
            <v>0</v>
          </cell>
          <cell r="MR95">
            <v>3.2000000000000001E-2</v>
          </cell>
          <cell r="MS95">
            <v>0</v>
          </cell>
          <cell r="MT95">
            <v>0.84799999999999998</v>
          </cell>
          <cell r="MU95">
            <v>0</v>
          </cell>
          <cell r="MV95">
            <v>0</v>
          </cell>
          <cell r="MW95">
            <v>0</v>
          </cell>
          <cell r="MX95">
            <v>0</v>
          </cell>
          <cell r="MY95">
            <v>0</v>
          </cell>
          <cell r="MZ95">
            <v>0.01</v>
          </cell>
          <cell r="NA95">
            <v>0.109</v>
          </cell>
          <cell r="NB95">
            <v>0.16700000000000001</v>
          </cell>
          <cell r="NC95">
            <v>2.7E-2</v>
          </cell>
          <cell r="ND95">
            <v>3.5000000000000003E-2</v>
          </cell>
          <cell r="NE95">
            <v>4.4999999999999998E-2</v>
          </cell>
          <cell r="NF95">
            <v>0</v>
          </cell>
          <cell r="NG95">
            <v>0.127</v>
          </cell>
          <cell r="NH95">
            <v>0</v>
          </cell>
          <cell r="NI95">
            <v>0.224</v>
          </cell>
          <cell r="NJ95">
            <v>3.3000000000000002E-2</v>
          </cell>
          <cell r="NK95">
            <v>0</v>
          </cell>
          <cell r="NL95">
            <v>1.4E-2</v>
          </cell>
          <cell r="NM95">
            <v>0</v>
          </cell>
          <cell r="NN95">
            <v>6.2E-2</v>
          </cell>
          <cell r="NO95">
            <v>0</v>
          </cell>
          <cell r="NP95">
            <v>0</v>
          </cell>
          <cell r="NQ95">
            <v>1.0999999999999999E-2</v>
          </cell>
          <cell r="NR95">
            <v>0</v>
          </cell>
          <cell r="NS95">
            <v>1.0999999999999999E-2</v>
          </cell>
          <cell r="NT95">
            <v>0.13600000000000001</v>
          </cell>
          <cell r="NU95">
            <v>0.32800000000000001</v>
          </cell>
          <cell r="NV95">
            <v>0</v>
          </cell>
          <cell r="NW95">
            <v>0</v>
          </cell>
          <cell r="NX95">
            <v>5.5E-2</v>
          </cell>
          <cell r="NY95">
            <v>2.5999999999999999E-2</v>
          </cell>
          <cell r="NZ95">
            <v>0.313</v>
          </cell>
          <cell r="OA95">
            <v>4.5999999999999999E-2</v>
          </cell>
          <cell r="OB95">
            <v>0</v>
          </cell>
          <cell r="OC95">
            <v>0</v>
          </cell>
          <cell r="OD95">
            <v>2.7E-2</v>
          </cell>
          <cell r="OE95">
            <v>4.8000000000000001E-2</v>
          </cell>
          <cell r="OF95">
            <v>0</v>
          </cell>
          <cell r="OG95">
            <v>0.01</v>
          </cell>
          <cell r="OH95">
            <v>1.0999999999999999E-2</v>
          </cell>
          <cell r="OI95">
            <v>1.0999999999999999E-2</v>
          </cell>
          <cell r="OJ95">
            <v>0.127</v>
          </cell>
          <cell r="OK95">
            <v>0.109</v>
          </cell>
          <cell r="OL95">
            <v>0</v>
          </cell>
          <cell r="OM95">
            <v>0</v>
          </cell>
          <cell r="ON95">
            <v>0</v>
          </cell>
          <cell r="OO95">
            <v>0.16</v>
          </cell>
          <cell r="OP95">
            <v>0.126</v>
          </cell>
          <cell r="OQ95">
            <v>0</v>
          </cell>
          <cell r="OR95">
            <v>3.3000000000000002E-2</v>
          </cell>
          <cell r="OS95">
            <v>2.7E-2</v>
          </cell>
          <cell r="OT95">
            <v>0</v>
          </cell>
          <cell r="OU95">
            <v>0</v>
          </cell>
          <cell r="OV95">
            <v>0</v>
          </cell>
          <cell r="OW95">
            <v>3.5000000000000003E-2</v>
          </cell>
          <cell r="OX95">
            <v>0.192</v>
          </cell>
          <cell r="OY95">
            <v>0.104</v>
          </cell>
          <cell r="OZ95">
            <v>0</v>
          </cell>
          <cell r="PA95">
            <v>3.3000000000000002E-2</v>
          </cell>
          <cell r="PB95">
            <v>3.3000000000000002E-2</v>
          </cell>
          <cell r="PC95">
            <v>0</v>
          </cell>
          <cell r="PD95">
            <v>0.14799999999999999</v>
          </cell>
        </row>
        <row r="96">
          <cell r="A96" t="str">
            <v>5LZ</v>
          </cell>
          <cell r="B96" t="str">
            <v>96</v>
          </cell>
          <cell r="C96" t="str">
            <v>NAF 17</v>
          </cell>
          <cell r="D96" t="str">
            <v>LZ</v>
          </cell>
          <cell r="E96" t="str">
            <v>5</v>
          </cell>
          <cell r="F96">
            <v>0</v>
          </cell>
          <cell r="G96">
            <v>0</v>
          </cell>
          <cell r="H96">
            <v>5.2999999999999999E-2</v>
          </cell>
          <cell r="I96">
            <v>0.92700000000000005</v>
          </cell>
          <cell r="J96">
            <v>0.02</v>
          </cell>
          <cell r="K96">
            <v>0.377</v>
          </cell>
          <cell r="L96">
            <v>0.623</v>
          </cell>
          <cell r="M96">
            <v>0</v>
          </cell>
          <cell r="N96">
            <v>0</v>
          </cell>
          <cell r="O96">
            <v>3.3000000000000002E-2</v>
          </cell>
          <cell r="P96">
            <v>0.34300000000000003</v>
          </cell>
          <cell r="Q96">
            <v>0</v>
          </cell>
          <cell r="R96">
            <v>2.5000000000000001E-2</v>
          </cell>
          <cell r="S96">
            <v>4.1000000000000002E-2</v>
          </cell>
          <cell r="T96">
            <v>3.5000000000000003E-2</v>
          </cell>
          <cell r="U96">
            <v>3.9E-2</v>
          </cell>
          <cell r="V96">
            <v>0.184</v>
          </cell>
          <cell r="W96">
            <v>0.39900000000000002</v>
          </cell>
          <cell r="X96">
            <v>1.6E-2</v>
          </cell>
          <cell r="Y96">
            <v>0.91200000000000003</v>
          </cell>
          <cell r="Z96">
            <v>7.1999999999999995E-2</v>
          </cell>
          <cell r="AA96">
            <v>0</v>
          </cell>
          <cell r="AB96">
            <v>0</v>
          </cell>
          <cell r="AC96">
            <v>0</v>
          </cell>
          <cell r="AD96">
            <v>1</v>
          </cell>
          <cell r="AE96">
            <v>0</v>
          </cell>
          <cell r="AF96">
            <v>0.08</v>
          </cell>
          <cell r="AG96">
            <v>0.92</v>
          </cell>
          <cell r="AH96">
            <v>1</v>
          </cell>
          <cell r="AI96">
            <v>0</v>
          </cell>
          <cell r="AJ96">
            <v>5</v>
          </cell>
          <cell r="AK96">
            <v>0</v>
          </cell>
          <cell r="AL96">
            <v>0</v>
          </cell>
          <cell r="AM96">
            <v>0</v>
          </cell>
          <cell r="AN96">
            <v>0.78800000000000003</v>
          </cell>
          <cell r="AO96">
            <v>0.21299999999999999</v>
          </cell>
          <cell r="AP96">
            <v>0</v>
          </cell>
          <cell r="AQ96">
            <v>0</v>
          </cell>
          <cell r="AR96">
            <v>0</v>
          </cell>
          <cell r="AS96">
            <v>0.66300000000000003</v>
          </cell>
          <cell r="AT96">
            <v>0.33800000000000002</v>
          </cell>
          <cell r="AU96">
            <v>18</v>
          </cell>
          <cell r="AV96">
            <v>2.1000000000000001E-2</v>
          </cell>
          <cell r="AW96">
            <v>3.2000000000000001E-2</v>
          </cell>
          <cell r="AX96">
            <v>0</v>
          </cell>
          <cell r="AY96">
            <v>0.78200000000000003</v>
          </cell>
          <cell r="AZ96">
            <v>0.16600000000000001</v>
          </cell>
          <cell r="BA96">
            <v>32.145000000000003</v>
          </cell>
          <cell r="BB96">
            <v>8.5000000000000006E-2</v>
          </cell>
          <cell r="BC96">
            <v>0.30099999999999999</v>
          </cell>
          <cell r="BD96">
            <v>0.377</v>
          </cell>
          <cell r="BE96">
            <v>0.23599999999999999</v>
          </cell>
          <cell r="BF96">
            <v>0.38600000000000001</v>
          </cell>
          <cell r="BG96">
            <v>0.34799999999999998</v>
          </cell>
          <cell r="BH96">
            <v>0.126</v>
          </cell>
          <cell r="BI96">
            <v>0.108</v>
          </cell>
          <cell r="BJ96">
            <v>1.6E-2</v>
          </cell>
          <cell r="BK96">
            <v>1.6E-2</v>
          </cell>
          <cell r="BL96">
            <v>1.7000000000000001E-2</v>
          </cell>
          <cell r="BM96">
            <v>9.9000000000000005E-2</v>
          </cell>
          <cell r="BN96">
            <v>0.2</v>
          </cell>
          <cell r="BO96">
            <v>0.23200000000000001</v>
          </cell>
          <cell r="BP96">
            <v>0.35399999999999998</v>
          </cell>
          <cell r="BQ96">
            <v>9.8000000000000004E-2</v>
          </cell>
          <cell r="BR96">
            <v>0</v>
          </cell>
          <cell r="BS96">
            <v>0</v>
          </cell>
          <cell r="BT96">
            <v>0</v>
          </cell>
          <cell r="BU96">
            <v>0</v>
          </cell>
          <cell r="BV96">
            <v>6.9000000000000006E-2</v>
          </cell>
          <cell r="BW96">
            <v>0.93100000000000005</v>
          </cell>
          <cell r="BX96">
            <v>0</v>
          </cell>
          <cell r="BY96">
            <v>0</v>
          </cell>
          <cell r="BZ96">
            <v>0</v>
          </cell>
          <cell r="CA96">
            <v>0.20399999999999999</v>
          </cell>
          <cell r="CB96">
            <v>0.79600000000000004</v>
          </cell>
          <cell r="CC96">
            <v>0</v>
          </cell>
          <cell r="CD96">
            <v>0</v>
          </cell>
          <cell r="CE96">
            <v>0</v>
          </cell>
          <cell r="CF96">
            <v>5.6000000000000001E-2</v>
          </cell>
          <cell r="CG96">
            <v>0.46400000000000002</v>
          </cell>
          <cell r="CH96">
            <v>0.41299999999999998</v>
          </cell>
          <cell r="CI96">
            <v>6.7000000000000004E-2</v>
          </cell>
          <cell r="CJ96">
            <v>0</v>
          </cell>
          <cell r="CK96">
            <v>0</v>
          </cell>
          <cell r="CL96">
            <v>0</v>
          </cell>
          <cell r="CM96">
            <v>0</v>
          </cell>
          <cell r="CN96">
            <v>2.1000000000000001E-2</v>
          </cell>
          <cell r="CO96">
            <v>0.97899999999999998</v>
          </cell>
          <cell r="CP96">
            <v>0.41099999999999998</v>
          </cell>
          <cell r="CQ96">
            <v>0.57199999999999995</v>
          </cell>
          <cell r="CR96">
            <v>1.7000000000000001E-2</v>
          </cell>
          <cell r="CS96">
            <v>0</v>
          </cell>
          <cell r="CT96">
            <v>0</v>
          </cell>
          <cell r="CU96">
            <v>0.40300000000000002</v>
          </cell>
          <cell r="CV96">
            <v>0.52300000000000002</v>
          </cell>
          <cell r="CW96">
            <v>1.4999999999999999E-2</v>
          </cell>
          <cell r="CX96">
            <v>0</v>
          </cell>
          <cell r="CY96">
            <v>5.8999999999999997E-2</v>
          </cell>
          <cell r="CZ96">
            <v>0.623</v>
          </cell>
          <cell r="DA96">
            <v>0.217</v>
          </cell>
          <cell r="DB96">
            <v>0.16</v>
          </cell>
          <cell r="DC96">
            <v>0</v>
          </cell>
          <cell r="DD96">
            <v>0</v>
          </cell>
          <cell r="DE96">
            <v>0.40100000000000002</v>
          </cell>
          <cell r="DF96">
            <v>0.58199999999999996</v>
          </cell>
          <cell r="DG96">
            <v>1.7000000000000001E-2</v>
          </cell>
          <cell r="DH96">
            <v>0</v>
          </cell>
          <cell r="DI96">
            <v>0</v>
          </cell>
          <cell r="DJ96">
            <v>0.41399999999999998</v>
          </cell>
          <cell r="DK96">
            <v>0.17499999999999999</v>
          </cell>
          <cell r="DL96">
            <v>0</v>
          </cell>
          <cell r="DM96">
            <v>0</v>
          </cell>
          <cell r="DN96">
            <v>0.41099999999999998</v>
          </cell>
          <cell r="DO96">
            <v>0.78400000000000003</v>
          </cell>
          <cell r="DP96">
            <v>6.7000000000000004E-2</v>
          </cell>
          <cell r="DQ96">
            <v>1.4999999999999999E-2</v>
          </cell>
          <cell r="DR96">
            <v>0</v>
          </cell>
          <cell r="DS96">
            <v>0.13400000000000001</v>
          </cell>
          <cell r="DT96">
            <v>0.36899999999999999</v>
          </cell>
          <cell r="DU96">
            <v>0.39500000000000002</v>
          </cell>
          <cell r="DV96">
            <v>0.23599999999999999</v>
          </cell>
          <cell r="DW96">
            <v>0</v>
          </cell>
          <cell r="DX96">
            <v>0</v>
          </cell>
          <cell r="DY96">
            <v>0.252</v>
          </cell>
          <cell r="DZ96">
            <v>0.33500000000000002</v>
          </cell>
          <cell r="EA96">
            <v>0</v>
          </cell>
          <cell r="EB96">
            <v>0.41299999999999998</v>
          </cell>
          <cell r="EC96">
            <v>1.9E-2</v>
          </cell>
          <cell r="ED96">
            <v>0.374</v>
          </cell>
          <cell r="EE96">
            <v>1.6E-2</v>
          </cell>
          <cell r="EF96">
            <v>0.24</v>
          </cell>
          <cell r="EG96">
            <v>0.35099999999999998</v>
          </cell>
          <cell r="EH96">
            <v>0.26500000000000001</v>
          </cell>
          <cell r="EI96">
            <v>0.307</v>
          </cell>
          <cell r="EJ96">
            <v>0</v>
          </cell>
          <cell r="EK96">
            <v>0.42699999999999999</v>
          </cell>
          <cell r="EL96">
            <v>0.30099999999999999</v>
          </cell>
          <cell r="EM96">
            <v>0.14699999999999999</v>
          </cell>
          <cell r="EN96">
            <v>0.09</v>
          </cell>
          <cell r="EO96">
            <v>2.1000000000000001E-2</v>
          </cell>
          <cell r="EP96">
            <v>0.13500000000000001</v>
          </cell>
          <cell r="EQ96">
            <v>0.30499999999999999</v>
          </cell>
          <cell r="ER96">
            <v>0.23300000000000001</v>
          </cell>
          <cell r="ES96">
            <v>7.5999999999999998E-2</v>
          </cell>
          <cell r="ET96">
            <v>0.252</v>
          </cell>
          <cell r="EU96">
            <v>0.27500000000000002</v>
          </cell>
          <cell r="EV96">
            <v>9.4E-2</v>
          </cell>
          <cell r="EW96">
            <v>6.0999999999999999E-2</v>
          </cell>
          <cell r="EX96">
            <v>6.5000000000000002E-2</v>
          </cell>
          <cell r="EY96">
            <v>0.20399999999999999</v>
          </cell>
          <cell r="EZ96">
            <v>0.23499999999999999</v>
          </cell>
          <cell r="FA96">
            <v>0.312</v>
          </cell>
          <cell r="FB96">
            <v>0.14399999999999999</v>
          </cell>
          <cell r="FC96">
            <v>0.5</v>
          </cell>
          <cell r="FD96">
            <v>4.3999999999999997E-2</v>
          </cell>
          <cell r="FE96">
            <v>0.29599999999999999</v>
          </cell>
          <cell r="FF96">
            <v>0.151</v>
          </cell>
          <cell r="FG96">
            <v>0.52600000000000002</v>
          </cell>
          <cell r="FH96">
            <v>2.7E-2</v>
          </cell>
          <cell r="FI96">
            <v>0.30299999999999999</v>
          </cell>
          <cell r="FJ96">
            <v>0.151</v>
          </cell>
          <cell r="FK96">
            <v>0.51900000000000002</v>
          </cell>
          <cell r="FL96">
            <v>2.7E-2</v>
          </cell>
          <cell r="FM96">
            <v>3.7999999999999999E-2</v>
          </cell>
          <cell r="FN96">
            <v>0.76900000000000002</v>
          </cell>
          <cell r="FO96">
            <v>0.13800000000000001</v>
          </cell>
          <cell r="FP96">
            <v>5.5E-2</v>
          </cell>
          <cell r="FQ96">
            <v>0.60799999999999998</v>
          </cell>
          <cell r="FR96">
            <v>0.184</v>
          </cell>
          <cell r="FS96">
            <v>2E-3</v>
          </cell>
          <cell r="FT96">
            <v>7.8E-2</v>
          </cell>
          <cell r="FU96">
            <v>0.126</v>
          </cell>
          <cell r="FV96">
            <v>1E-3</v>
          </cell>
          <cell r="FW96">
            <v>0.57999999999999996</v>
          </cell>
          <cell r="FX96">
            <v>0.17699999999999999</v>
          </cell>
          <cell r="FY96">
            <v>2E-3</v>
          </cell>
          <cell r="FZ96">
            <v>8.8999999999999996E-2</v>
          </cell>
          <cell r="GA96">
            <v>0.151</v>
          </cell>
          <cell r="GB96">
            <v>1E-3</v>
          </cell>
          <cell r="GC96">
            <v>0</v>
          </cell>
          <cell r="GD96">
            <v>0</v>
          </cell>
          <cell r="GE96">
            <v>0</v>
          </cell>
          <cell r="GF96">
            <v>0</v>
          </cell>
          <cell r="GG96">
            <v>0</v>
          </cell>
          <cell r="GH96">
            <v>0</v>
          </cell>
          <cell r="GI96">
            <v>0</v>
          </cell>
          <cell r="GJ96">
            <v>0</v>
          </cell>
          <cell r="GK96">
            <v>0</v>
          </cell>
          <cell r="GL96">
            <v>0</v>
          </cell>
          <cell r="GM96">
            <v>0</v>
          </cell>
          <cell r="GN96">
            <v>0</v>
          </cell>
          <cell r="GO96">
            <v>0.02</v>
          </cell>
          <cell r="GP96">
            <v>1.6E-2</v>
          </cell>
          <cell r="GQ96">
            <v>0</v>
          </cell>
          <cell r="GR96">
            <v>1.7000000000000001E-2</v>
          </cell>
          <cell r="GS96">
            <v>0</v>
          </cell>
          <cell r="GT96">
            <v>0</v>
          </cell>
          <cell r="GU96">
            <v>0.34599999999999997</v>
          </cell>
          <cell r="GV96">
            <v>0.33200000000000002</v>
          </cell>
          <cell r="GW96">
            <v>0.126</v>
          </cell>
          <cell r="GX96">
            <v>9.0999999999999998E-2</v>
          </cell>
          <cell r="GY96">
            <v>1.6E-2</v>
          </cell>
          <cell r="GZ96">
            <v>1.6E-2</v>
          </cell>
          <cell r="HA96">
            <v>0.02</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1.7999999999999999E-2</v>
          </cell>
          <cell r="HV96">
            <v>0</v>
          </cell>
          <cell r="HW96">
            <v>1.7000000000000001E-2</v>
          </cell>
          <cell r="HX96">
            <v>2.1999999999999999E-2</v>
          </cell>
          <cell r="HY96">
            <v>1.7000000000000001E-2</v>
          </cell>
          <cell r="HZ96">
            <v>7.6999999999999999E-2</v>
          </cell>
          <cell r="IA96">
            <v>0.182</v>
          </cell>
          <cell r="IB96">
            <v>0.23200000000000001</v>
          </cell>
          <cell r="IC96">
            <v>0.33700000000000002</v>
          </cell>
          <cell r="ID96">
            <v>7.5999999999999998E-2</v>
          </cell>
          <cell r="IE96">
            <v>0</v>
          </cell>
          <cell r="IF96">
            <v>2.1999999999999999E-2</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5.3999999999999999E-2</v>
          </cell>
          <cell r="JC96">
            <v>0</v>
          </cell>
          <cell r="JD96">
            <v>0</v>
          </cell>
          <cell r="JE96">
            <v>0</v>
          </cell>
          <cell r="JF96">
            <v>0</v>
          </cell>
          <cell r="JG96">
            <v>6.9000000000000006E-2</v>
          </cell>
          <cell r="JH96">
            <v>0.85599999999999998</v>
          </cell>
          <cell r="JI96">
            <v>0</v>
          </cell>
          <cell r="JJ96">
            <v>0</v>
          </cell>
          <cell r="JK96">
            <v>0</v>
          </cell>
          <cell r="JL96">
            <v>0</v>
          </cell>
          <cell r="JM96">
            <v>0</v>
          </cell>
          <cell r="JN96">
            <v>2.1000000000000001E-2</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1.6E-2</v>
          </cell>
          <cell r="KE96">
            <v>3.6999999999999998E-2</v>
          </cell>
          <cell r="KF96">
            <v>0</v>
          </cell>
          <cell r="KG96">
            <v>0</v>
          </cell>
          <cell r="KH96">
            <v>0</v>
          </cell>
          <cell r="KI96">
            <v>0</v>
          </cell>
          <cell r="KJ96">
            <v>0.188</v>
          </cell>
          <cell r="KK96">
            <v>0.73899999999999999</v>
          </cell>
          <cell r="KL96">
            <v>0</v>
          </cell>
          <cell r="KM96">
            <v>0</v>
          </cell>
          <cell r="KN96">
            <v>0</v>
          </cell>
          <cell r="KO96">
            <v>0</v>
          </cell>
          <cell r="KP96">
            <v>0</v>
          </cell>
          <cell r="KQ96">
            <v>0.02</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3.5000000000000003E-2</v>
          </cell>
          <cell r="LJ96">
            <v>2.4E-2</v>
          </cell>
          <cell r="LK96">
            <v>0</v>
          </cell>
          <cell r="LL96">
            <v>0</v>
          </cell>
          <cell r="LM96">
            <v>5.6000000000000001E-2</v>
          </cell>
          <cell r="LN96">
            <v>0.44400000000000001</v>
          </cell>
          <cell r="LO96">
            <v>0.378</v>
          </cell>
          <cell r="LP96">
            <v>4.2999999999999997E-2</v>
          </cell>
          <cell r="LQ96">
            <v>0</v>
          </cell>
          <cell r="LR96">
            <v>0</v>
          </cell>
          <cell r="LS96">
            <v>0</v>
          </cell>
          <cell r="LT96">
            <v>0.02</v>
          </cell>
          <cell r="LU96">
            <v>0</v>
          </cell>
          <cell r="LV96">
            <v>0</v>
          </cell>
          <cell r="LW96">
            <v>0</v>
          </cell>
          <cell r="LX96">
            <v>0</v>
          </cell>
          <cell r="LY96">
            <v>0</v>
          </cell>
          <cell r="LZ96">
            <v>0</v>
          </cell>
          <cell r="MA96">
            <v>0</v>
          </cell>
          <cell r="MB96">
            <v>0</v>
          </cell>
          <cell r="MC96">
            <v>0</v>
          </cell>
          <cell r="MD96">
            <v>0</v>
          </cell>
          <cell r="ME96">
            <v>0</v>
          </cell>
          <cell r="MF96">
            <v>0</v>
          </cell>
          <cell r="MG96">
            <v>0</v>
          </cell>
          <cell r="MH96">
            <v>0</v>
          </cell>
          <cell r="MI96">
            <v>0</v>
          </cell>
          <cell r="MJ96">
            <v>0</v>
          </cell>
          <cell r="MK96">
            <v>0</v>
          </cell>
          <cell r="ML96">
            <v>0</v>
          </cell>
          <cell r="MM96">
            <v>0</v>
          </cell>
          <cell r="MN96">
            <v>5.7000000000000002E-2</v>
          </cell>
          <cell r="MO96">
            <v>0</v>
          </cell>
          <cell r="MP96">
            <v>0</v>
          </cell>
          <cell r="MQ96">
            <v>0</v>
          </cell>
          <cell r="MR96">
            <v>0</v>
          </cell>
          <cell r="MS96">
            <v>2.1000000000000001E-2</v>
          </cell>
          <cell r="MT96">
            <v>0.9</v>
          </cell>
          <cell r="MU96">
            <v>0</v>
          </cell>
          <cell r="MV96">
            <v>0</v>
          </cell>
          <cell r="MW96">
            <v>0</v>
          </cell>
          <cell r="MX96">
            <v>0</v>
          </cell>
          <cell r="MY96">
            <v>0</v>
          </cell>
          <cell r="MZ96">
            <v>2.1999999999999999E-2</v>
          </cell>
          <cell r="NA96">
            <v>1.9E-2</v>
          </cell>
          <cell r="NB96">
            <v>0.19600000000000001</v>
          </cell>
          <cell r="NC96">
            <v>0</v>
          </cell>
          <cell r="ND96">
            <v>2.4E-2</v>
          </cell>
          <cell r="NE96">
            <v>1.4E-2</v>
          </cell>
          <cell r="NF96">
            <v>0</v>
          </cell>
          <cell r="NG96">
            <v>0.11899999999999999</v>
          </cell>
          <cell r="NH96">
            <v>1.6E-2</v>
          </cell>
          <cell r="NI96">
            <v>0.17399999999999999</v>
          </cell>
          <cell r="NJ96">
            <v>2.5999999999999999E-2</v>
          </cell>
          <cell r="NK96">
            <v>0</v>
          </cell>
          <cell r="NL96">
            <v>0</v>
          </cell>
          <cell r="NM96">
            <v>0</v>
          </cell>
          <cell r="NN96">
            <v>0</v>
          </cell>
          <cell r="NO96">
            <v>0</v>
          </cell>
          <cell r="NP96">
            <v>0</v>
          </cell>
          <cell r="NQ96">
            <v>5.8999999999999997E-2</v>
          </cell>
          <cell r="NR96">
            <v>0</v>
          </cell>
          <cell r="NS96">
            <v>4.2999999999999997E-2</v>
          </cell>
          <cell r="NT96">
            <v>0.311</v>
          </cell>
          <cell r="NU96">
            <v>0.23799999999999999</v>
          </cell>
          <cell r="NV96">
            <v>0</v>
          </cell>
          <cell r="NW96">
            <v>0</v>
          </cell>
          <cell r="NX96">
            <v>1.4E-2</v>
          </cell>
          <cell r="NY96">
            <v>2.7E-2</v>
          </cell>
          <cell r="NZ96">
            <v>0.307</v>
          </cell>
          <cell r="OA96">
            <v>0</v>
          </cell>
          <cell r="OB96">
            <v>0</v>
          </cell>
          <cell r="OC96">
            <v>0</v>
          </cell>
          <cell r="OD96">
            <v>0</v>
          </cell>
          <cell r="OE96">
            <v>0</v>
          </cell>
          <cell r="OF96">
            <v>0</v>
          </cell>
          <cell r="OG96">
            <v>0</v>
          </cell>
          <cell r="OH96">
            <v>0</v>
          </cell>
          <cell r="OI96">
            <v>0</v>
          </cell>
          <cell r="OJ96">
            <v>0.41299999999999998</v>
          </cell>
          <cell r="OK96">
            <v>1.9E-2</v>
          </cell>
          <cell r="OL96">
            <v>0</v>
          </cell>
          <cell r="OM96">
            <v>0</v>
          </cell>
          <cell r="ON96">
            <v>0</v>
          </cell>
          <cell r="OO96">
            <v>0.223</v>
          </cell>
          <cell r="OP96">
            <v>9.1999999999999998E-2</v>
          </cell>
          <cell r="OQ96">
            <v>0</v>
          </cell>
          <cell r="OR96">
            <v>5.8999999999999997E-2</v>
          </cell>
          <cell r="OS96">
            <v>0</v>
          </cell>
          <cell r="OT96">
            <v>1.6E-2</v>
          </cell>
          <cell r="OU96">
            <v>0</v>
          </cell>
          <cell r="OV96">
            <v>0</v>
          </cell>
          <cell r="OW96">
            <v>2.4E-2</v>
          </cell>
          <cell r="OX96">
            <v>0.17399999999999999</v>
          </cell>
          <cell r="OY96">
            <v>0</v>
          </cell>
          <cell r="OZ96">
            <v>4.2999999999999997E-2</v>
          </cell>
          <cell r="PA96">
            <v>0</v>
          </cell>
          <cell r="PB96">
            <v>2.5999999999999999E-2</v>
          </cell>
          <cell r="PC96">
            <v>0</v>
          </cell>
          <cell r="PD96">
            <v>0.32500000000000001</v>
          </cell>
        </row>
        <row r="97">
          <cell r="A97" t="str">
            <v>6LZ</v>
          </cell>
          <cell r="B97" t="str">
            <v>97</v>
          </cell>
          <cell r="C97" t="str">
            <v>NAF 17</v>
          </cell>
          <cell r="D97" t="str">
            <v>LZ</v>
          </cell>
          <cell r="E97" t="str">
            <v>6</v>
          </cell>
          <cell r="F97">
            <v>0</v>
          </cell>
          <cell r="G97">
            <v>0.09</v>
          </cell>
          <cell r="H97">
            <v>0</v>
          </cell>
          <cell r="I97">
            <v>0.91</v>
          </cell>
          <cell r="J97">
            <v>0</v>
          </cell>
          <cell r="K97">
            <v>0.86699999999999999</v>
          </cell>
          <cell r="L97">
            <v>0.13300000000000001</v>
          </cell>
          <cell r="M97">
            <v>0</v>
          </cell>
          <cell r="N97">
            <v>0</v>
          </cell>
          <cell r="O97">
            <v>8.6999999999999994E-2</v>
          </cell>
          <cell r="P97">
            <v>0.34599999999999997</v>
          </cell>
          <cell r="Q97">
            <v>0</v>
          </cell>
          <cell r="R97">
            <v>3.4000000000000002E-2</v>
          </cell>
          <cell r="S97">
            <v>0</v>
          </cell>
          <cell r="T97">
            <v>2.3E-2</v>
          </cell>
          <cell r="U97">
            <v>7.9000000000000001E-2</v>
          </cell>
          <cell r="V97">
            <v>0.20300000000000001</v>
          </cell>
          <cell r="W97">
            <v>0.26700000000000002</v>
          </cell>
          <cell r="X97">
            <v>2.3E-2</v>
          </cell>
          <cell r="Y97">
            <v>0.97699999999999998</v>
          </cell>
          <cell r="Z97">
            <v>0</v>
          </cell>
          <cell r="AA97">
            <v>0</v>
          </cell>
          <cell r="AB97">
            <v>1</v>
          </cell>
          <cell r="AC97">
            <v>0</v>
          </cell>
          <cell r="AD97">
            <v>1</v>
          </cell>
          <cell r="AE97">
            <v>0</v>
          </cell>
          <cell r="AF97">
            <v>0.1</v>
          </cell>
          <cell r="AG97">
            <v>0.9</v>
          </cell>
          <cell r="AH97">
            <v>0.61099999999999999</v>
          </cell>
          <cell r="AI97">
            <v>0.38900000000000001</v>
          </cell>
          <cell r="AJ97">
            <v>0</v>
          </cell>
          <cell r="AK97">
            <v>0.23</v>
          </cell>
          <cell r="AL97">
            <v>0.12</v>
          </cell>
          <cell r="AM97">
            <v>0</v>
          </cell>
          <cell r="AN97">
            <v>0.33</v>
          </cell>
          <cell r="AO97">
            <v>0.32</v>
          </cell>
          <cell r="AP97">
            <v>0</v>
          </cell>
          <cell r="AQ97">
            <v>0</v>
          </cell>
          <cell r="AR97">
            <v>0.23</v>
          </cell>
          <cell r="AS97">
            <v>0.77</v>
          </cell>
          <cell r="AT97">
            <v>0</v>
          </cell>
          <cell r="AU97">
            <v>24638</v>
          </cell>
          <cell r="AV97">
            <v>0.04</v>
          </cell>
          <cell r="AW97">
            <v>2.1999999999999999E-2</v>
          </cell>
          <cell r="AX97">
            <v>0</v>
          </cell>
          <cell r="AY97">
            <v>0.66600000000000004</v>
          </cell>
          <cell r="AZ97">
            <v>0.27200000000000002</v>
          </cell>
          <cell r="BA97">
            <v>49.183999999999997</v>
          </cell>
          <cell r="BB97">
            <v>4.5999999999999999E-2</v>
          </cell>
          <cell r="BC97">
            <v>0.14499999999999999</v>
          </cell>
          <cell r="BD97">
            <v>0.626</v>
          </cell>
          <cell r="BE97">
            <v>0.184</v>
          </cell>
          <cell r="BF97">
            <v>0.39900000000000002</v>
          </cell>
          <cell r="BG97">
            <v>0.19900000000000001</v>
          </cell>
          <cell r="BH97">
            <v>0.29499999999999998</v>
          </cell>
          <cell r="BI97">
            <v>0.107</v>
          </cell>
          <cell r="BJ97">
            <v>0</v>
          </cell>
          <cell r="BK97">
            <v>0</v>
          </cell>
          <cell r="BL97">
            <v>0</v>
          </cell>
          <cell r="BM97">
            <v>0.30199999999999999</v>
          </cell>
          <cell r="BN97">
            <v>0.35799999999999998</v>
          </cell>
          <cell r="BO97">
            <v>0.13300000000000001</v>
          </cell>
          <cell r="BP97">
            <v>0.13200000000000001</v>
          </cell>
          <cell r="BQ97">
            <v>7.3999999999999996E-2</v>
          </cell>
          <cell r="BR97">
            <v>0</v>
          </cell>
          <cell r="BS97">
            <v>0</v>
          </cell>
          <cell r="BT97">
            <v>0</v>
          </cell>
          <cell r="BU97">
            <v>0</v>
          </cell>
          <cell r="BV97">
            <v>6.6000000000000003E-2</v>
          </cell>
          <cell r="BW97">
            <v>0.93400000000000005</v>
          </cell>
          <cell r="BX97">
            <v>0</v>
          </cell>
          <cell r="BY97">
            <v>0</v>
          </cell>
          <cell r="BZ97">
            <v>0</v>
          </cell>
          <cell r="CA97">
            <v>7.1999999999999995E-2</v>
          </cell>
          <cell r="CB97">
            <v>0.92800000000000005</v>
          </cell>
          <cell r="CC97">
            <v>0</v>
          </cell>
          <cell r="CD97">
            <v>0</v>
          </cell>
          <cell r="CE97">
            <v>0</v>
          </cell>
          <cell r="CF97">
            <v>0</v>
          </cell>
          <cell r="CG97">
            <v>0.44600000000000001</v>
          </cell>
          <cell r="CH97">
            <v>0.55400000000000005</v>
          </cell>
          <cell r="CI97">
            <v>0</v>
          </cell>
          <cell r="CJ97">
            <v>0</v>
          </cell>
          <cell r="CK97">
            <v>0</v>
          </cell>
          <cell r="CL97">
            <v>0</v>
          </cell>
          <cell r="CM97">
            <v>0</v>
          </cell>
          <cell r="CN97">
            <v>0</v>
          </cell>
          <cell r="CO97">
            <v>1</v>
          </cell>
          <cell r="CP97">
            <v>0.52800000000000002</v>
          </cell>
          <cell r="CQ97">
            <v>0.38100000000000001</v>
          </cell>
          <cell r="CR97">
            <v>9.0999999999999998E-2</v>
          </cell>
          <cell r="CS97">
            <v>0</v>
          </cell>
          <cell r="CT97">
            <v>0</v>
          </cell>
          <cell r="CU97">
            <v>0.51600000000000001</v>
          </cell>
          <cell r="CV97">
            <v>0.47199999999999998</v>
          </cell>
          <cell r="CW97">
            <v>1.2E-2</v>
          </cell>
          <cell r="CX97">
            <v>0</v>
          </cell>
          <cell r="CY97">
            <v>0</v>
          </cell>
          <cell r="CZ97">
            <v>0.61599999999999999</v>
          </cell>
          <cell r="DA97">
            <v>0.24099999999999999</v>
          </cell>
          <cell r="DB97">
            <v>0.14299999999999999</v>
          </cell>
          <cell r="DC97">
            <v>0</v>
          </cell>
          <cell r="DD97">
            <v>0</v>
          </cell>
          <cell r="DE97">
            <v>0.45500000000000002</v>
          </cell>
          <cell r="DF97">
            <v>0.44800000000000001</v>
          </cell>
          <cell r="DG97">
            <v>1.2E-2</v>
          </cell>
          <cell r="DH97">
            <v>0</v>
          </cell>
          <cell r="DI97">
            <v>8.5000000000000006E-2</v>
          </cell>
          <cell r="DJ97">
            <v>0.53800000000000003</v>
          </cell>
          <cell r="DK97">
            <v>0.19600000000000001</v>
          </cell>
          <cell r="DL97">
            <v>0</v>
          </cell>
          <cell r="DM97">
            <v>0</v>
          </cell>
          <cell r="DN97">
            <v>0.26600000000000001</v>
          </cell>
          <cell r="DO97">
            <v>0.81499999999999995</v>
          </cell>
          <cell r="DP97">
            <v>0.13300000000000001</v>
          </cell>
          <cell r="DQ97">
            <v>1.2E-2</v>
          </cell>
          <cell r="DR97">
            <v>0</v>
          </cell>
          <cell r="DS97">
            <v>0.04</v>
          </cell>
          <cell r="DT97">
            <v>0.40699999999999997</v>
          </cell>
          <cell r="DU97">
            <v>0.314</v>
          </cell>
          <cell r="DV97">
            <v>0.245</v>
          </cell>
          <cell r="DW97">
            <v>0</v>
          </cell>
          <cell r="DX97">
            <v>3.4000000000000002E-2</v>
          </cell>
          <cell r="DY97">
            <v>0.41099999999999998</v>
          </cell>
          <cell r="DZ97">
            <v>0.19400000000000001</v>
          </cell>
          <cell r="EA97">
            <v>9.1999999999999998E-2</v>
          </cell>
          <cell r="EB97">
            <v>0.30399999999999999</v>
          </cell>
          <cell r="EC97">
            <v>1.7999999999999999E-2</v>
          </cell>
          <cell r="ED97">
            <v>0.40600000000000003</v>
          </cell>
          <cell r="EE97">
            <v>3.3000000000000002E-2</v>
          </cell>
          <cell r="EF97">
            <v>0.20899999999999999</v>
          </cell>
          <cell r="EG97">
            <v>0.33300000000000002</v>
          </cell>
          <cell r="EH97">
            <v>0.41899999999999998</v>
          </cell>
          <cell r="EI97">
            <v>0.2</v>
          </cell>
          <cell r="EJ97">
            <v>4.4999999999999998E-2</v>
          </cell>
          <cell r="EK97">
            <v>0.33500000000000002</v>
          </cell>
          <cell r="EL97">
            <v>0.42099999999999999</v>
          </cell>
          <cell r="EM97">
            <v>0.26800000000000002</v>
          </cell>
          <cell r="EN97">
            <v>0.108</v>
          </cell>
          <cell r="EO97">
            <v>0</v>
          </cell>
          <cell r="EP97">
            <v>0</v>
          </cell>
          <cell r="EQ97">
            <v>0.20200000000000001</v>
          </cell>
          <cell r="ER97">
            <v>0.44900000000000001</v>
          </cell>
          <cell r="ES97">
            <v>7.8E-2</v>
          </cell>
          <cell r="ET97">
            <v>1.4999999999999999E-2</v>
          </cell>
          <cell r="EU97">
            <v>0.22800000000000001</v>
          </cell>
          <cell r="EV97">
            <v>0.123</v>
          </cell>
          <cell r="EW97">
            <v>0.27100000000000002</v>
          </cell>
          <cell r="EX97">
            <v>0.13400000000000001</v>
          </cell>
          <cell r="EY97">
            <v>0.42399999999999999</v>
          </cell>
          <cell r="EZ97">
            <v>0.19500000000000001</v>
          </cell>
          <cell r="FA97">
            <v>0.47499999999999998</v>
          </cell>
          <cell r="FB97">
            <v>0.191</v>
          </cell>
          <cell r="FC97">
            <v>0.33400000000000002</v>
          </cell>
          <cell r="FD97">
            <v>0</v>
          </cell>
          <cell r="FE97">
            <v>0.65300000000000002</v>
          </cell>
          <cell r="FF97">
            <v>0.155</v>
          </cell>
          <cell r="FG97">
            <v>0.192</v>
          </cell>
          <cell r="FH97">
            <v>0</v>
          </cell>
          <cell r="FI97">
            <v>0.629</v>
          </cell>
          <cell r="FJ97">
            <v>0.19900000000000001</v>
          </cell>
          <cell r="FK97">
            <v>0.17199999999999999</v>
          </cell>
          <cell r="FL97">
            <v>0</v>
          </cell>
          <cell r="FM97">
            <v>0.23599999999999999</v>
          </cell>
          <cell r="FN97">
            <v>0.44800000000000001</v>
          </cell>
          <cell r="FO97">
            <v>0.29299999999999998</v>
          </cell>
          <cell r="FP97">
            <v>2.3E-2</v>
          </cell>
          <cell r="FQ97">
            <v>0.53600000000000003</v>
          </cell>
          <cell r="FR97">
            <v>0.315</v>
          </cell>
          <cell r="FS97">
            <v>3.0000000000000001E-3</v>
          </cell>
          <cell r="FT97">
            <v>5.2999999999999999E-2</v>
          </cell>
          <cell r="FU97">
            <v>9.2999999999999999E-2</v>
          </cell>
          <cell r="FV97">
            <v>0</v>
          </cell>
          <cell r="FW97">
            <v>0.51600000000000001</v>
          </cell>
          <cell r="FX97">
            <v>0.29499999999999998</v>
          </cell>
          <cell r="FY97">
            <v>4.0000000000000001E-3</v>
          </cell>
          <cell r="FZ97">
            <v>5.8999999999999997E-2</v>
          </cell>
          <cell r="GA97">
            <v>0.127</v>
          </cell>
          <cell r="GB97">
            <v>0</v>
          </cell>
          <cell r="GC97">
            <v>0</v>
          </cell>
          <cell r="GD97">
            <v>0</v>
          </cell>
          <cell r="GE97">
            <v>0</v>
          </cell>
          <cell r="GF97">
            <v>0</v>
          </cell>
          <cell r="GG97">
            <v>0</v>
          </cell>
          <cell r="GH97">
            <v>0</v>
          </cell>
          <cell r="GI97">
            <v>1.2E-2</v>
          </cell>
          <cell r="GJ97">
            <v>0</v>
          </cell>
          <cell r="GK97">
            <v>2.3E-2</v>
          </cell>
          <cell r="GL97">
            <v>5.5E-2</v>
          </cell>
          <cell r="GM97">
            <v>0</v>
          </cell>
          <cell r="GN97">
            <v>0</v>
          </cell>
          <cell r="GO97">
            <v>0</v>
          </cell>
          <cell r="GP97">
            <v>0</v>
          </cell>
          <cell r="GQ97">
            <v>0</v>
          </cell>
          <cell r="GR97">
            <v>0</v>
          </cell>
          <cell r="GS97">
            <v>0</v>
          </cell>
          <cell r="GT97">
            <v>0</v>
          </cell>
          <cell r="GU97">
            <v>0.38700000000000001</v>
          </cell>
          <cell r="GV97">
            <v>0.19900000000000001</v>
          </cell>
          <cell r="GW97">
            <v>0.27200000000000002</v>
          </cell>
          <cell r="GX97">
            <v>5.1999999999999998E-2</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5.5E-2</v>
          </cell>
          <cell r="HO97">
            <v>2.4E-2</v>
          </cell>
          <cell r="HP97">
            <v>0</v>
          </cell>
          <cell r="HQ97">
            <v>0</v>
          </cell>
          <cell r="HR97">
            <v>1.2E-2</v>
          </cell>
          <cell r="HS97">
            <v>0</v>
          </cell>
          <cell r="HT97">
            <v>0</v>
          </cell>
          <cell r="HU97">
            <v>0</v>
          </cell>
          <cell r="HV97">
            <v>0</v>
          </cell>
          <cell r="HW97">
            <v>0</v>
          </cell>
          <cell r="HX97">
            <v>0</v>
          </cell>
          <cell r="HY97">
            <v>0</v>
          </cell>
          <cell r="HZ97">
            <v>0.248</v>
          </cell>
          <cell r="IA97">
            <v>0.33500000000000002</v>
          </cell>
          <cell r="IB97">
            <v>0.13300000000000001</v>
          </cell>
          <cell r="IC97">
            <v>0.13200000000000001</v>
          </cell>
          <cell r="ID97">
            <v>6.2E-2</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2.4E-2</v>
          </cell>
          <cell r="IV97">
            <v>6.5000000000000002E-2</v>
          </cell>
          <cell r="IW97">
            <v>0</v>
          </cell>
          <cell r="IX97">
            <v>0</v>
          </cell>
          <cell r="IY97">
            <v>0</v>
          </cell>
          <cell r="IZ97">
            <v>0</v>
          </cell>
          <cell r="JA97">
            <v>0</v>
          </cell>
          <cell r="JB97">
            <v>0</v>
          </cell>
          <cell r="JC97">
            <v>0</v>
          </cell>
          <cell r="JD97">
            <v>0</v>
          </cell>
          <cell r="JE97">
            <v>0</v>
          </cell>
          <cell r="JF97">
            <v>0</v>
          </cell>
          <cell r="JG97">
            <v>4.2000000000000003E-2</v>
          </cell>
          <cell r="JH97">
            <v>0.86899999999999999</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8.8999999999999996E-2</v>
          </cell>
          <cell r="JZ97">
            <v>0</v>
          </cell>
          <cell r="KA97">
            <v>0</v>
          </cell>
          <cell r="KB97">
            <v>0</v>
          </cell>
          <cell r="KC97">
            <v>0</v>
          </cell>
          <cell r="KD97">
            <v>0</v>
          </cell>
          <cell r="KE97">
            <v>0</v>
          </cell>
          <cell r="KF97">
            <v>0</v>
          </cell>
          <cell r="KG97">
            <v>0</v>
          </cell>
          <cell r="KH97">
            <v>0</v>
          </cell>
          <cell r="KI97">
            <v>0</v>
          </cell>
          <cell r="KJ97">
            <v>7.1999999999999995E-2</v>
          </cell>
          <cell r="KK97">
            <v>0.83899999999999997</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1.0999999999999999E-2</v>
          </cell>
          <cell r="LC97">
            <v>7.6999999999999999E-2</v>
          </cell>
          <cell r="LD97">
            <v>0</v>
          </cell>
          <cell r="LE97">
            <v>0</v>
          </cell>
          <cell r="LF97">
            <v>0</v>
          </cell>
          <cell r="LG97">
            <v>0</v>
          </cell>
          <cell r="LH97">
            <v>0</v>
          </cell>
          <cell r="LI97">
            <v>0</v>
          </cell>
          <cell r="LJ97">
            <v>0</v>
          </cell>
          <cell r="LK97">
            <v>0</v>
          </cell>
          <cell r="LL97">
            <v>0</v>
          </cell>
          <cell r="LM97">
            <v>0</v>
          </cell>
          <cell r="LN97">
            <v>0.434</v>
          </cell>
          <cell r="LO97">
            <v>0.47699999999999998</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0.09</v>
          </cell>
          <cell r="MI97">
            <v>0</v>
          </cell>
          <cell r="MJ97">
            <v>0</v>
          </cell>
          <cell r="MK97">
            <v>0</v>
          </cell>
          <cell r="ML97">
            <v>0</v>
          </cell>
          <cell r="MM97">
            <v>0</v>
          </cell>
          <cell r="MN97">
            <v>0</v>
          </cell>
          <cell r="MO97">
            <v>0</v>
          </cell>
          <cell r="MP97">
            <v>0</v>
          </cell>
          <cell r="MQ97">
            <v>0</v>
          </cell>
          <cell r="MR97">
            <v>0</v>
          </cell>
          <cell r="MS97">
            <v>0</v>
          </cell>
          <cell r="MT97">
            <v>0.91</v>
          </cell>
          <cell r="MU97">
            <v>0</v>
          </cell>
          <cell r="MV97">
            <v>0</v>
          </cell>
          <cell r="MW97">
            <v>0</v>
          </cell>
          <cell r="MX97">
            <v>0</v>
          </cell>
          <cell r="MY97">
            <v>0</v>
          </cell>
          <cell r="MZ97">
            <v>0</v>
          </cell>
          <cell r="NA97">
            <v>1.7999999999999999E-2</v>
          </cell>
          <cell r="NB97">
            <v>0.33500000000000002</v>
          </cell>
          <cell r="NC97">
            <v>0</v>
          </cell>
          <cell r="ND97">
            <v>2.8000000000000001E-2</v>
          </cell>
          <cell r="NE97">
            <v>0.03</v>
          </cell>
          <cell r="NF97">
            <v>0</v>
          </cell>
          <cell r="NG97">
            <v>0.04</v>
          </cell>
          <cell r="NH97">
            <v>3.3000000000000002E-2</v>
          </cell>
          <cell r="NI97">
            <v>0.121</v>
          </cell>
          <cell r="NJ97">
            <v>0</v>
          </cell>
          <cell r="NK97">
            <v>0</v>
          </cell>
          <cell r="NL97">
            <v>3.2000000000000001E-2</v>
          </cell>
          <cell r="NM97">
            <v>0</v>
          </cell>
          <cell r="NN97">
            <v>0.06</v>
          </cell>
          <cell r="NO97">
            <v>0</v>
          </cell>
          <cell r="NP97">
            <v>0</v>
          </cell>
          <cell r="NQ97">
            <v>0</v>
          </cell>
          <cell r="NR97">
            <v>0</v>
          </cell>
          <cell r="NS97">
            <v>0</v>
          </cell>
          <cell r="NT97">
            <v>0.30399999999999999</v>
          </cell>
          <cell r="NU97">
            <v>0.38</v>
          </cell>
          <cell r="NV97">
            <v>3.1E-2</v>
          </cell>
          <cell r="NW97">
            <v>0</v>
          </cell>
          <cell r="NX97">
            <v>0</v>
          </cell>
          <cell r="NY97">
            <v>0.04</v>
          </cell>
          <cell r="NZ97">
            <v>0.154</v>
          </cell>
          <cell r="OA97">
            <v>0</v>
          </cell>
          <cell r="OB97">
            <v>0</v>
          </cell>
          <cell r="OC97">
            <v>0</v>
          </cell>
          <cell r="OD97">
            <v>1.4999999999999999E-2</v>
          </cell>
          <cell r="OE97">
            <v>4.4999999999999998E-2</v>
          </cell>
          <cell r="OF97">
            <v>3.2000000000000001E-2</v>
          </cell>
          <cell r="OG97">
            <v>0</v>
          </cell>
          <cell r="OH97">
            <v>0</v>
          </cell>
          <cell r="OI97">
            <v>0</v>
          </cell>
          <cell r="OJ97">
            <v>0.30399999999999999</v>
          </cell>
          <cell r="OK97">
            <v>1.7999999999999999E-2</v>
          </cell>
          <cell r="OL97">
            <v>0</v>
          </cell>
          <cell r="OM97">
            <v>0</v>
          </cell>
          <cell r="ON97">
            <v>0</v>
          </cell>
          <cell r="OO97">
            <v>0.34300000000000003</v>
          </cell>
          <cell r="OP97">
            <v>3.1E-2</v>
          </cell>
          <cell r="OQ97">
            <v>0</v>
          </cell>
          <cell r="OR97">
            <v>3.2000000000000001E-2</v>
          </cell>
          <cell r="OS97">
            <v>0</v>
          </cell>
          <cell r="OT97">
            <v>3.3000000000000002E-2</v>
          </cell>
          <cell r="OU97">
            <v>0</v>
          </cell>
          <cell r="OV97">
            <v>0</v>
          </cell>
          <cell r="OW97">
            <v>2.8000000000000001E-2</v>
          </cell>
          <cell r="OX97">
            <v>0.13600000000000001</v>
          </cell>
          <cell r="OY97">
            <v>4.4999999999999998E-2</v>
          </cell>
          <cell r="OZ97">
            <v>0</v>
          </cell>
          <cell r="PA97">
            <v>0.03</v>
          </cell>
          <cell r="PB97">
            <v>0</v>
          </cell>
          <cell r="PC97">
            <v>0</v>
          </cell>
          <cell r="PD97">
            <v>0.30399999999999999</v>
          </cell>
        </row>
        <row r="98">
          <cell r="A98" t="str">
            <v>EnsMN</v>
          </cell>
          <cell r="B98" t="str">
            <v>98</v>
          </cell>
          <cell r="C98" t="str">
            <v>NAF 17</v>
          </cell>
          <cell r="D98" t="str">
            <v>MN</v>
          </cell>
          <cell r="E98" t="str">
            <v/>
          </cell>
          <cell r="F98">
            <v>3.0000000000000001E-3</v>
          </cell>
          <cell r="G98">
            <v>5.8999999999999997E-2</v>
          </cell>
          <cell r="H98">
            <v>0.27600000000000002</v>
          </cell>
          <cell r="I98">
            <v>0.625</v>
          </cell>
          <cell r="J98">
            <v>3.5999999999999997E-2</v>
          </cell>
          <cell r="K98">
            <v>0.77200000000000002</v>
          </cell>
          <cell r="L98">
            <v>0.192</v>
          </cell>
          <cell r="M98">
            <v>1.2E-2</v>
          </cell>
          <cell r="N98">
            <v>2.4E-2</v>
          </cell>
          <cell r="O98">
            <v>0.20899999999999999</v>
          </cell>
          <cell r="P98">
            <v>0.188</v>
          </cell>
          <cell r="Q98">
            <v>3.2000000000000001E-2</v>
          </cell>
          <cell r="R98">
            <v>2.1999999999999999E-2</v>
          </cell>
          <cell r="S98">
            <v>8.2000000000000003E-2</v>
          </cell>
          <cell r="T98">
            <v>0.31</v>
          </cell>
          <cell r="U98">
            <v>0.14000000000000001</v>
          </cell>
          <cell r="V98">
            <v>0.14000000000000001</v>
          </cell>
          <cell r="W98">
            <v>0.27200000000000002</v>
          </cell>
          <cell r="X98">
            <v>0.17499999999999999</v>
          </cell>
          <cell r="Y98">
            <v>0.752</v>
          </cell>
          <cell r="Z98">
            <v>7.2999999999999995E-2</v>
          </cell>
          <cell r="AA98">
            <v>0.127</v>
          </cell>
          <cell r="AB98">
            <v>0.48</v>
          </cell>
          <cell r="AC98">
            <v>0.26</v>
          </cell>
          <cell r="AD98">
            <v>0.37</v>
          </cell>
          <cell r="AE98">
            <v>0.30099999999999999</v>
          </cell>
          <cell r="AF98">
            <v>0.32100000000000001</v>
          </cell>
          <cell r="AG98">
            <v>0.67900000000000005</v>
          </cell>
          <cell r="AH98">
            <v>0.30399999999999999</v>
          </cell>
          <cell r="AI98">
            <v>0.69599999999999995</v>
          </cell>
          <cell r="AJ98">
            <v>1726</v>
          </cell>
          <cell r="AK98">
            <v>0.47799999999999998</v>
          </cell>
          <cell r="AL98">
            <v>0.25600000000000001</v>
          </cell>
          <cell r="AM98">
            <v>6.0000000000000001E-3</v>
          </cell>
          <cell r="AN98">
            <v>0.16300000000000001</v>
          </cell>
          <cell r="AO98">
            <v>9.7000000000000003E-2</v>
          </cell>
          <cell r="AP98">
            <v>6.9000000000000006E-2</v>
          </cell>
          <cell r="AQ98">
            <v>3.4000000000000002E-2</v>
          </cell>
          <cell r="AR98">
            <v>0.06</v>
          </cell>
          <cell r="AS98">
            <v>0.53300000000000003</v>
          </cell>
          <cell r="AT98">
            <v>0.30399999999999999</v>
          </cell>
          <cell r="AU98">
            <v>158888</v>
          </cell>
          <cell r="AV98">
            <v>3.6999999999999998E-2</v>
          </cell>
          <cell r="AW98">
            <v>5.1999999999999998E-2</v>
          </cell>
          <cell r="AX98">
            <v>1.7000000000000001E-2</v>
          </cell>
          <cell r="AY98">
            <v>0.67300000000000004</v>
          </cell>
          <cell r="AZ98">
            <v>0.22</v>
          </cell>
          <cell r="BA98">
            <v>30.280999999999999</v>
          </cell>
          <cell r="BB98">
            <v>8.4000000000000005E-2</v>
          </cell>
          <cell r="BC98">
            <v>0.157</v>
          </cell>
          <cell r="BD98">
            <v>0.33500000000000002</v>
          </cell>
          <cell r="BE98">
            <v>0.42499999999999999</v>
          </cell>
          <cell r="BF98">
            <v>0.495</v>
          </cell>
          <cell r="BG98">
            <v>0.187</v>
          </cell>
          <cell r="BH98">
            <v>0.10199999999999999</v>
          </cell>
          <cell r="BI98">
            <v>8.5999999999999993E-2</v>
          </cell>
          <cell r="BJ98">
            <v>7.9000000000000001E-2</v>
          </cell>
          <cell r="BK98">
            <v>5.1999999999999998E-2</v>
          </cell>
          <cell r="BL98">
            <v>0.12</v>
          </cell>
          <cell r="BM98">
            <v>0.10199999999999999</v>
          </cell>
          <cell r="BN98">
            <v>0.11799999999999999</v>
          </cell>
          <cell r="BO98">
            <v>0.14000000000000001</v>
          </cell>
          <cell r="BP98">
            <v>0.21199999999999999</v>
          </cell>
          <cell r="BQ98">
            <v>0.308</v>
          </cell>
          <cell r="BR98">
            <v>7.0000000000000001E-3</v>
          </cell>
          <cell r="BS98">
            <v>0.01</v>
          </cell>
          <cell r="BT98">
            <v>1.0999999999999999E-2</v>
          </cell>
          <cell r="BU98">
            <v>4.2999999999999997E-2</v>
          </cell>
          <cell r="BV98">
            <v>0.20599999999999999</v>
          </cell>
          <cell r="BW98">
            <v>0.72299999999999998</v>
          </cell>
          <cell r="BX98">
            <v>0</v>
          </cell>
          <cell r="BY98">
            <v>0</v>
          </cell>
          <cell r="BZ98">
            <v>4.0000000000000001E-3</v>
          </cell>
          <cell r="CA98">
            <v>0.108</v>
          </cell>
          <cell r="CB98">
            <v>0.71599999999999997</v>
          </cell>
          <cell r="CC98">
            <v>0.17299999999999999</v>
          </cell>
          <cell r="CD98">
            <v>2E-3</v>
          </cell>
          <cell r="CE98">
            <v>2E-3</v>
          </cell>
          <cell r="CF98">
            <v>4.4999999999999998E-2</v>
          </cell>
          <cell r="CG98">
            <v>0.16600000000000001</v>
          </cell>
          <cell r="CH98">
            <v>0.64400000000000002</v>
          </cell>
          <cell r="CI98">
            <v>0.14000000000000001</v>
          </cell>
          <cell r="CJ98">
            <v>0</v>
          </cell>
          <cell r="CK98">
            <v>0</v>
          </cell>
          <cell r="CL98">
            <v>0</v>
          </cell>
          <cell r="CM98">
            <v>0</v>
          </cell>
          <cell r="CN98">
            <v>6.0000000000000001E-3</v>
          </cell>
          <cell r="CO98">
            <v>0.99299999999999999</v>
          </cell>
          <cell r="CP98">
            <v>0.56499999999999995</v>
          </cell>
          <cell r="CQ98">
            <v>0.314</v>
          </cell>
          <cell r="CR98">
            <v>5.0999999999999997E-2</v>
          </cell>
          <cell r="CS98">
            <v>1.2E-2</v>
          </cell>
          <cell r="CT98">
            <v>5.8000000000000003E-2</v>
          </cell>
          <cell r="CU98">
            <v>0.53600000000000003</v>
          </cell>
          <cell r="CV98">
            <v>0.28199999999999997</v>
          </cell>
          <cell r="CW98">
            <v>4.8000000000000001E-2</v>
          </cell>
          <cell r="CX98">
            <v>5.8999999999999997E-2</v>
          </cell>
          <cell r="CY98">
            <v>7.5999999999999998E-2</v>
          </cell>
          <cell r="CZ98">
            <v>0.70299999999999996</v>
          </cell>
          <cell r="DA98">
            <v>0.19500000000000001</v>
          </cell>
          <cell r="DB98">
            <v>8.8999999999999996E-2</v>
          </cell>
          <cell r="DC98">
            <v>2E-3</v>
          </cell>
          <cell r="DD98">
            <v>0.01</v>
          </cell>
          <cell r="DE98">
            <v>0.53800000000000003</v>
          </cell>
          <cell r="DF98">
            <v>0.187</v>
          </cell>
          <cell r="DG98">
            <v>2.4E-2</v>
          </cell>
          <cell r="DH98">
            <v>3.5000000000000003E-2</v>
          </cell>
          <cell r="DI98">
            <v>0.215</v>
          </cell>
          <cell r="DJ98">
            <v>0.46500000000000002</v>
          </cell>
          <cell r="DK98">
            <v>0.10299999999999999</v>
          </cell>
          <cell r="DL98">
            <v>1.2999999999999999E-2</v>
          </cell>
          <cell r="DM98">
            <v>1.4E-2</v>
          </cell>
          <cell r="DN98">
            <v>0.40400000000000003</v>
          </cell>
          <cell r="DO98">
            <v>0.57699999999999996</v>
          </cell>
          <cell r="DP98">
            <v>0.13400000000000001</v>
          </cell>
          <cell r="DQ98">
            <v>0.02</v>
          </cell>
          <cell r="DR98">
            <v>3.3000000000000002E-2</v>
          </cell>
          <cell r="DS98">
            <v>0.23599999999999999</v>
          </cell>
          <cell r="DT98">
            <v>0.55200000000000005</v>
          </cell>
          <cell r="DU98">
            <v>0.28599999999999998</v>
          </cell>
          <cell r="DV98">
            <v>0.114</v>
          </cell>
          <cell r="DW98">
            <v>3.0000000000000001E-3</v>
          </cell>
          <cell r="DX98">
            <v>4.4999999999999998E-2</v>
          </cell>
          <cell r="DY98">
            <v>0.3</v>
          </cell>
          <cell r="DZ98">
            <v>0.312</v>
          </cell>
          <cell r="EA98">
            <v>8.8999999999999996E-2</v>
          </cell>
          <cell r="EB98">
            <v>0.29899999999999999</v>
          </cell>
          <cell r="EC98">
            <v>0.123</v>
          </cell>
          <cell r="ED98">
            <v>0.32100000000000001</v>
          </cell>
          <cell r="EE98">
            <v>4.9000000000000002E-2</v>
          </cell>
          <cell r="EF98">
            <v>0.20899999999999999</v>
          </cell>
          <cell r="EG98">
            <v>0.29799999999999999</v>
          </cell>
          <cell r="EH98">
            <v>0.30299999999999999</v>
          </cell>
          <cell r="EI98">
            <v>0.32200000000000001</v>
          </cell>
          <cell r="EJ98">
            <v>6.7000000000000004E-2</v>
          </cell>
          <cell r="EK98">
            <v>0.308</v>
          </cell>
          <cell r="EL98">
            <v>0.21099999999999999</v>
          </cell>
          <cell r="EM98">
            <v>8.1000000000000003E-2</v>
          </cell>
          <cell r="EN98">
            <v>8.6999999999999994E-2</v>
          </cell>
          <cell r="EO98">
            <v>9.9000000000000005E-2</v>
          </cell>
          <cell r="EP98">
            <v>0.126</v>
          </cell>
          <cell r="EQ98">
            <v>0.39600000000000002</v>
          </cell>
          <cell r="ER98">
            <v>0.224</v>
          </cell>
          <cell r="ES98">
            <v>0.42499999999999999</v>
          </cell>
          <cell r="ET98">
            <v>6.0999999999999999E-2</v>
          </cell>
          <cell r="EU98">
            <v>0.153</v>
          </cell>
          <cell r="EV98">
            <v>0.13400000000000001</v>
          </cell>
          <cell r="EW98">
            <v>4.5999999999999999E-2</v>
          </cell>
          <cell r="EX98">
            <v>4.8000000000000001E-2</v>
          </cell>
          <cell r="EY98">
            <v>0.16</v>
          </cell>
          <cell r="EZ98">
            <v>0.193</v>
          </cell>
          <cell r="FA98">
            <v>0.378</v>
          </cell>
          <cell r="FB98">
            <v>0.20499999999999999</v>
          </cell>
          <cell r="FC98">
            <v>0.38</v>
          </cell>
          <cell r="FD98">
            <v>3.6999999999999998E-2</v>
          </cell>
          <cell r="FE98">
            <v>0.44600000000000001</v>
          </cell>
          <cell r="FF98">
            <v>0.28799999999999998</v>
          </cell>
          <cell r="FG98">
            <v>0.247</v>
          </cell>
          <cell r="FH98">
            <v>1.9E-2</v>
          </cell>
          <cell r="FI98">
            <v>0.35699999999999998</v>
          </cell>
          <cell r="FJ98">
            <v>0.33900000000000002</v>
          </cell>
          <cell r="FK98">
            <v>0.27800000000000002</v>
          </cell>
          <cell r="FL98">
            <v>2.5999999999999999E-2</v>
          </cell>
          <cell r="FM98">
            <v>0.13100000000000001</v>
          </cell>
          <cell r="FN98">
            <v>0.48599999999999999</v>
          </cell>
          <cell r="FO98">
            <v>0.34899999999999998</v>
          </cell>
          <cell r="FP98">
            <v>3.5000000000000003E-2</v>
          </cell>
          <cell r="FQ98">
            <v>0.58699999999999997</v>
          </cell>
          <cell r="FR98">
            <v>0.24</v>
          </cell>
          <cell r="FS98">
            <v>3.3000000000000002E-2</v>
          </cell>
          <cell r="FT98">
            <v>5.8000000000000003E-2</v>
          </cell>
          <cell r="FU98">
            <v>8.1000000000000003E-2</v>
          </cell>
          <cell r="FV98">
            <v>0</v>
          </cell>
          <cell r="FW98">
            <v>0.57499999999999996</v>
          </cell>
          <cell r="FX98">
            <v>0.23799999999999999</v>
          </cell>
          <cell r="FY98">
            <v>3.4000000000000002E-2</v>
          </cell>
          <cell r="FZ98">
            <v>6.3E-2</v>
          </cell>
          <cell r="GA98">
            <v>8.8999999999999996E-2</v>
          </cell>
          <cell r="GB98">
            <v>0</v>
          </cell>
          <cell r="GC98">
            <v>1E-3</v>
          </cell>
          <cell r="GD98">
            <v>0</v>
          </cell>
          <cell r="GE98">
            <v>0</v>
          </cell>
          <cell r="GF98">
            <v>0</v>
          </cell>
          <cell r="GG98">
            <v>0</v>
          </cell>
          <cell r="GH98">
            <v>2E-3</v>
          </cell>
          <cell r="GI98">
            <v>1.7000000000000001E-2</v>
          </cell>
          <cell r="GJ98">
            <v>1.2999999999999999E-2</v>
          </cell>
          <cell r="GK98">
            <v>4.0000000000000001E-3</v>
          </cell>
          <cell r="GL98">
            <v>0.01</v>
          </cell>
          <cell r="GM98">
            <v>1.2E-2</v>
          </cell>
          <cell r="GN98">
            <v>4.0000000000000001E-3</v>
          </cell>
          <cell r="GO98">
            <v>0.113</v>
          </cell>
          <cell r="GP98">
            <v>6.6000000000000003E-2</v>
          </cell>
          <cell r="GQ98">
            <v>4.2999999999999997E-2</v>
          </cell>
          <cell r="GR98">
            <v>2.1000000000000001E-2</v>
          </cell>
          <cell r="GS98">
            <v>2.7E-2</v>
          </cell>
          <cell r="GT98">
            <v>6.0000000000000001E-3</v>
          </cell>
          <cell r="GU98">
            <v>0.33700000000000002</v>
          </cell>
          <cell r="GV98">
            <v>0.105</v>
          </cell>
          <cell r="GW98">
            <v>5.1999999999999998E-2</v>
          </cell>
          <cell r="GX98">
            <v>5.1999999999999998E-2</v>
          </cell>
          <cell r="GY98">
            <v>3.9E-2</v>
          </cell>
          <cell r="GZ98">
            <v>0.04</v>
          </cell>
          <cell r="HA98">
            <v>2.7E-2</v>
          </cell>
          <cell r="HB98">
            <v>4.0000000000000001E-3</v>
          </cell>
          <cell r="HC98">
            <v>3.0000000000000001E-3</v>
          </cell>
          <cell r="HD98">
            <v>2E-3</v>
          </cell>
          <cell r="HE98">
            <v>0</v>
          </cell>
          <cell r="HF98">
            <v>0</v>
          </cell>
          <cell r="HG98">
            <v>0</v>
          </cell>
          <cell r="HH98">
            <v>0</v>
          </cell>
          <cell r="HI98">
            <v>0</v>
          </cell>
          <cell r="HJ98">
            <v>0</v>
          </cell>
          <cell r="HK98">
            <v>0</v>
          </cell>
          <cell r="HL98">
            <v>2E-3</v>
          </cell>
          <cell r="HM98">
            <v>8.0000000000000002E-3</v>
          </cell>
          <cell r="HN98">
            <v>5.0000000000000001E-3</v>
          </cell>
          <cell r="HO98">
            <v>6.0000000000000001E-3</v>
          </cell>
          <cell r="HP98">
            <v>0.01</v>
          </cell>
          <cell r="HQ98">
            <v>1.4E-2</v>
          </cell>
          <cell r="HR98">
            <v>1.7999999999999999E-2</v>
          </cell>
          <cell r="HS98">
            <v>3.3000000000000002E-2</v>
          </cell>
          <cell r="HT98">
            <v>0.03</v>
          </cell>
          <cell r="HU98">
            <v>3.5000000000000003E-2</v>
          </cell>
          <cell r="HV98">
            <v>3.5000000000000003E-2</v>
          </cell>
          <cell r="HW98">
            <v>7.0000000000000007E-2</v>
          </cell>
          <cell r="HX98">
            <v>7.3999999999999996E-2</v>
          </cell>
          <cell r="HY98">
            <v>7.6999999999999999E-2</v>
          </cell>
          <cell r="HZ98">
            <v>6.5000000000000002E-2</v>
          </cell>
          <cell r="IA98">
            <v>7.4999999999999997E-2</v>
          </cell>
          <cell r="IB98">
            <v>9.0999999999999998E-2</v>
          </cell>
          <cell r="IC98">
            <v>0.122</v>
          </cell>
          <cell r="ID98">
            <v>0.19400000000000001</v>
          </cell>
          <cell r="IE98">
            <v>1E-3</v>
          </cell>
          <cell r="IF98">
            <v>2E-3</v>
          </cell>
          <cell r="IG98">
            <v>3.0000000000000001E-3</v>
          </cell>
          <cell r="IH98">
            <v>4.0000000000000001E-3</v>
          </cell>
          <cell r="II98">
            <v>6.0000000000000001E-3</v>
          </cell>
          <cell r="IJ98">
            <v>0.02</v>
          </cell>
          <cell r="IK98">
            <v>0</v>
          </cell>
          <cell r="IL98">
            <v>0</v>
          </cell>
          <cell r="IM98">
            <v>0</v>
          </cell>
          <cell r="IN98">
            <v>0</v>
          </cell>
          <cell r="IO98">
            <v>1E-3</v>
          </cell>
          <cell r="IP98">
            <v>2E-3</v>
          </cell>
          <cell r="IQ98">
            <v>4.0000000000000001E-3</v>
          </cell>
          <cell r="IR98">
            <v>8.0000000000000002E-3</v>
          </cell>
          <cell r="IS98">
            <v>5.0000000000000001E-3</v>
          </cell>
          <cell r="IT98">
            <v>8.9999999999999993E-3</v>
          </cell>
          <cell r="IU98">
            <v>1.9E-2</v>
          </cell>
          <cell r="IV98">
            <v>1.6E-2</v>
          </cell>
          <cell r="IW98">
            <v>2E-3</v>
          </cell>
          <cell r="IX98">
            <v>1E-3</v>
          </cell>
          <cell r="IY98">
            <v>5.0000000000000001E-3</v>
          </cell>
          <cell r="IZ98">
            <v>2.4E-2</v>
          </cell>
          <cell r="JA98">
            <v>9.1999999999999998E-2</v>
          </cell>
          <cell r="JB98">
            <v>0.153</v>
          </cell>
          <cell r="JC98">
            <v>1E-3</v>
          </cell>
          <cell r="JD98">
            <v>1E-3</v>
          </cell>
          <cell r="JE98">
            <v>1E-3</v>
          </cell>
          <cell r="JF98">
            <v>0.01</v>
          </cell>
          <cell r="JG98">
            <v>8.4000000000000005E-2</v>
          </cell>
          <cell r="JH98">
            <v>0.52600000000000002</v>
          </cell>
          <cell r="JI98">
            <v>0</v>
          </cell>
          <cell r="JJ98">
            <v>0</v>
          </cell>
          <cell r="JK98">
            <v>0</v>
          </cell>
          <cell r="JL98">
            <v>0</v>
          </cell>
          <cell r="JM98">
            <v>0.01</v>
          </cell>
          <cell r="JN98">
            <v>2.5999999999999999E-2</v>
          </cell>
          <cell r="JO98">
            <v>0</v>
          </cell>
          <cell r="JP98">
            <v>0</v>
          </cell>
          <cell r="JQ98">
            <v>0</v>
          </cell>
          <cell r="JR98">
            <v>0</v>
          </cell>
          <cell r="JS98">
            <v>1E-3</v>
          </cell>
          <cell r="JT98">
            <v>2E-3</v>
          </cell>
          <cell r="JU98">
            <v>0</v>
          </cell>
          <cell r="JV98">
            <v>0</v>
          </cell>
          <cell r="JW98">
            <v>0</v>
          </cell>
          <cell r="JX98">
            <v>0.01</v>
          </cell>
          <cell r="JY98">
            <v>3.7999999999999999E-2</v>
          </cell>
          <cell r="JZ98">
            <v>1.2E-2</v>
          </cell>
          <cell r="KA98">
            <v>0</v>
          </cell>
          <cell r="KB98">
            <v>0</v>
          </cell>
          <cell r="KC98">
            <v>0</v>
          </cell>
          <cell r="KD98">
            <v>4.5999999999999999E-2</v>
          </cell>
          <cell r="KE98">
            <v>0.188</v>
          </cell>
          <cell r="KF98">
            <v>3.5000000000000003E-2</v>
          </cell>
          <cell r="KG98">
            <v>0</v>
          </cell>
          <cell r="KH98">
            <v>0</v>
          </cell>
          <cell r="KI98">
            <v>3.0000000000000001E-3</v>
          </cell>
          <cell r="KJ98">
            <v>4.8000000000000001E-2</v>
          </cell>
          <cell r="KK98">
            <v>0.46500000000000002</v>
          </cell>
          <cell r="KL98">
            <v>0.11600000000000001</v>
          </cell>
          <cell r="KM98">
            <v>0</v>
          </cell>
          <cell r="KN98">
            <v>0</v>
          </cell>
          <cell r="KO98">
            <v>0</v>
          </cell>
          <cell r="KP98">
            <v>4.0000000000000001E-3</v>
          </cell>
          <cell r="KQ98">
            <v>2.4E-2</v>
          </cell>
          <cell r="KR98">
            <v>8.9999999999999993E-3</v>
          </cell>
          <cell r="KS98">
            <v>0</v>
          </cell>
          <cell r="KT98">
            <v>0</v>
          </cell>
          <cell r="KU98">
            <v>0</v>
          </cell>
          <cell r="KV98">
            <v>0</v>
          </cell>
          <cell r="KW98">
            <v>0</v>
          </cell>
          <cell r="KX98">
            <v>2E-3</v>
          </cell>
          <cell r="KY98">
            <v>0</v>
          </cell>
          <cell r="KZ98">
            <v>2E-3</v>
          </cell>
          <cell r="LA98">
            <v>0</v>
          </cell>
          <cell r="LB98">
            <v>1.2999999999999999E-2</v>
          </cell>
          <cell r="LC98">
            <v>3.5999999999999997E-2</v>
          </cell>
          <cell r="LD98">
            <v>8.9999999999999993E-3</v>
          </cell>
          <cell r="LE98">
            <v>0</v>
          </cell>
          <cell r="LF98">
            <v>0</v>
          </cell>
          <cell r="LG98">
            <v>6.0000000000000001E-3</v>
          </cell>
          <cell r="LH98">
            <v>0.06</v>
          </cell>
          <cell r="LI98">
            <v>0.17799999999999999</v>
          </cell>
          <cell r="LJ98">
            <v>2.5000000000000001E-2</v>
          </cell>
          <cell r="LK98">
            <v>1E-3</v>
          </cell>
          <cell r="LL98">
            <v>0</v>
          </cell>
          <cell r="LM98">
            <v>3.7999999999999999E-2</v>
          </cell>
          <cell r="LN98">
            <v>9.0999999999999998E-2</v>
          </cell>
          <cell r="LO98">
            <v>0.40200000000000002</v>
          </cell>
          <cell r="LP98">
            <v>9.8000000000000004E-2</v>
          </cell>
          <cell r="LQ98">
            <v>0</v>
          </cell>
          <cell r="LR98">
            <v>0</v>
          </cell>
          <cell r="LS98">
            <v>1E-3</v>
          </cell>
          <cell r="LT98">
            <v>2E-3</v>
          </cell>
          <cell r="LU98">
            <v>2.8000000000000001E-2</v>
          </cell>
          <cell r="LV98">
            <v>5.0000000000000001E-3</v>
          </cell>
          <cell r="LW98">
            <v>0</v>
          </cell>
          <cell r="LX98">
            <v>0</v>
          </cell>
          <cell r="LY98">
            <v>0</v>
          </cell>
          <cell r="LZ98">
            <v>0</v>
          </cell>
          <cell r="MA98">
            <v>0</v>
          </cell>
          <cell r="MB98">
            <v>3.0000000000000001E-3</v>
          </cell>
          <cell r="MC98">
            <v>0</v>
          </cell>
          <cell r="MD98">
            <v>0</v>
          </cell>
          <cell r="ME98">
            <v>0</v>
          </cell>
          <cell r="MF98">
            <v>0</v>
          </cell>
          <cell r="MG98">
            <v>0</v>
          </cell>
          <cell r="MH98">
            <v>5.8999999999999997E-2</v>
          </cell>
          <cell r="MI98">
            <v>0</v>
          </cell>
          <cell r="MJ98">
            <v>0</v>
          </cell>
          <cell r="MK98">
            <v>0</v>
          </cell>
          <cell r="ML98">
            <v>0</v>
          </cell>
          <cell r="MM98">
            <v>1E-3</v>
          </cell>
          <cell r="MN98">
            <v>0.27400000000000002</v>
          </cell>
          <cell r="MO98">
            <v>0</v>
          </cell>
          <cell r="MP98">
            <v>0</v>
          </cell>
          <cell r="MQ98">
            <v>0</v>
          </cell>
          <cell r="MR98">
            <v>0</v>
          </cell>
          <cell r="MS98">
            <v>4.0000000000000001E-3</v>
          </cell>
          <cell r="MT98">
            <v>0.622</v>
          </cell>
          <cell r="MU98">
            <v>0</v>
          </cell>
          <cell r="MV98">
            <v>0</v>
          </cell>
          <cell r="MW98">
            <v>0</v>
          </cell>
          <cell r="MX98">
            <v>0</v>
          </cell>
          <cell r="MY98">
            <v>1E-3</v>
          </cell>
          <cell r="MZ98">
            <v>3.5000000000000003E-2</v>
          </cell>
          <cell r="NA98">
            <v>0.111</v>
          </cell>
          <cell r="NB98">
            <v>0.129</v>
          </cell>
          <cell r="NC98">
            <v>1.4E-2</v>
          </cell>
          <cell r="ND98">
            <v>1.9E-2</v>
          </cell>
          <cell r="NE98">
            <v>2.5999999999999999E-2</v>
          </cell>
          <cell r="NF98">
            <v>7.0000000000000001E-3</v>
          </cell>
          <cell r="NG98">
            <v>0.14000000000000001</v>
          </cell>
          <cell r="NH98">
            <v>2.5000000000000001E-2</v>
          </cell>
          <cell r="NI98">
            <v>0.121</v>
          </cell>
          <cell r="NJ98">
            <v>1.9E-2</v>
          </cell>
          <cell r="NK98">
            <v>1E-3</v>
          </cell>
          <cell r="NL98">
            <v>1.7000000000000001E-2</v>
          </cell>
          <cell r="NM98">
            <v>6.0000000000000001E-3</v>
          </cell>
          <cell r="NN98">
            <v>0.05</v>
          </cell>
          <cell r="NO98">
            <v>1.4999999999999999E-2</v>
          </cell>
          <cell r="NP98">
            <v>4.0000000000000001E-3</v>
          </cell>
          <cell r="NQ98">
            <v>3.4000000000000002E-2</v>
          </cell>
          <cell r="NR98">
            <v>3.0000000000000001E-3</v>
          </cell>
          <cell r="NS98">
            <v>1.9E-2</v>
          </cell>
          <cell r="NT98">
            <v>0.23799999999999999</v>
          </cell>
          <cell r="NU98">
            <v>0.23899999999999999</v>
          </cell>
          <cell r="NV98">
            <v>3.9E-2</v>
          </cell>
          <cell r="NW98">
            <v>2E-3</v>
          </cell>
          <cell r="NX98">
            <v>0.02</v>
          </cell>
          <cell r="NY98">
            <v>3.4000000000000002E-2</v>
          </cell>
          <cell r="NZ98">
            <v>0.253</v>
          </cell>
          <cell r="OA98">
            <v>8.9999999999999993E-3</v>
          </cell>
          <cell r="OB98">
            <v>1.7000000000000001E-2</v>
          </cell>
          <cell r="OC98">
            <v>1E-3</v>
          </cell>
          <cell r="OD98">
            <v>1.6E-2</v>
          </cell>
          <cell r="OE98">
            <v>5.5E-2</v>
          </cell>
          <cell r="OF98">
            <v>1.7000000000000001E-2</v>
          </cell>
          <cell r="OG98">
            <v>2.8000000000000001E-2</v>
          </cell>
          <cell r="OH98">
            <v>1.4E-2</v>
          </cell>
          <cell r="OI98">
            <v>2E-3</v>
          </cell>
          <cell r="OJ98">
            <v>0.254</v>
          </cell>
          <cell r="OK98">
            <v>0.11</v>
          </cell>
          <cell r="OL98">
            <v>8.9999999999999993E-3</v>
          </cell>
          <cell r="OM98">
            <v>1E-3</v>
          </cell>
          <cell r="ON98">
            <v>2E-3</v>
          </cell>
          <cell r="OO98">
            <v>0.129</v>
          </cell>
          <cell r="OP98">
            <v>0.151</v>
          </cell>
          <cell r="OQ98">
            <v>1.4E-2</v>
          </cell>
          <cell r="OR98">
            <v>2.7E-2</v>
          </cell>
          <cell r="OS98">
            <v>1.2E-2</v>
          </cell>
          <cell r="OT98">
            <v>2.8000000000000001E-2</v>
          </cell>
          <cell r="OU98">
            <v>4.0000000000000001E-3</v>
          </cell>
          <cell r="OV98">
            <v>4.0000000000000001E-3</v>
          </cell>
          <cell r="OW98">
            <v>0.02</v>
          </cell>
          <cell r="OX98">
            <v>0.122</v>
          </cell>
          <cell r="OY98">
            <v>4.5999999999999999E-2</v>
          </cell>
          <cell r="OZ98">
            <v>2.1000000000000001E-2</v>
          </cell>
          <cell r="PA98">
            <v>3.1E-2</v>
          </cell>
          <cell r="PB98">
            <v>0.01</v>
          </cell>
          <cell r="PC98">
            <v>3.0000000000000001E-3</v>
          </cell>
          <cell r="PD98">
            <v>0.253</v>
          </cell>
        </row>
        <row r="99">
          <cell r="A99" t="str">
            <v>1MN</v>
          </cell>
          <cell r="B99" t="str">
            <v>99</v>
          </cell>
          <cell r="C99" t="str">
            <v>NAF 17</v>
          </cell>
          <cell r="D99" t="str">
            <v>MN</v>
          </cell>
          <cell r="E99" t="str">
            <v>1</v>
          </cell>
          <cell r="F99">
            <v>4.0000000000000001E-3</v>
          </cell>
          <cell r="G99">
            <v>6.9000000000000006E-2</v>
          </cell>
          <cell r="H99">
            <v>0.16800000000000001</v>
          </cell>
          <cell r="I99">
            <v>0.72099999999999997</v>
          </cell>
          <cell r="J99">
            <v>3.9E-2</v>
          </cell>
          <cell r="K99">
            <v>0.73599999999999999</v>
          </cell>
          <cell r="L99">
            <v>0.23400000000000001</v>
          </cell>
          <cell r="M99">
            <v>8.0000000000000002E-3</v>
          </cell>
          <cell r="N99">
            <v>2.1000000000000001E-2</v>
          </cell>
          <cell r="O99">
            <v>0.16800000000000001</v>
          </cell>
          <cell r="P99">
            <v>0.151</v>
          </cell>
          <cell r="Q99">
            <v>4.4999999999999998E-2</v>
          </cell>
          <cell r="R99">
            <v>2.1999999999999999E-2</v>
          </cell>
          <cell r="S99">
            <v>8.5000000000000006E-2</v>
          </cell>
          <cell r="T99">
            <v>0.26700000000000002</v>
          </cell>
          <cell r="U99">
            <v>0.11600000000000001</v>
          </cell>
          <cell r="V99">
            <v>0.126</v>
          </cell>
          <cell r="W99">
            <v>0.34300000000000003</v>
          </cell>
          <cell r="X99">
            <v>0.10299999999999999</v>
          </cell>
          <cell r="Y99">
            <v>0.83399999999999996</v>
          </cell>
          <cell r="Z99">
            <v>6.3E-2</v>
          </cell>
          <cell r="AA99">
            <v>0.12</v>
          </cell>
          <cell r="AB99">
            <v>0.28000000000000003</v>
          </cell>
          <cell r="AC99">
            <v>0.31</v>
          </cell>
          <cell r="AD99">
            <v>0.32</v>
          </cell>
          <cell r="AE99">
            <v>0.36</v>
          </cell>
          <cell r="AF99">
            <v>0.14000000000000001</v>
          </cell>
          <cell r="AG99">
            <v>0.86</v>
          </cell>
          <cell r="AH99">
            <v>0.13600000000000001</v>
          </cell>
          <cell r="AI99">
            <v>0.86399999999999999</v>
          </cell>
          <cell r="AJ99">
            <v>177</v>
          </cell>
          <cell r="AK99">
            <v>0.65700000000000003</v>
          </cell>
          <cell r="AL99">
            <v>0.214</v>
          </cell>
          <cell r="AM99">
            <v>0</v>
          </cell>
          <cell r="AN99">
            <v>8.5999999999999993E-2</v>
          </cell>
          <cell r="AO99">
            <v>4.2999999999999997E-2</v>
          </cell>
          <cell r="AP99">
            <v>1.4E-2</v>
          </cell>
          <cell r="AQ99">
            <v>0.107</v>
          </cell>
          <cell r="AR99">
            <v>6.4000000000000001E-2</v>
          </cell>
          <cell r="AS99">
            <v>0.80700000000000005</v>
          </cell>
          <cell r="AT99">
            <v>7.0000000000000001E-3</v>
          </cell>
          <cell r="AU99">
            <v>13433</v>
          </cell>
          <cell r="AV99">
            <v>1.0999999999999999E-2</v>
          </cell>
          <cell r="AW99">
            <v>3.4000000000000002E-2</v>
          </cell>
          <cell r="AX99">
            <v>0.02</v>
          </cell>
          <cell r="AY99">
            <v>0.77900000000000003</v>
          </cell>
          <cell r="AZ99">
            <v>0.157</v>
          </cell>
          <cell r="BA99">
            <v>21.652999999999999</v>
          </cell>
          <cell r="BB99">
            <v>0.10299999999999999</v>
          </cell>
          <cell r="BC99">
            <v>0.184</v>
          </cell>
          <cell r="BD99">
            <v>0.222</v>
          </cell>
          <cell r="BE99">
            <v>0.49099999999999999</v>
          </cell>
          <cell r="BF99">
            <v>0.65900000000000003</v>
          </cell>
          <cell r="BG99">
            <v>8.6999999999999994E-2</v>
          </cell>
          <cell r="BH99">
            <v>4.4999999999999998E-2</v>
          </cell>
          <cell r="BI99">
            <v>8.2000000000000003E-2</v>
          </cell>
          <cell r="BJ99">
            <v>6.5000000000000002E-2</v>
          </cell>
          <cell r="BK99">
            <v>6.3E-2</v>
          </cell>
          <cell r="BL99">
            <v>0.124</v>
          </cell>
          <cell r="BM99">
            <v>7.1999999999999995E-2</v>
          </cell>
          <cell r="BN99">
            <v>5.1999999999999998E-2</v>
          </cell>
          <cell r="BO99">
            <v>0.10299999999999999</v>
          </cell>
          <cell r="BP99">
            <v>0.129</v>
          </cell>
          <cell r="BQ99">
            <v>0.52</v>
          </cell>
          <cell r="BR99">
            <v>1.6E-2</v>
          </cell>
          <cell r="BS99">
            <v>3.0000000000000001E-3</v>
          </cell>
          <cell r="BT99">
            <v>7.0000000000000001E-3</v>
          </cell>
          <cell r="BU99">
            <v>3.1E-2</v>
          </cell>
          <cell r="BV99">
            <v>5.0999999999999997E-2</v>
          </cell>
          <cell r="BW99">
            <v>0.89200000000000002</v>
          </cell>
          <cell r="BX99">
            <v>0</v>
          </cell>
          <cell r="BY99">
            <v>0</v>
          </cell>
          <cell r="BZ99">
            <v>0</v>
          </cell>
          <cell r="CA99">
            <v>0.06</v>
          </cell>
          <cell r="CB99">
            <v>0.42199999999999999</v>
          </cell>
          <cell r="CC99">
            <v>0.51800000000000002</v>
          </cell>
          <cell r="CD99">
            <v>6.0000000000000001E-3</v>
          </cell>
          <cell r="CE99">
            <v>4.0000000000000001E-3</v>
          </cell>
          <cell r="CF99">
            <v>1.7000000000000001E-2</v>
          </cell>
          <cell r="CG99">
            <v>0.105</v>
          </cell>
          <cell r="CH99">
            <v>0.47399999999999998</v>
          </cell>
          <cell r="CI99">
            <v>0.39400000000000002</v>
          </cell>
          <cell r="CJ99">
            <v>0</v>
          </cell>
          <cell r="CK99">
            <v>0</v>
          </cell>
          <cell r="CL99">
            <v>1E-3</v>
          </cell>
          <cell r="CM99">
            <v>0</v>
          </cell>
          <cell r="CN99">
            <v>4.0000000000000001E-3</v>
          </cell>
          <cell r="CO99">
            <v>0.99399999999999999</v>
          </cell>
          <cell r="CP99">
            <v>0.57199999999999995</v>
          </cell>
          <cell r="CQ99">
            <v>0.29299999999999998</v>
          </cell>
          <cell r="CR99">
            <v>2.8000000000000001E-2</v>
          </cell>
          <cell r="CS99">
            <v>8.0000000000000002E-3</v>
          </cell>
          <cell r="CT99">
            <v>9.9000000000000005E-2</v>
          </cell>
          <cell r="CU99">
            <v>0.53500000000000003</v>
          </cell>
          <cell r="CV99">
            <v>0.24399999999999999</v>
          </cell>
          <cell r="CW99">
            <v>3.5000000000000003E-2</v>
          </cell>
          <cell r="CX99">
            <v>4.9000000000000002E-2</v>
          </cell>
          <cell r="CY99">
            <v>0.13700000000000001</v>
          </cell>
          <cell r="CZ99">
            <v>0.76900000000000002</v>
          </cell>
          <cell r="DA99">
            <v>0.17899999999999999</v>
          </cell>
          <cell r="DB99">
            <v>0.04</v>
          </cell>
          <cell r="DC99">
            <v>0</v>
          </cell>
          <cell r="DD99">
            <v>1.2E-2</v>
          </cell>
          <cell r="DE99">
            <v>0.55400000000000005</v>
          </cell>
          <cell r="DF99">
            <v>0.16600000000000001</v>
          </cell>
          <cell r="DG99">
            <v>0.02</v>
          </cell>
          <cell r="DH99">
            <v>2.7E-2</v>
          </cell>
          <cell r="DI99">
            <v>0.23400000000000001</v>
          </cell>
          <cell r="DJ99">
            <v>0.50700000000000001</v>
          </cell>
          <cell r="DK99">
            <v>6.9000000000000006E-2</v>
          </cell>
          <cell r="DL99">
            <v>0.01</v>
          </cell>
          <cell r="DM99">
            <v>7.0000000000000001E-3</v>
          </cell>
          <cell r="DN99">
            <v>0.40699999999999997</v>
          </cell>
          <cell r="DO99">
            <v>0.52800000000000002</v>
          </cell>
          <cell r="DP99">
            <v>0.11799999999999999</v>
          </cell>
          <cell r="DQ99">
            <v>1.7999999999999999E-2</v>
          </cell>
          <cell r="DR99">
            <v>3.9E-2</v>
          </cell>
          <cell r="DS99">
            <v>0.29599999999999999</v>
          </cell>
          <cell r="DT99">
            <v>0.57899999999999996</v>
          </cell>
          <cell r="DU99">
            <v>0.25900000000000001</v>
          </cell>
          <cell r="DV99">
            <v>7.0000000000000007E-2</v>
          </cell>
          <cell r="DW99">
            <v>2E-3</v>
          </cell>
          <cell r="DX99">
            <v>0.09</v>
          </cell>
          <cell r="DY99">
            <v>0.38</v>
          </cell>
          <cell r="DZ99">
            <v>0.32700000000000001</v>
          </cell>
          <cell r="EA99">
            <v>7.6999999999999999E-2</v>
          </cell>
          <cell r="EB99">
            <v>0.216</v>
          </cell>
          <cell r="EC99">
            <v>0.20699999999999999</v>
          </cell>
          <cell r="ED99">
            <v>0.35499999999999998</v>
          </cell>
          <cell r="EE99">
            <v>4.9000000000000002E-2</v>
          </cell>
          <cell r="EF99">
            <v>0.17199999999999999</v>
          </cell>
          <cell r="EG99">
            <v>0.217</v>
          </cell>
          <cell r="EH99">
            <v>0.376</v>
          </cell>
          <cell r="EI99">
            <v>0.36899999999999999</v>
          </cell>
          <cell r="EJ99">
            <v>7.5999999999999998E-2</v>
          </cell>
          <cell r="EK99">
            <v>0.18</v>
          </cell>
          <cell r="EL99">
            <v>0.34300000000000003</v>
          </cell>
          <cell r="EM99">
            <v>4.9000000000000002E-2</v>
          </cell>
          <cell r="EN99">
            <v>9.0999999999999998E-2</v>
          </cell>
          <cell r="EO99">
            <v>0.10299999999999999</v>
          </cell>
          <cell r="EP99">
            <v>0.09</v>
          </cell>
          <cell r="EQ99">
            <v>0.32400000000000001</v>
          </cell>
          <cell r="ER99">
            <v>0.28599999999999998</v>
          </cell>
          <cell r="ES99">
            <v>0.42799999999999999</v>
          </cell>
          <cell r="ET99">
            <v>6.6000000000000003E-2</v>
          </cell>
          <cell r="EU99">
            <v>0.11600000000000001</v>
          </cell>
          <cell r="EV99">
            <v>9.6000000000000002E-2</v>
          </cell>
          <cell r="EW99">
            <v>1E-3</v>
          </cell>
          <cell r="EX99">
            <v>5.8999999999999997E-2</v>
          </cell>
          <cell r="EY99">
            <v>0.13300000000000001</v>
          </cell>
          <cell r="EZ99">
            <v>0.153</v>
          </cell>
          <cell r="FA99">
            <v>0.219</v>
          </cell>
          <cell r="FB99">
            <v>0.44500000000000001</v>
          </cell>
          <cell r="FC99">
            <v>0.29799999999999999</v>
          </cell>
          <cell r="FD99">
            <v>3.7999999999999999E-2</v>
          </cell>
          <cell r="FE99">
            <v>0.21299999999999999</v>
          </cell>
          <cell r="FF99">
            <v>0.58399999999999996</v>
          </cell>
          <cell r="FG99">
            <v>0.186</v>
          </cell>
          <cell r="FH99">
            <v>1.6E-2</v>
          </cell>
          <cell r="FI99">
            <v>0.125</v>
          </cell>
          <cell r="FJ99">
            <v>0.63300000000000001</v>
          </cell>
          <cell r="FK99">
            <v>0.222</v>
          </cell>
          <cell r="FL99">
            <v>2.1000000000000001E-2</v>
          </cell>
          <cell r="FM99">
            <v>5.3999999999999999E-2</v>
          </cell>
          <cell r="FN99">
            <v>0.58899999999999997</v>
          </cell>
          <cell r="FO99">
            <v>0.315</v>
          </cell>
          <cell r="FP99">
            <v>4.2000000000000003E-2</v>
          </cell>
          <cell r="FQ99">
            <v>0.68899999999999995</v>
          </cell>
          <cell r="FR99">
            <v>0.192</v>
          </cell>
          <cell r="FS99">
            <v>2.4E-2</v>
          </cell>
          <cell r="FT99">
            <v>3.5000000000000003E-2</v>
          </cell>
          <cell r="FU99">
            <v>0.06</v>
          </cell>
          <cell r="FV99">
            <v>1E-3</v>
          </cell>
          <cell r="FW99">
            <v>0.68</v>
          </cell>
          <cell r="FX99">
            <v>0.191</v>
          </cell>
          <cell r="FY99">
            <v>2.5999999999999999E-2</v>
          </cell>
          <cell r="FZ99">
            <v>3.7999999999999999E-2</v>
          </cell>
          <cell r="GA99">
            <v>6.4000000000000001E-2</v>
          </cell>
          <cell r="GB99">
            <v>0</v>
          </cell>
          <cell r="GC99">
            <v>2E-3</v>
          </cell>
          <cell r="GD99">
            <v>0</v>
          </cell>
          <cell r="GE99">
            <v>0</v>
          </cell>
          <cell r="GF99">
            <v>0</v>
          </cell>
          <cell r="GG99">
            <v>0</v>
          </cell>
          <cell r="GH99">
            <v>1E-3</v>
          </cell>
          <cell r="GI99">
            <v>1.7999999999999999E-2</v>
          </cell>
          <cell r="GJ99">
            <v>1.0999999999999999E-2</v>
          </cell>
          <cell r="GK99">
            <v>5.0000000000000001E-3</v>
          </cell>
          <cell r="GL99">
            <v>1.0999999999999999E-2</v>
          </cell>
          <cell r="GM99">
            <v>1.2E-2</v>
          </cell>
          <cell r="GN99">
            <v>0.01</v>
          </cell>
          <cell r="GO99">
            <v>9.8000000000000004E-2</v>
          </cell>
          <cell r="GP99">
            <v>2.8000000000000001E-2</v>
          </cell>
          <cell r="GQ99">
            <v>0.01</v>
          </cell>
          <cell r="GR99">
            <v>8.9999999999999993E-3</v>
          </cell>
          <cell r="GS99">
            <v>7.0000000000000001E-3</v>
          </cell>
          <cell r="GT99">
            <v>1.6E-2</v>
          </cell>
          <cell r="GU99">
            <v>0.505</v>
          </cell>
          <cell r="GV99">
            <v>4.5999999999999999E-2</v>
          </cell>
          <cell r="GW99">
            <v>0.03</v>
          </cell>
          <cell r="GX99">
            <v>6.0999999999999999E-2</v>
          </cell>
          <cell r="GY99">
            <v>4.4999999999999998E-2</v>
          </cell>
          <cell r="GZ99">
            <v>3.5999999999999997E-2</v>
          </cell>
          <cell r="HA99">
            <v>3.5999999999999997E-2</v>
          </cell>
          <cell r="HB99">
            <v>3.0000000000000001E-3</v>
          </cell>
          <cell r="HC99">
            <v>0</v>
          </cell>
          <cell r="HD99">
            <v>0</v>
          </cell>
          <cell r="HE99">
            <v>1E-3</v>
          </cell>
          <cell r="HF99">
            <v>0</v>
          </cell>
          <cell r="HG99">
            <v>0</v>
          </cell>
          <cell r="HH99">
            <v>0</v>
          </cell>
          <cell r="HI99">
            <v>0</v>
          </cell>
          <cell r="HJ99">
            <v>0</v>
          </cell>
          <cell r="HK99">
            <v>0</v>
          </cell>
          <cell r="HL99">
            <v>4.0000000000000001E-3</v>
          </cell>
          <cell r="HM99">
            <v>8.9999999999999993E-3</v>
          </cell>
          <cell r="HN99">
            <v>4.0000000000000001E-3</v>
          </cell>
          <cell r="HO99">
            <v>1.2999999999999999E-2</v>
          </cell>
          <cell r="HP99">
            <v>1.2999999999999999E-2</v>
          </cell>
          <cell r="HQ99">
            <v>8.9999999999999993E-3</v>
          </cell>
          <cell r="HR99">
            <v>2.4E-2</v>
          </cell>
          <cell r="HS99">
            <v>2.9000000000000001E-2</v>
          </cell>
          <cell r="HT99">
            <v>1.2E-2</v>
          </cell>
          <cell r="HU99">
            <v>0.01</v>
          </cell>
          <cell r="HV99">
            <v>1.6E-2</v>
          </cell>
          <cell r="HW99">
            <v>5.0000000000000001E-3</v>
          </cell>
          <cell r="HX99">
            <v>9.1999999999999998E-2</v>
          </cell>
          <cell r="HY99">
            <v>8.5000000000000006E-2</v>
          </cell>
          <cell r="HZ99">
            <v>5.6000000000000001E-2</v>
          </cell>
          <cell r="IA99">
            <v>2.8000000000000001E-2</v>
          </cell>
          <cell r="IB99">
            <v>7.0000000000000007E-2</v>
          </cell>
          <cell r="IC99">
            <v>0.112</v>
          </cell>
          <cell r="ID99">
            <v>0.36899999999999999</v>
          </cell>
          <cell r="IE99">
            <v>1E-3</v>
          </cell>
          <cell r="IF99">
            <v>0</v>
          </cell>
          <cell r="IG99">
            <v>1E-3</v>
          </cell>
          <cell r="IH99">
            <v>3.0000000000000001E-3</v>
          </cell>
          <cell r="II99">
            <v>4.0000000000000001E-3</v>
          </cell>
          <cell r="IJ99">
            <v>3.1E-2</v>
          </cell>
          <cell r="IK99">
            <v>1E-3</v>
          </cell>
          <cell r="IL99">
            <v>0</v>
          </cell>
          <cell r="IM99">
            <v>0</v>
          </cell>
          <cell r="IN99">
            <v>0</v>
          </cell>
          <cell r="IO99">
            <v>0</v>
          </cell>
          <cell r="IP99">
            <v>3.0000000000000001E-3</v>
          </cell>
          <cell r="IQ99">
            <v>0.01</v>
          </cell>
          <cell r="IR99">
            <v>2E-3</v>
          </cell>
          <cell r="IS99">
            <v>5.0000000000000001E-3</v>
          </cell>
          <cell r="IT99">
            <v>1.4E-2</v>
          </cell>
          <cell r="IU99">
            <v>8.0000000000000002E-3</v>
          </cell>
          <cell r="IV99">
            <v>3.2000000000000001E-2</v>
          </cell>
          <cell r="IW99">
            <v>1E-3</v>
          </cell>
          <cell r="IX99">
            <v>2E-3</v>
          </cell>
          <cell r="IY99">
            <v>3.0000000000000001E-3</v>
          </cell>
          <cell r="IZ99">
            <v>7.0000000000000001E-3</v>
          </cell>
          <cell r="JA99">
            <v>2.5000000000000001E-2</v>
          </cell>
          <cell r="JB99">
            <v>0.126</v>
          </cell>
          <cell r="JC99">
            <v>3.0000000000000001E-3</v>
          </cell>
          <cell r="JD99">
            <v>0</v>
          </cell>
          <cell r="JE99">
            <v>0</v>
          </cell>
          <cell r="JF99">
            <v>1.0999999999999999E-2</v>
          </cell>
          <cell r="JG99">
            <v>1.7999999999999999E-2</v>
          </cell>
          <cell r="JH99">
            <v>0.68799999999999994</v>
          </cell>
          <cell r="JI99">
            <v>0</v>
          </cell>
          <cell r="JJ99">
            <v>0</v>
          </cell>
          <cell r="JK99">
            <v>0</v>
          </cell>
          <cell r="JL99">
            <v>0</v>
          </cell>
          <cell r="JM99">
            <v>0</v>
          </cell>
          <cell r="JN99">
            <v>4.2999999999999997E-2</v>
          </cell>
          <cell r="JO99">
            <v>0</v>
          </cell>
          <cell r="JP99">
            <v>0</v>
          </cell>
          <cell r="JQ99">
            <v>0</v>
          </cell>
          <cell r="JR99">
            <v>0</v>
          </cell>
          <cell r="JS99">
            <v>4.0000000000000001E-3</v>
          </cell>
          <cell r="JT99">
            <v>0</v>
          </cell>
          <cell r="JU99">
            <v>0</v>
          </cell>
          <cell r="JV99">
            <v>0</v>
          </cell>
          <cell r="JW99">
            <v>0</v>
          </cell>
          <cell r="JX99">
            <v>8.9999999999999993E-3</v>
          </cell>
          <cell r="JY99">
            <v>2.9000000000000001E-2</v>
          </cell>
          <cell r="JZ99">
            <v>3.1E-2</v>
          </cell>
          <cell r="KA99">
            <v>0</v>
          </cell>
          <cell r="KB99">
            <v>0</v>
          </cell>
          <cell r="KC99">
            <v>0</v>
          </cell>
          <cell r="KD99">
            <v>2.1000000000000001E-2</v>
          </cell>
          <cell r="KE99">
            <v>7.2999999999999995E-2</v>
          </cell>
          <cell r="KF99">
            <v>7.3999999999999996E-2</v>
          </cell>
          <cell r="KG99">
            <v>0</v>
          </cell>
          <cell r="KH99">
            <v>0</v>
          </cell>
          <cell r="KI99">
            <v>0</v>
          </cell>
          <cell r="KJ99">
            <v>0.03</v>
          </cell>
          <cell r="KK99">
            <v>0.30299999999999999</v>
          </cell>
          <cell r="KL99">
            <v>0.38300000000000001</v>
          </cell>
          <cell r="KM99">
            <v>0</v>
          </cell>
          <cell r="KN99">
            <v>0</v>
          </cell>
          <cell r="KO99">
            <v>0</v>
          </cell>
          <cell r="KP99">
            <v>0</v>
          </cell>
          <cell r="KQ99">
            <v>1.2999999999999999E-2</v>
          </cell>
          <cell r="KR99">
            <v>2.9000000000000001E-2</v>
          </cell>
          <cell r="KS99">
            <v>0</v>
          </cell>
          <cell r="KT99">
            <v>0</v>
          </cell>
          <cell r="KU99">
            <v>0</v>
          </cell>
          <cell r="KV99">
            <v>0</v>
          </cell>
          <cell r="KW99">
            <v>0</v>
          </cell>
          <cell r="KX99">
            <v>4.0000000000000001E-3</v>
          </cell>
          <cell r="KY99">
            <v>0</v>
          </cell>
          <cell r="KZ99">
            <v>4.0000000000000001E-3</v>
          </cell>
          <cell r="LA99">
            <v>1E-3</v>
          </cell>
          <cell r="LB99">
            <v>6.0000000000000001E-3</v>
          </cell>
          <cell r="LC99">
            <v>3.2000000000000001E-2</v>
          </cell>
          <cell r="LD99">
            <v>2.5999999999999999E-2</v>
          </cell>
          <cell r="LE99">
            <v>0</v>
          </cell>
          <cell r="LF99">
            <v>0</v>
          </cell>
          <cell r="LG99">
            <v>3.0000000000000001E-3</v>
          </cell>
          <cell r="LH99">
            <v>2.5000000000000001E-2</v>
          </cell>
          <cell r="LI99">
            <v>6.8000000000000005E-2</v>
          </cell>
          <cell r="LJ99">
            <v>6.5000000000000002E-2</v>
          </cell>
          <cell r="LK99">
            <v>6.0000000000000001E-3</v>
          </cell>
          <cell r="LL99">
            <v>0</v>
          </cell>
          <cell r="LM99">
            <v>1.2999999999999999E-2</v>
          </cell>
          <cell r="LN99">
            <v>7.0999999999999994E-2</v>
          </cell>
          <cell r="LO99">
            <v>0.34699999999999998</v>
          </cell>
          <cell r="LP99">
            <v>0.28699999999999998</v>
          </cell>
          <cell r="LQ99">
            <v>0</v>
          </cell>
          <cell r="LR99">
            <v>0</v>
          </cell>
          <cell r="LS99">
            <v>0</v>
          </cell>
          <cell r="LT99">
            <v>2E-3</v>
          </cell>
          <cell r="LU99">
            <v>2.7E-2</v>
          </cell>
          <cell r="LV99">
            <v>1.0999999999999999E-2</v>
          </cell>
          <cell r="LW99">
            <v>0</v>
          </cell>
          <cell r="LX99">
            <v>0</v>
          </cell>
          <cell r="LY99">
            <v>0</v>
          </cell>
          <cell r="LZ99">
            <v>0</v>
          </cell>
          <cell r="MA99">
            <v>0</v>
          </cell>
          <cell r="MB99">
            <v>4.0000000000000001E-3</v>
          </cell>
          <cell r="MC99">
            <v>0</v>
          </cell>
          <cell r="MD99">
            <v>0</v>
          </cell>
          <cell r="ME99">
            <v>0</v>
          </cell>
          <cell r="MF99">
            <v>0</v>
          </cell>
          <cell r="MG99">
            <v>2E-3</v>
          </cell>
          <cell r="MH99">
            <v>6.7000000000000004E-2</v>
          </cell>
          <cell r="MI99">
            <v>0</v>
          </cell>
          <cell r="MJ99">
            <v>0</v>
          </cell>
          <cell r="MK99">
            <v>0</v>
          </cell>
          <cell r="ML99">
            <v>0</v>
          </cell>
          <cell r="MM99">
            <v>3.0000000000000001E-3</v>
          </cell>
          <cell r="MN99">
            <v>0.157</v>
          </cell>
          <cell r="MO99">
            <v>0</v>
          </cell>
          <cell r="MP99">
            <v>0</v>
          </cell>
          <cell r="MQ99">
            <v>1E-3</v>
          </cell>
          <cell r="MR99">
            <v>0</v>
          </cell>
          <cell r="MS99">
            <v>0</v>
          </cell>
          <cell r="MT99">
            <v>0.72399999999999998</v>
          </cell>
          <cell r="MU99">
            <v>0</v>
          </cell>
          <cell r="MV99">
            <v>0</v>
          </cell>
          <cell r="MW99">
            <v>0</v>
          </cell>
          <cell r="MX99">
            <v>0</v>
          </cell>
          <cell r="MY99">
            <v>0</v>
          </cell>
          <cell r="MZ99">
            <v>4.2999999999999997E-2</v>
          </cell>
          <cell r="NA99">
            <v>0.17799999999999999</v>
          </cell>
          <cell r="NB99">
            <v>0.124</v>
          </cell>
          <cell r="NC99">
            <v>1.9E-2</v>
          </cell>
          <cell r="ND99">
            <v>0.02</v>
          </cell>
          <cell r="NE99">
            <v>0.04</v>
          </cell>
          <cell r="NF99">
            <v>2.1000000000000001E-2</v>
          </cell>
          <cell r="NG99">
            <v>0.16300000000000001</v>
          </cell>
          <cell r="NH99">
            <v>1.7999999999999999E-2</v>
          </cell>
          <cell r="NI99">
            <v>0.107</v>
          </cell>
          <cell r="NJ99">
            <v>1.9E-2</v>
          </cell>
          <cell r="NK99">
            <v>1E-3</v>
          </cell>
          <cell r="NL99">
            <v>2.8000000000000001E-2</v>
          </cell>
          <cell r="NM99">
            <v>6.0000000000000001E-3</v>
          </cell>
          <cell r="NN99">
            <v>3.5999999999999997E-2</v>
          </cell>
          <cell r="NO99">
            <v>6.0000000000000001E-3</v>
          </cell>
          <cell r="NP99">
            <v>7.0000000000000001E-3</v>
          </cell>
          <cell r="NQ99">
            <v>4.1000000000000002E-2</v>
          </cell>
          <cell r="NR99">
            <v>6.0000000000000001E-3</v>
          </cell>
          <cell r="NS99">
            <v>8.9999999999999993E-3</v>
          </cell>
          <cell r="NT99">
            <v>0.152</v>
          </cell>
          <cell r="NU99">
            <v>0.29299999999999998</v>
          </cell>
          <cell r="NV99">
            <v>6.3E-2</v>
          </cell>
          <cell r="NW99">
            <v>1E-3</v>
          </cell>
          <cell r="NX99">
            <v>2.4E-2</v>
          </cell>
          <cell r="NY99">
            <v>3.9E-2</v>
          </cell>
          <cell r="NZ99">
            <v>0.26900000000000002</v>
          </cell>
          <cell r="OA99">
            <v>1.4999999999999999E-2</v>
          </cell>
          <cell r="OB99">
            <v>5.0000000000000001E-3</v>
          </cell>
          <cell r="OC99">
            <v>0</v>
          </cell>
          <cell r="OD99">
            <v>1.6E-2</v>
          </cell>
          <cell r="OE99">
            <v>5.8000000000000003E-2</v>
          </cell>
          <cell r="OF99">
            <v>2E-3</v>
          </cell>
          <cell r="OG99">
            <v>4.2999999999999997E-2</v>
          </cell>
          <cell r="OH99">
            <v>0.02</v>
          </cell>
          <cell r="OI99">
            <v>1E-3</v>
          </cell>
          <cell r="OJ99">
            <v>0.14899999999999999</v>
          </cell>
          <cell r="OK99">
            <v>0.17299999999999999</v>
          </cell>
          <cell r="OL99">
            <v>3.2000000000000001E-2</v>
          </cell>
          <cell r="OM99">
            <v>0</v>
          </cell>
          <cell r="ON99">
            <v>3.0000000000000001E-3</v>
          </cell>
          <cell r="OO99">
            <v>0.14000000000000001</v>
          </cell>
          <cell r="OP99">
            <v>0.16</v>
          </cell>
          <cell r="OQ99">
            <v>0.03</v>
          </cell>
          <cell r="OR99">
            <v>2.7E-2</v>
          </cell>
          <cell r="OS99">
            <v>1.2E-2</v>
          </cell>
          <cell r="OT99">
            <v>2.8000000000000001E-2</v>
          </cell>
          <cell r="OU99">
            <v>5.0000000000000001E-3</v>
          </cell>
          <cell r="OV99">
            <v>3.0000000000000001E-3</v>
          </cell>
          <cell r="OW99">
            <v>1.2999999999999999E-2</v>
          </cell>
          <cell r="OX99">
            <v>0.12</v>
          </cell>
          <cell r="OY99">
            <v>3.4000000000000002E-2</v>
          </cell>
          <cell r="OZ99">
            <v>6.0000000000000001E-3</v>
          </cell>
          <cell r="PA99">
            <v>3.9E-2</v>
          </cell>
          <cell r="PB99">
            <v>2.7E-2</v>
          </cell>
          <cell r="PC99">
            <v>7.0000000000000001E-3</v>
          </cell>
          <cell r="PD99">
            <v>0.14099999999999999</v>
          </cell>
        </row>
        <row r="100">
          <cell r="A100" t="str">
            <v>2MN</v>
          </cell>
          <cell r="B100" t="str">
            <v>100</v>
          </cell>
          <cell r="C100" t="str">
            <v>NAF 17</v>
          </cell>
          <cell r="D100" t="str">
            <v>MN</v>
          </cell>
          <cell r="E100" t="str">
            <v>2</v>
          </cell>
          <cell r="F100">
            <v>5.0000000000000001E-3</v>
          </cell>
          <cell r="G100">
            <v>0.06</v>
          </cell>
          <cell r="H100">
            <v>0.215</v>
          </cell>
          <cell r="I100">
            <v>0.67100000000000004</v>
          </cell>
          <cell r="J100">
            <v>4.9000000000000002E-2</v>
          </cell>
          <cell r="K100">
            <v>0.70399999999999996</v>
          </cell>
          <cell r="L100">
            <v>0.186</v>
          </cell>
          <cell r="M100">
            <v>0.04</v>
          </cell>
          <cell r="N100">
            <v>6.9000000000000006E-2</v>
          </cell>
          <cell r="O100">
            <v>0.193</v>
          </cell>
          <cell r="P100">
            <v>0.19700000000000001</v>
          </cell>
          <cell r="Q100">
            <v>5.6000000000000001E-2</v>
          </cell>
          <cell r="R100">
            <v>3.6999999999999998E-2</v>
          </cell>
          <cell r="S100">
            <v>0.09</v>
          </cell>
          <cell r="T100">
            <v>0.28000000000000003</v>
          </cell>
          <cell r="U100">
            <v>0.14699999999999999</v>
          </cell>
          <cell r="V100">
            <v>0.114</v>
          </cell>
          <cell r="W100">
            <v>0.29299999999999998</v>
          </cell>
          <cell r="X100">
            <v>0.16800000000000001</v>
          </cell>
          <cell r="Y100">
            <v>0.76100000000000001</v>
          </cell>
          <cell r="Z100">
            <v>7.0999999999999994E-2</v>
          </cell>
          <cell r="AA100">
            <v>0.17499999999999999</v>
          </cell>
          <cell r="AB100">
            <v>0.41</v>
          </cell>
          <cell r="AC100">
            <v>0.307</v>
          </cell>
          <cell r="AD100">
            <v>0.32500000000000001</v>
          </cell>
          <cell r="AE100">
            <v>0.27700000000000002</v>
          </cell>
          <cell r="AF100">
            <v>0.21199999999999999</v>
          </cell>
          <cell r="AG100">
            <v>0.78800000000000003</v>
          </cell>
          <cell r="AH100">
            <v>0.11799999999999999</v>
          </cell>
          <cell r="AI100">
            <v>0.88200000000000001</v>
          </cell>
          <cell r="AJ100">
            <v>117</v>
          </cell>
          <cell r="AK100">
            <v>0.627</v>
          </cell>
          <cell r="AL100">
            <v>0.22600000000000001</v>
          </cell>
          <cell r="AM100">
            <v>5.0000000000000001E-3</v>
          </cell>
          <cell r="AN100">
            <v>8.5000000000000006E-2</v>
          </cell>
          <cell r="AO100">
            <v>5.7000000000000002E-2</v>
          </cell>
          <cell r="AP100">
            <v>7.0999999999999994E-2</v>
          </cell>
          <cell r="AQ100">
            <v>4.7E-2</v>
          </cell>
          <cell r="AR100">
            <v>0.08</v>
          </cell>
          <cell r="AS100">
            <v>0.69799999999999995</v>
          </cell>
          <cell r="AT100">
            <v>0.104</v>
          </cell>
          <cell r="AU100">
            <v>22698</v>
          </cell>
          <cell r="AV100">
            <v>1.6E-2</v>
          </cell>
          <cell r="AW100">
            <v>5.1999999999999998E-2</v>
          </cell>
          <cell r="AX100">
            <v>2.4E-2</v>
          </cell>
          <cell r="AY100">
            <v>0.748</v>
          </cell>
          <cell r="AZ100">
            <v>0.159</v>
          </cell>
          <cell r="BA100">
            <v>26.821000000000002</v>
          </cell>
          <cell r="BB100">
            <v>0.111</v>
          </cell>
          <cell r="BC100">
            <v>0.16200000000000001</v>
          </cell>
          <cell r="BD100">
            <v>0.32700000000000001</v>
          </cell>
          <cell r="BE100">
            <v>0.4</v>
          </cell>
          <cell r="BF100">
            <v>0.57599999999999996</v>
          </cell>
          <cell r="BG100">
            <v>0.129</v>
          </cell>
          <cell r="BH100">
            <v>7.3999999999999996E-2</v>
          </cell>
          <cell r="BI100">
            <v>9.2999999999999999E-2</v>
          </cell>
          <cell r="BJ100">
            <v>6.7000000000000004E-2</v>
          </cell>
          <cell r="BK100">
            <v>6.0999999999999999E-2</v>
          </cell>
          <cell r="BL100">
            <v>0.11799999999999999</v>
          </cell>
          <cell r="BM100">
            <v>8.5000000000000006E-2</v>
          </cell>
          <cell r="BN100">
            <v>7.9000000000000001E-2</v>
          </cell>
          <cell r="BO100">
            <v>0.13900000000000001</v>
          </cell>
          <cell r="BP100">
            <v>0.16300000000000001</v>
          </cell>
          <cell r="BQ100">
            <v>0.41499999999999998</v>
          </cell>
          <cell r="BR100">
            <v>8.9999999999999993E-3</v>
          </cell>
          <cell r="BS100">
            <v>1.7999999999999999E-2</v>
          </cell>
          <cell r="BT100">
            <v>8.9999999999999993E-3</v>
          </cell>
          <cell r="BU100">
            <v>2.8000000000000001E-2</v>
          </cell>
          <cell r="BV100">
            <v>0.115</v>
          </cell>
          <cell r="BW100">
            <v>0.82199999999999995</v>
          </cell>
          <cell r="BX100">
            <v>2E-3</v>
          </cell>
          <cell r="BY100">
            <v>0</v>
          </cell>
          <cell r="BZ100">
            <v>3.0000000000000001E-3</v>
          </cell>
          <cell r="CA100">
            <v>5.7000000000000002E-2</v>
          </cell>
          <cell r="CB100">
            <v>0.61599999999999999</v>
          </cell>
          <cell r="CC100">
            <v>0.32100000000000001</v>
          </cell>
          <cell r="CD100">
            <v>8.0000000000000002E-3</v>
          </cell>
          <cell r="CE100">
            <v>7.0000000000000001E-3</v>
          </cell>
          <cell r="CF100">
            <v>0.01</v>
          </cell>
          <cell r="CG100">
            <v>0.114</v>
          </cell>
          <cell r="CH100">
            <v>0.628</v>
          </cell>
          <cell r="CI100">
            <v>0.23300000000000001</v>
          </cell>
          <cell r="CJ100">
            <v>0</v>
          </cell>
          <cell r="CK100">
            <v>0</v>
          </cell>
          <cell r="CL100">
            <v>0</v>
          </cell>
          <cell r="CM100">
            <v>0</v>
          </cell>
          <cell r="CN100">
            <v>8.0000000000000002E-3</v>
          </cell>
          <cell r="CO100">
            <v>0.99199999999999999</v>
          </cell>
          <cell r="CP100">
            <v>0.56599999999999995</v>
          </cell>
          <cell r="CQ100">
            <v>0.27400000000000002</v>
          </cell>
          <cell r="CR100">
            <v>5.2999999999999999E-2</v>
          </cell>
          <cell r="CS100">
            <v>0.02</v>
          </cell>
          <cell r="CT100">
            <v>8.6999999999999994E-2</v>
          </cell>
          <cell r="CU100">
            <v>0.54</v>
          </cell>
          <cell r="CV100">
            <v>0.255</v>
          </cell>
          <cell r="CW100">
            <v>4.8000000000000001E-2</v>
          </cell>
          <cell r="CX100">
            <v>7.1999999999999995E-2</v>
          </cell>
          <cell r="CY100">
            <v>8.5000000000000006E-2</v>
          </cell>
          <cell r="CZ100">
            <v>0.71399999999999997</v>
          </cell>
          <cell r="DA100">
            <v>0.217</v>
          </cell>
          <cell r="DB100">
            <v>0.05</v>
          </cell>
          <cell r="DC100">
            <v>4.0000000000000001E-3</v>
          </cell>
          <cell r="DD100">
            <v>1.4E-2</v>
          </cell>
          <cell r="DE100">
            <v>0.53100000000000003</v>
          </cell>
          <cell r="DF100">
            <v>0.17</v>
          </cell>
          <cell r="DG100">
            <v>3.1E-2</v>
          </cell>
          <cell r="DH100">
            <v>7.0000000000000001E-3</v>
          </cell>
          <cell r="DI100">
            <v>0.26100000000000001</v>
          </cell>
          <cell r="DJ100">
            <v>0.443</v>
          </cell>
          <cell r="DK100">
            <v>0.11</v>
          </cell>
          <cell r="DL100">
            <v>1.7999999999999999E-2</v>
          </cell>
          <cell r="DM100">
            <v>5.0000000000000001E-3</v>
          </cell>
          <cell r="DN100">
            <v>0.42399999999999999</v>
          </cell>
          <cell r="DO100">
            <v>0.51200000000000001</v>
          </cell>
          <cell r="DP100">
            <v>0.13800000000000001</v>
          </cell>
          <cell r="DQ100">
            <v>1.4E-2</v>
          </cell>
          <cell r="DR100">
            <v>2.9000000000000001E-2</v>
          </cell>
          <cell r="DS100">
            <v>0.307</v>
          </cell>
          <cell r="DT100">
            <v>0.55800000000000005</v>
          </cell>
          <cell r="DU100">
            <v>0.26400000000000001</v>
          </cell>
          <cell r="DV100">
            <v>9.5000000000000001E-2</v>
          </cell>
          <cell r="DW100">
            <v>4.0000000000000001E-3</v>
          </cell>
          <cell r="DX100">
            <v>7.9000000000000001E-2</v>
          </cell>
          <cell r="DY100">
            <v>0.29599999999999999</v>
          </cell>
          <cell r="DZ100">
            <v>0.32100000000000001</v>
          </cell>
          <cell r="EA100">
            <v>9.6000000000000002E-2</v>
          </cell>
          <cell r="EB100">
            <v>0.28699999999999998</v>
          </cell>
          <cell r="EC100">
            <v>0.157</v>
          </cell>
          <cell r="ED100">
            <v>0.309</v>
          </cell>
          <cell r="EE100">
            <v>6.4000000000000001E-2</v>
          </cell>
          <cell r="EF100">
            <v>0.21299999999999999</v>
          </cell>
          <cell r="EG100">
            <v>0.25800000000000001</v>
          </cell>
          <cell r="EH100">
            <v>0.29799999999999999</v>
          </cell>
          <cell r="EI100">
            <v>0.312</v>
          </cell>
          <cell r="EJ100">
            <v>0.10100000000000001</v>
          </cell>
          <cell r="EK100">
            <v>0.28899999999999998</v>
          </cell>
          <cell r="EL100">
            <v>0.28999999999999998</v>
          </cell>
          <cell r="EM100">
            <v>5.2999999999999999E-2</v>
          </cell>
          <cell r="EN100">
            <v>0.1</v>
          </cell>
          <cell r="EO100">
            <v>0.104</v>
          </cell>
          <cell r="EP100">
            <v>0.127</v>
          </cell>
          <cell r="EQ100">
            <v>0.32500000000000001</v>
          </cell>
          <cell r="ER100">
            <v>0.28000000000000003</v>
          </cell>
          <cell r="ES100">
            <v>0.42299999999999999</v>
          </cell>
          <cell r="ET100">
            <v>3.4000000000000002E-2</v>
          </cell>
          <cell r="EU100">
            <v>0.16300000000000001</v>
          </cell>
          <cell r="EV100">
            <v>0.105</v>
          </cell>
          <cell r="EW100">
            <v>1.7000000000000001E-2</v>
          </cell>
          <cell r="EX100">
            <v>6.7000000000000004E-2</v>
          </cell>
          <cell r="EY100">
            <v>0.121</v>
          </cell>
          <cell r="EZ100">
            <v>0.187</v>
          </cell>
          <cell r="FA100">
            <v>0.32200000000000001</v>
          </cell>
          <cell r="FB100">
            <v>0.27700000000000002</v>
          </cell>
          <cell r="FC100">
            <v>0.34899999999999998</v>
          </cell>
          <cell r="FD100">
            <v>5.1999999999999998E-2</v>
          </cell>
          <cell r="FE100">
            <v>0.35099999999999998</v>
          </cell>
          <cell r="FF100">
            <v>0.41499999999999998</v>
          </cell>
          <cell r="FG100">
            <v>0.217</v>
          </cell>
          <cell r="FH100">
            <v>1.7000000000000001E-2</v>
          </cell>
          <cell r="FI100">
            <v>0.222</v>
          </cell>
          <cell r="FJ100">
            <v>0.48199999999999998</v>
          </cell>
          <cell r="FK100">
            <v>0.26800000000000002</v>
          </cell>
          <cell r="FL100">
            <v>2.8000000000000001E-2</v>
          </cell>
          <cell r="FM100">
            <v>9.8000000000000004E-2</v>
          </cell>
          <cell r="FN100">
            <v>0.54300000000000004</v>
          </cell>
          <cell r="FO100">
            <v>0.31900000000000001</v>
          </cell>
          <cell r="FP100">
            <v>0.04</v>
          </cell>
          <cell r="FQ100">
            <v>0.628</v>
          </cell>
          <cell r="FR100">
            <v>0.217</v>
          </cell>
          <cell r="FS100">
            <v>3.3000000000000002E-2</v>
          </cell>
          <cell r="FT100">
            <v>5.2999999999999999E-2</v>
          </cell>
          <cell r="FU100">
            <v>6.9000000000000006E-2</v>
          </cell>
          <cell r="FV100">
            <v>0</v>
          </cell>
          <cell r="FW100">
            <v>0.61799999999999999</v>
          </cell>
          <cell r="FX100">
            <v>0.218</v>
          </cell>
          <cell r="FY100">
            <v>3.3000000000000002E-2</v>
          </cell>
          <cell r="FZ100">
            <v>5.3999999999999999E-2</v>
          </cell>
          <cell r="GA100">
            <v>7.4999999999999997E-2</v>
          </cell>
          <cell r="GB100">
            <v>0</v>
          </cell>
          <cell r="GC100">
            <v>1E-3</v>
          </cell>
          <cell r="GD100">
            <v>0</v>
          </cell>
          <cell r="GE100">
            <v>0</v>
          </cell>
          <cell r="GF100">
            <v>1E-3</v>
          </cell>
          <cell r="GG100">
            <v>3.0000000000000001E-3</v>
          </cell>
          <cell r="GH100">
            <v>0</v>
          </cell>
          <cell r="GI100">
            <v>1.2E-2</v>
          </cell>
          <cell r="GJ100">
            <v>0.01</v>
          </cell>
          <cell r="GK100">
            <v>3.0000000000000001E-3</v>
          </cell>
          <cell r="GL100">
            <v>8.9999999999999993E-3</v>
          </cell>
          <cell r="GM100">
            <v>2.1999999999999999E-2</v>
          </cell>
          <cell r="GN100">
            <v>4.0000000000000001E-3</v>
          </cell>
          <cell r="GO100">
            <v>0.113</v>
          </cell>
          <cell r="GP100">
            <v>3.6999999999999998E-2</v>
          </cell>
          <cell r="GQ100">
            <v>2.7E-2</v>
          </cell>
          <cell r="GR100">
            <v>1.4999999999999999E-2</v>
          </cell>
          <cell r="GS100">
            <v>0.01</v>
          </cell>
          <cell r="GT100">
            <v>1.0999999999999999E-2</v>
          </cell>
          <cell r="GU100">
            <v>0.41599999999999998</v>
          </cell>
          <cell r="GV100">
            <v>7.3999999999999996E-2</v>
          </cell>
          <cell r="GW100">
            <v>0.04</v>
          </cell>
          <cell r="GX100">
            <v>6.6000000000000003E-2</v>
          </cell>
          <cell r="GY100">
            <v>3.2000000000000001E-2</v>
          </cell>
          <cell r="GZ100">
            <v>4.5999999999999999E-2</v>
          </cell>
          <cell r="HA100">
            <v>3.5000000000000003E-2</v>
          </cell>
          <cell r="HB100">
            <v>8.0000000000000002E-3</v>
          </cell>
          <cell r="HC100">
            <v>4.0000000000000001E-3</v>
          </cell>
          <cell r="HD100">
            <v>1E-3</v>
          </cell>
          <cell r="HE100">
            <v>1E-3</v>
          </cell>
          <cell r="HF100">
            <v>0</v>
          </cell>
          <cell r="HG100">
            <v>3.0000000000000001E-3</v>
          </cell>
          <cell r="HH100">
            <v>0</v>
          </cell>
          <cell r="HI100">
            <v>0</v>
          </cell>
          <cell r="HJ100">
            <v>2E-3</v>
          </cell>
          <cell r="HK100">
            <v>1E-3</v>
          </cell>
          <cell r="HL100">
            <v>0</v>
          </cell>
          <cell r="HM100">
            <v>7.0000000000000001E-3</v>
          </cell>
          <cell r="HN100">
            <v>7.0000000000000001E-3</v>
          </cell>
          <cell r="HO100">
            <v>3.0000000000000001E-3</v>
          </cell>
          <cell r="HP100">
            <v>1.4999999999999999E-2</v>
          </cell>
          <cell r="HQ100">
            <v>1.2999999999999999E-2</v>
          </cell>
          <cell r="HR100">
            <v>1.4E-2</v>
          </cell>
          <cell r="HS100">
            <v>2.7E-2</v>
          </cell>
          <cell r="HT100">
            <v>2.5999999999999999E-2</v>
          </cell>
          <cell r="HU100">
            <v>2.5000000000000001E-2</v>
          </cell>
          <cell r="HV100">
            <v>0.03</v>
          </cell>
          <cell r="HW100">
            <v>4.2000000000000003E-2</v>
          </cell>
          <cell r="HX100">
            <v>7.0000000000000007E-2</v>
          </cell>
          <cell r="HY100">
            <v>8.1000000000000003E-2</v>
          </cell>
          <cell r="HZ100">
            <v>5.1999999999999998E-2</v>
          </cell>
          <cell r="IA100">
            <v>5.0999999999999997E-2</v>
          </cell>
          <cell r="IB100">
            <v>8.2000000000000003E-2</v>
          </cell>
          <cell r="IC100">
            <v>0.107</v>
          </cell>
          <cell r="ID100">
            <v>0.29499999999999998</v>
          </cell>
          <cell r="IE100">
            <v>1E-3</v>
          </cell>
          <cell r="IF100">
            <v>1E-3</v>
          </cell>
          <cell r="IG100">
            <v>0</v>
          </cell>
          <cell r="IH100">
            <v>0.01</v>
          </cell>
          <cell r="II100">
            <v>0</v>
          </cell>
          <cell r="IJ100">
            <v>3.6999999999999998E-2</v>
          </cell>
          <cell r="IK100">
            <v>0</v>
          </cell>
          <cell r="IL100">
            <v>0</v>
          </cell>
          <cell r="IM100">
            <v>0</v>
          </cell>
          <cell r="IN100">
            <v>0</v>
          </cell>
          <cell r="IO100">
            <v>4.0000000000000001E-3</v>
          </cell>
          <cell r="IP100">
            <v>1E-3</v>
          </cell>
          <cell r="IQ100">
            <v>6.0000000000000001E-3</v>
          </cell>
          <cell r="IR100">
            <v>1.6E-2</v>
          </cell>
          <cell r="IS100">
            <v>8.0000000000000002E-3</v>
          </cell>
          <cell r="IT100">
            <v>3.0000000000000001E-3</v>
          </cell>
          <cell r="IU100">
            <v>8.0000000000000002E-3</v>
          </cell>
          <cell r="IV100">
            <v>1.7999999999999999E-2</v>
          </cell>
          <cell r="IW100">
            <v>2E-3</v>
          </cell>
          <cell r="IX100">
            <v>0</v>
          </cell>
          <cell r="IY100">
            <v>0</v>
          </cell>
          <cell r="IZ100">
            <v>1.6E-2</v>
          </cell>
          <cell r="JA100">
            <v>4.1000000000000002E-2</v>
          </cell>
          <cell r="JB100">
            <v>0.154</v>
          </cell>
          <cell r="JC100">
            <v>1E-3</v>
          </cell>
          <cell r="JD100">
            <v>2E-3</v>
          </cell>
          <cell r="JE100">
            <v>1E-3</v>
          </cell>
          <cell r="JF100">
            <v>8.0000000000000002E-3</v>
          </cell>
          <cell r="JG100">
            <v>5.0999999999999997E-2</v>
          </cell>
          <cell r="JH100">
            <v>0.61199999999999999</v>
          </cell>
          <cell r="JI100">
            <v>0</v>
          </cell>
          <cell r="JJ100">
            <v>0</v>
          </cell>
          <cell r="JK100">
            <v>0</v>
          </cell>
          <cell r="JL100">
            <v>0</v>
          </cell>
          <cell r="JM100">
            <v>0.01</v>
          </cell>
          <cell r="JN100">
            <v>3.7999999999999999E-2</v>
          </cell>
          <cell r="JO100">
            <v>0</v>
          </cell>
          <cell r="JP100">
            <v>0</v>
          </cell>
          <cell r="JQ100">
            <v>0</v>
          </cell>
          <cell r="JR100">
            <v>0</v>
          </cell>
          <cell r="JS100">
            <v>1E-3</v>
          </cell>
          <cell r="JT100">
            <v>3.0000000000000001E-3</v>
          </cell>
          <cell r="JU100">
            <v>0</v>
          </cell>
          <cell r="JV100">
            <v>0</v>
          </cell>
          <cell r="JW100">
            <v>0</v>
          </cell>
          <cell r="JX100">
            <v>4.0000000000000001E-3</v>
          </cell>
          <cell r="JY100">
            <v>2.9000000000000001E-2</v>
          </cell>
          <cell r="JZ100">
            <v>2.4E-2</v>
          </cell>
          <cell r="KA100">
            <v>0</v>
          </cell>
          <cell r="KB100">
            <v>0</v>
          </cell>
          <cell r="KC100">
            <v>0</v>
          </cell>
          <cell r="KD100">
            <v>1.9E-2</v>
          </cell>
          <cell r="KE100">
            <v>0.126</v>
          </cell>
          <cell r="KF100">
            <v>6.5000000000000002E-2</v>
          </cell>
          <cell r="KG100">
            <v>2E-3</v>
          </cell>
          <cell r="KH100">
            <v>0</v>
          </cell>
          <cell r="KI100">
            <v>3.0000000000000001E-3</v>
          </cell>
          <cell r="KJ100">
            <v>3.4000000000000002E-2</v>
          </cell>
          <cell r="KK100">
            <v>0.433</v>
          </cell>
          <cell r="KL100">
            <v>0.20799999999999999</v>
          </cell>
          <cell r="KM100">
            <v>0</v>
          </cell>
          <cell r="KN100">
            <v>0</v>
          </cell>
          <cell r="KO100">
            <v>0</v>
          </cell>
          <cell r="KP100">
            <v>0</v>
          </cell>
          <cell r="KQ100">
            <v>2.7E-2</v>
          </cell>
          <cell r="KR100">
            <v>2.1999999999999999E-2</v>
          </cell>
          <cell r="KS100">
            <v>0</v>
          </cell>
          <cell r="KT100">
            <v>0</v>
          </cell>
          <cell r="KU100">
            <v>0</v>
          </cell>
          <cell r="KV100">
            <v>0</v>
          </cell>
          <cell r="KW100">
            <v>2E-3</v>
          </cell>
          <cell r="KX100">
            <v>0</v>
          </cell>
          <cell r="KY100">
            <v>2E-3</v>
          </cell>
          <cell r="KZ100">
            <v>5.0000000000000001E-3</v>
          </cell>
          <cell r="LA100">
            <v>0</v>
          </cell>
          <cell r="LB100">
            <v>4.0000000000000001E-3</v>
          </cell>
          <cell r="LC100">
            <v>3.6999999999999998E-2</v>
          </cell>
          <cell r="LD100">
            <v>1.2999999999999999E-2</v>
          </cell>
          <cell r="LE100">
            <v>1E-3</v>
          </cell>
          <cell r="LF100">
            <v>2E-3</v>
          </cell>
          <cell r="LG100">
            <v>0</v>
          </cell>
          <cell r="LH100">
            <v>4.2000000000000003E-2</v>
          </cell>
          <cell r="LI100">
            <v>0.11799999999999999</v>
          </cell>
          <cell r="LJ100">
            <v>4.5999999999999999E-2</v>
          </cell>
          <cell r="LK100">
            <v>4.0000000000000001E-3</v>
          </cell>
          <cell r="LL100">
            <v>0</v>
          </cell>
          <cell r="LM100">
            <v>0.01</v>
          </cell>
          <cell r="LN100">
            <v>6.8000000000000005E-2</v>
          </cell>
          <cell r="LO100">
            <v>0.432</v>
          </cell>
          <cell r="LP100">
            <v>0.16600000000000001</v>
          </cell>
          <cell r="LQ100">
            <v>0</v>
          </cell>
          <cell r="LR100">
            <v>0</v>
          </cell>
          <cell r="LS100">
            <v>0</v>
          </cell>
          <cell r="LT100">
            <v>0</v>
          </cell>
          <cell r="LU100">
            <v>3.9E-2</v>
          </cell>
          <cell r="LV100">
            <v>8.0000000000000002E-3</v>
          </cell>
          <cell r="LW100">
            <v>0</v>
          </cell>
          <cell r="LX100">
            <v>0</v>
          </cell>
          <cell r="LY100">
            <v>0</v>
          </cell>
          <cell r="LZ100">
            <v>0</v>
          </cell>
          <cell r="MA100">
            <v>0</v>
          </cell>
          <cell r="MB100">
            <v>3.0000000000000001E-3</v>
          </cell>
          <cell r="MC100">
            <v>0</v>
          </cell>
          <cell r="MD100">
            <v>0</v>
          </cell>
          <cell r="ME100">
            <v>0</v>
          </cell>
          <cell r="MF100">
            <v>0</v>
          </cell>
          <cell r="MG100">
            <v>0</v>
          </cell>
          <cell r="MH100">
            <v>5.6000000000000001E-2</v>
          </cell>
          <cell r="MI100">
            <v>0</v>
          </cell>
          <cell r="MJ100">
            <v>0</v>
          </cell>
          <cell r="MK100">
            <v>0</v>
          </cell>
          <cell r="ML100">
            <v>0</v>
          </cell>
          <cell r="MM100">
            <v>0</v>
          </cell>
          <cell r="MN100">
            <v>0.21199999999999999</v>
          </cell>
          <cell r="MO100">
            <v>0</v>
          </cell>
          <cell r="MP100">
            <v>0</v>
          </cell>
          <cell r="MQ100">
            <v>0</v>
          </cell>
          <cell r="MR100">
            <v>0</v>
          </cell>
          <cell r="MS100">
            <v>8.0000000000000002E-3</v>
          </cell>
          <cell r="MT100">
            <v>0.67300000000000004</v>
          </cell>
          <cell r="MU100">
            <v>0</v>
          </cell>
          <cell r="MV100">
            <v>0</v>
          </cell>
          <cell r="MW100">
            <v>0</v>
          </cell>
          <cell r="MX100">
            <v>0</v>
          </cell>
          <cell r="MY100">
            <v>0</v>
          </cell>
          <cell r="MZ100">
            <v>4.8000000000000001E-2</v>
          </cell>
          <cell r="NA100">
            <v>0.14299999999999999</v>
          </cell>
          <cell r="NB100">
            <v>9.5000000000000001E-2</v>
          </cell>
          <cell r="NC100">
            <v>1.0999999999999999E-2</v>
          </cell>
          <cell r="ND100">
            <v>2.1999999999999999E-2</v>
          </cell>
          <cell r="NE100">
            <v>2.5999999999999999E-2</v>
          </cell>
          <cell r="NF100">
            <v>8.9999999999999993E-3</v>
          </cell>
          <cell r="NG100">
            <v>0.14099999999999999</v>
          </cell>
          <cell r="NH100">
            <v>3.7999999999999999E-2</v>
          </cell>
          <cell r="NI100">
            <v>9.8000000000000004E-2</v>
          </cell>
          <cell r="NJ100">
            <v>3.5000000000000003E-2</v>
          </cell>
          <cell r="NK100">
            <v>2E-3</v>
          </cell>
          <cell r="NL100">
            <v>2.9000000000000001E-2</v>
          </cell>
          <cell r="NM100">
            <v>7.0000000000000001E-3</v>
          </cell>
          <cell r="NN100">
            <v>5.5E-2</v>
          </cell>
          <cell r="NO100">
            <v>2E-3</v>
          </cell>
          <cell r="NP100">
            <v>2E-3</v>
          </cell>
          <cell r="NQ100">
            <v>4.4999999999999998E-2</v>
          </cell>
          <cell r="NR100">
            <v>6.0000000000000001E-3</v>
          </cell>
          <cell r="NS100">
            <v>3.9E-2</v>
          </cell>
          <cell r="NT100">
            <v>0.19500000000000001</v>
          </cell>
          <cell r="NU100">
            <v>0.251</v>
          </cell>
          <cell r="NV100">
            <v>2.7E-2</v>
          </cell>
          <cell r="NW100">
            <v>5.0000000000000001E-3</v>
          </cell>
          <cell r="NX100">
            <v>1.4E-2</v>
          </cell>
          <cell r="NY100">
            <v>1.7000000000000001E-2</v>
          </cell>
          <cell r="NZ100">
            <v>0.26200000000000001</v>
          </cell>
          <cell r="OA100">
            <v>0.02</v>
          </cell>
          <cell r="OB100">
            <v>2.1999999999999999E-2</v>
          </cell>
          <cell r="OC100">
            <v>4.0000000000000001E-3</v>
          </cell>
          <cell r="OD100">
            <v>8.9999999999999993E-3</v>
          </cell>
          <cell r="OE100">
            <v>7.6999999999999999E-2</v>
          </cell>
          <cell r="OF100">
            <v>6.0000000000000001E-3</v>
          </cell>
          <cell r="OG100">
            <v>2.7E-2</v>
          </cell>
          <cell r="OH100">
            <v>1.0999999999999999E-2</v>
          </cell>
          <cell r="OI100">
            <v>0</v>
          </cell>
          <cell r="OJ100">
            <v>0.248</v>
          </cell>
          <cell r="OK100">
            <v>0.14399999999999999</v>
          </cell>
          <cell r="OL100">
            <v>1.0999999999999999E-2</v>
          </cell>
          <cell r="OM100">
            <v>3.0000000000000001E-3</v>
          </cell>
          <cell r="ON100">
            <v>0</v>
          </cell>
          <cell r="OO100">
            <v>8.8999999999999996E-2</v>
          </cell>
          <cell r="OP100">
            <v>0.154</v>
          </cell>
          <cell r="OQ100">
            <v>2.9000000000000001E-2</v>
          </cell>
          <cell r="OR100">
            <v>3.5999999999999997E-2</v>
          </cell>
          <cell r="OS100">
            <v>1.2E-2</v>
          </cell>
          <cell r="OT100">
            <v>3.5999999999999997E-2</v>
          </cell>
          <cell r="OU100">
            <v>6.0000000000000001E-3</v>
          </cell>
          <cell r="OV100">
            <v>8.9999999999999993E-3</v>
          </cell>
          <cell r="OW100">
            <v>2.7E-2</v>
          </cell>
          <cell r="OX100">
            <v>8.5000000000000006E-2</v>
          </cell>
          <cell r="OY100">
            <v>6.2E-2</v>
          </cell>
          <cell r="OZ100">
            <v>3.7999999999999999E-2</v>
          </cell>
          <cell r="PA100">
            <v>2.8000000000000001E-2</v>
          </cell>
          <cell r="PB100">
            <v>2.3E-2</v>
          </cell>
          <cell r="PC100">
            <v>2E-3</v>
          </cell>
          <cell r="PD100">
            <v>0.20599999999999999</v>
          </cell>
        </row>
        <row r="101">
          <cell r="A101" t="str">
            <v>3MN</v>
          </cell>
          <cell r="B101" t="str">
            <v>101</v>
          </cell>
          <cell r="C101" t="str">
            <v>NAF 17</v>
          </cell>
          <cell r="D101" t="str">
            <v>MN</v>
          </cell>
          <cell r="E101" t="str">
            <v>3</v>
          </cell>
          <cell r="F101">
            <v>3.0000000000000001E-3</v>
          </cell>
          <cell r="G101">
            <v>5.5E-2</v>
          </cell>
          <cell r="H101">
            <v>0.27200000000000002</v>
          </cell>
          <cell r="I101">
            <v>0.63100000000000001</v>
          </cell>
          <cell r="J101">
            <v>3.9E-2</v>
          </cell>
          <cell r="K101">
            <v>0.72599999999999998</v>
          </cell>
          <cell r="L101">
            <v>0.24</v>
          </cell>
          <cell r="M101">
            <v>3.0000000000000001E-3</v>
          </cell>
          <cell r="N101">
            <v>0.03</v>
          </cell>
          <cell r="O101">
            <v>0.224</v>
          </cell>
          <cell r="P101">
            <v>0.17199999999999999</v>
          </cell>
          <cell r="Q101">
            <v>2.4E-2</v>
          </cell>
          <cell r="R101">
            <v>1.9E-2</v>
          </cell>
          <cell r="S101">
            <v>0.108</v>
          </cell>
          <cell r="T101">
            <v>0.29099999999999998</v>
          </cell>
          <cell r="U101">
            <v>0.122</v>
          </cell>
          <cell r="V101">
            <v>0.17899999999999999</v>
          </cell>
          <cell r="W101">
            <v>0.28299999999999997</v>
          </cell>
          <cell r="X101">
            <v>0.182</v>
          </cell>
          <cell r="Y101">
            <v>0.75900000000000001</v>
          </cell>
          <cell r="Z101">
            <v>5.8999999999999997E-2</v>
          </cell>
          <cell r="AA101">
            <v>0.19800000000000001</v>
          </cell>
          <cell r="AB101">
            <v>0.379</v>
          </cell>
          <cell r="AC101">
            <v>0.36799999999999999</v>
          </cell>
          <cell r="AD101">
            <v>0.48899999999999999</v>
          </cell>
          <cell r="AE101">
            <v>0.253</v>
          </cell>
          <cell r="AF101">
            <v>0.26600000000000001</v>
          </cell>
          <cell r="AG101">
            <v>0.73399999999999999</v>
          </cell>
          <cell r="AH101">
            <v>0.14299999999999999</v>
          </cell>
          <cell r="AI101">
            <v>0.85699999999999998</v>
          </cell>
          <cell r="AJ101">
            <v>69</v>
          </cell>
          <cell r="AK101">
            <v>0.57899999999999996</v>
          </cell>
          <cell r="AL101">
            <v>0.218</v>
          </cell>
          <cell r="AM101">
            <v>0</v>
          </cell>
          <cell r="AN101">
            <v>0.11700000000000001</v>
          </cell>
          <cell r="AO101">
            <v>8.5999999999999993E-2</v>
          </cell>
          <cell r="AP101">
            <v>9.4E-2</v>
          </cell>
          <cell r="AQ101">
            <v>4.4999999999999998E-2</v>
          </cell>
          <cell r="AR101">
            <v>4.0000000000000001E-3</v>
          </cell>
          <cell r="AS101">
            <v>0.71399999999999997</v>
          </cell>
          <cell r="AT101">
            <v>0.14299999999999999</v>
          </cell>
          <cell r="AU101">
            <v>13617</v>
          </cell>
          <cell r="AV101">
            <v>2.4E-2</v>
          </cell>
          <cell r="AW101">
            <v>5.6000000000000001E-2</v>
          </cell>
          <cell r="AX101">
            <v>0.02</v>
          </cell>
          <cell r="AY101">
            <v>0.72799999999999998</v>
          </cell>
          <cell r="AZ101">
            <v>0.17199999999999999</v>
          </cell>
          <cell r="BA101">
            <v>28.736000000000001</v>
          </cell>
          <cell r="BB101">
            <v>7.2999999999999995E-2</v>
          </cell>
          <cell r="BC101">
            <v>0.14299999999999999</v>
          </cell>
          <cell r="BD101">
            <v>0.36599999999999999</v>
          </cell>
          <cell r="BE101">
            <v>0.41799999999999998</v>
          </cell>
          <cell r="BF101">
            <v>0.58499999999999996</v>
          </cell>
          <cell r="BG101">
            <v>9.1999999999999998E-2</v>
          </cell>
          <cell r="BH101">
            <v>0.08</v>
          </cell>
          <cell r="BI101">
            <v>0.113</v>
          </cell>
          <cell r="BJ101">
            <v>7.1999999999999995E-2</v>
          </cell>
          <cell r="BK101">
            <v>5.8000000000000003E-2</v>
          </cell>
          <cell r="BL101">
            <v>0.13200000000000001</v>
          </cell>
          <cell r="BM101">
            <v>0.104</v>
          </cell>
          <cell r="BN101">
            <v>7.3999999999999996E-2</v>
          </cell>
          <cell r="BO101">
            <v>0.104</v>
          </cell>
          <cell r="BP101">
            <v>0.22500000000000001</v>
          </cell>
          <cell r="BQ101">
            <v>0.36099999999999999</v>
          </cell>
          <cell r="BR101">
            <v>1.2999999999999999E-2</v>
          </cell>
          <cell r="BS101">
            <v>1.7000000000000001E-2</v>
          </cell>
          <cell r="BT101">
            <v>7.0000000000000001E-3</v>
          </cell>
          <cell r="BU101">
            <v>2.8000000000000001E-2</v>
          </cell>
          <cell r="BV101">
            <v>0.155</v>
          </cell>
          <cell r="BW101">
            <v>0.77800000000000002</v>
          </cell>
          <cell r="BX101">
            <v>0</v>
          </cell>
          <cell r="BY101">
            <v>0</v>
          </cell>
          <cell r="BZ101">
            <v>1E-3</v>
          </cell>
          <cell r="CA101">
            <v>5.8000000000000003E-2</v>
          </cell>
          <cell r="CB101">
            <v>0.75900000000000001</v>
          </cell>
          <cell r="CC101">
            <v>0.182</v>
          </cell>
          <cell r="CD101">
            <v>0</v>
          </cell>
          <cell r="CE101">
            <v>3.0000000000000001E-3</v>
          </cell>
          <cell r="CF101">
            <v>0.01</v>
          </cell>
          <cell r="CG101">
            <v>0.122</v>
          </cell>
          <cell r="CH101">
            <v>0.70599999999999996</v>
          </cell>
          <cell r="CI101">
            <v>0.159</v>
          </cell>
          <cell r="CJ101">
            <v>0</v>
          </cell>
          <cell r="CK101">
            <v>0</v>
          </cell>
          <cell r="CL101">
            <v>0</v>
          </cell>
          <cell r="CM101">
            <v>0</v>
          </cell>
          <cell r="CN101">
            <v>1E-3</v>
          </cell>
          <cell r="CO101">
            <v>0.999</v>
          </cell>
          <cell r="CP101">
            <v>0.59899999999999998</v>
          </cell>
          <cell r="CQ101">
            <v>0.308</v>
          </cell>
          <cell r="CR101">
            <v>1.7000000000000001E-2</v>
          </cell>
          <cell r="CS101">
            <v>0.01</v>
          </cell>
          <cell r="CT101">
            <v>6.7000000000000004E-2</v>
          </cell>
          <cell r="CU101">
            <v>0.61599999999999999</v>
          </cell>
          <cell r="CV101">
            <v>0.216</v>
          </cell>
          <cell r="CW101">
            <v>3.2000000000000001E-2</v>
          </cell>
          <cell r="CX101">
            <v>5.6000000000000001E-2</v>
          </cell>
          <cell r="CY101">
            <v>0.08</v>
          </cell>
          <cell r="CZ101">
            <v>0.75800000000000001</v>
          </cell>
          <cell r="DA101">
            <v>0.17799999999999999</v>
          </cell>
          <cell r="DB101">
            <v>5.0999999999999997E-2</v>
          </cell>
          <cell r="DC101">
            <v>6.0000000000000001E-3</v>
          </cell>
          <cell r="DD101">
            <v>8.0000000000000002E-3</v>
          </cell>
          <cell r="DE101">
            <v>0.61699999999999999</v>
          </cell>
          <cell r="DF101">
            <v>0.14499999999999999</v>
          </cell>
          <cell r="DG101">
            <v>1.7999999999999999E-2</v>
          </cell>
          <cell r="DH101">
            <v>5.0000000000000001E-3</v>
          </cell>
          <cell r="DI101">
            <v>0.215</v>
          </cell>
          <cell r="DJ101">
            <v>0.47799999999999998</v>
          </cell>
          <cell r="DK101">
            <v>0.11600000000000001</v>
          </cell>
          <cell r="DL101">
            <v>1.9E-2</v>
          </cell>
          <cell r="DM101">
            <v>1.2999999999999999E-2</v>
          </cell>
          <cell r="DN101">
            <v>0.374</v>
          </cell>
          <cell r="DO101">
            <v>0.59799999999999998</v>
          </cell>
          <cell r="DP101">
            <v>0.13600000000000001</v>
          </cell>
          <cell r="DQ101">
            <v>1.2999999999999999E-2</v>
          </cell>
          <cell r="DR101">
            <v>2.3E-2</v>
          </cell>
          <cell r="DS101">
            <v>0.23</v>
          </cell>
          <cell r="DT101">
            <v>0.60699999999999998</v>
          </cell>
          <cell r="DU101">
            <v>0.26800000000000002</v>
          </cell>
          <cell r="DV101">
            <v>6.4000000000000001E-2</v>
          </cell>
          <cell r="DW101">
            <v>2E-3</v>
          </cell>
          <cell r="DX101">
            <v>0.06</v>
          </cell>
          <cell r="DY101">
            <v>0.35299999999999998</v>
          </cell>
          <cell r="DZ101">
            <v>0.33500000000000002</v>
          </cell>
          <cell r="EA101">
            <v>6.3E-2</v>
          </cell>
          <cell r="EB101">
            <v>0.25</v>
          </cell>
          <cell r="EC101">
            <v>0.157</v>
          </cell>
          <cell r="ED101">
            <v>0.39200000000000002</v>
          </cell>
          <cell r="EE101">
            <v>0.05</v>
          </cell>
          <cell r="EF101">
            <v>0.219</v>
          </cell>
          <cell r="EG101">
            <v>0.182</v>
          </cell>
          <cell r="EH101">
            <v>0.35799999999999998</v>
          </cell>
          <cell r="EI101">
            <v>0.34399999999999997</v>
          </cell>
          <cell r="EJ101">
            <v>6.8000000000000005E-2</v>
          </cell>
          <cell r="EK101">
            <v>0.23</v>
          </cell>
          <cell r="EL101">
            <v>0.215</v>
          </cell>
          <cell r="EM101">
            <v>6.5000000000000002E-2</v>
          </cell>
          <cell r="EN101">
            <v>0.14299999999999999</v>
          </cell>
          <cell r="EO101">
            <v>0.122</v>
          </cell>
          <cell r="EP101">
            <v>0.14000000000000001</v>
          </cell>
          <cell r="EQ101">
            <v>0.315</v>
          </cell>
          <cell r="ER101">
            <v>0.22600000000000001</v>
          </cell>
          <cell r="ES101">
            <v>0.46200000000000002</v>
          </cell>
          <cell r="ET101">
            <v>5.8999999999999997E-2</v>
          </cell>
          <cell r="EU101">
            <v>0.14399999999999999</v>
          </cell>
          <cell r="EV101">
            <v>0.13300000000000001</v>
          </cell>
          <cell r="EW101">
            <v>1.9E-2</v>
          </cell>
          <cell r="EX101">
            <v>4.4999999999999998E-2</v>
          </cell>
          <cell r="EY101">
            <v>0.13300000000000001</v>
          </cell>
          <cell r="EZ101">
            <v>0.187</v>
          </cell>
          <cell r="FA101">
            <v>0.38100000000000001</v>
          </cell>
          <cell r="FB101">
            <v>0.26300000000000001</v>
          </cell>
          <cell r="FC101">
            <v>0.32900000000000001</v>
          </cell>
          <cell r="FD101">
            <v>2.7E-2</v>
          </cell>
          <cell r="FE101">
            <v>0.41799999999999998</v>
          </cell>
          <cell r="FF101">
            <v>0.34499999999999997</v>
          </cell>
          <cell r="FG101">
            <v>0.22600000000000001</v>
          </cell>
          <cell r="FH101">
            <v>1.0999999999999999E-2</v>
          </cell>
          <cell r="FI101">
            <v>0.23300000000000001</v>
          </cell>
          <cell r="FJ101">
            <v>0.45200000000000001</v>
          </cell>
          <cell r="FK101">
            <v>0.29799999999999999</v>
          </cell>
          <cell r="FL101">
            <v>1.6E-2</v>
          </cell>
          <cell r="FM101">
            <v>8.8999999999999996E-2</v>
          </cell>
          <cell r="FN101">
            <v>0.54200000000000004</v>
          </cell>
          <cell r="FO101">
            <v>0.33300000000000002</v>
          </cell>
          <cell r="FP101">
            <v>3.5000000000000003E-2</v>
          </cell>
          <cell r="FQ101">
            <v>0.60899999999999999</v>
          </cell>
          <cell r="FR101">
            <v>0.23599999999999999</v>
          </cell>
          <cell r="FS101">
            <v>3.1E-2</v>
          </cell>
          <cell r="FT101">
            <v>5.6000000000000001E-2</v>
          </cell>
          <cell r="FU101">
            <v>6.7000000000000004E-2</v>
          </cell>
          <cell r="FV101">
            <v>0</v>
          </cell>
          <cell r="FW101">
            <v>0.60299999999999998</v>
          </cell>
          <cell r="FX101">
            <v>0.23200000000000001</v>
          </cell>
          <cell r="FY101">
            <v>3.2000000000000001E-2</v>
          </cell>
          <cell r="FZ101">
            <v>5.8999999999999997E-2</v>
          </cell>
          <cell r="GA101">
            <v>7.2999999999999995E-2</v>
          </cell>
          <cell r="GB101">
            <v>0</v>
          </cell>
          <cell r="GC101">
            <v>0</v>
          </cell>
          <cell r="GD101">
            <v>0</v>
          </cell>
          <cell r="GE101">
            <v>0</v>
          </cell>
          <cell r="GF101">
            <v>0</v>
          </cell>
          <cell r="GG101">
            <v>0</v>
          </cell>
          <cell r="GH101">
            <v>4.0000000000000001E-3</v>
          </cell>
          <cell r="GI101">
            <v>3.4000000000000002E-2</v>
          </cell>
          <cell r="GJ101">
            <v>4.0000000000000001E-3</v>
          </cell>
          <cell r="GK101">
            <v>5.0000000000000001E-3</v>
          </cell>
          <cell r="GL101">
            <v>4.0000000000000001E-3</v>
          </cell>
          <cell r="GM101">
            <v>6.0000000000000001E-3</v>
          </cell>
          <cell r="GN101">
            <v>2E-3</v>
          </cell>
          <cell r="GO101">
            <v>0.13900000000000001</v>
          </cell>
          <cell r="GP101">
            <v>3.5000000000000003E-2</v>
          </cell>
          <cell r="GQ101">
            <v>3.1E-2</v>
          </cell>
          <cell r="GR101">
            <v>0.03</v>
          </cell>
          <cell r="GS101">
            <v>2.4E-2</v>
          </cell>
          <cell r="GT101">
            <v>1.4999999999999999E-2</v>
          </cell>
          <cell r="GU101">
            <v>0.38100000000000001</v>
          </cell>
          <cell r="GV101">
            <v>0.05</v>
          </cell>
          <cell r="GW101">
            <v>4.3999999999999997E-2</v>
          </cell>
          <cell r="GX101">
            <v>7.6999999999999999E-2</v>
          </cell>
          <cell r="GY101">
            <v>4.2000000000000003E-2</v>
          </cell>
          <cell r="GZ101">
            <v>3.6999999999999998E-2</v>
          </cell>
          <cell r="HA101">
            <v>0.03</v>
          </cell>
          <cell r="HB101">
            <v>3.0000000000000001E-3</v>
          </cell>
          <cell r="HC101">
            <v>1E-3</v>
          </cell>
          <cell r="HD101">
            <v>2E-3</v>
          </cell>
          <cell r="HE101">
            <v>0</v>
          </cell>
          <cell r="HF101">
            <v>1E-3</v>
          </cell>
          <cell r="HG101">
            <v>0</v>
          </cell>
          <cell r="HH101">
            <v>0</v>
          </cell>
          <cell r="HI101">
            <v>0</v>
          </cell>
          <cell r="HJ101">
            <v>0</v>
          </cell>
          <cell r="HK101">
            <v>0</v>
          </cell>
          <cell r="HL101">
            <v>4.0000000000000001E-3</v>
          </cell>
          <cell r="HM101">
            <v>1E-3</v>
          </cell>
          <cell r="HN101">
            <v>8.9999999999999993E-3</v>
          </cell>
          <cell r="HO101">
            <v>2E-3</v>
          </cell>
          <cell r="HP101">
            <v>2E-3</v>
          </cell>
          <cell r="HQ101">
            <v>2.1000000000000001E-2</v>
          </cell>
          <cell r="HR101">
            <v>1.4999999999999999E-2</v>
          </cell>
          <cell r="HS101">
            <v>3.4000000000000002E-2</v>
          </cell>
          <cell r="HT101">
            <v>3.4000000000000002E-2</v>
          </cell>
          <cell r="HU101">
            <v>2.5999999999999999E-2</v>
          </cell>
          <cell r="HV101">
            <v>3.1E-2</v>
          </cell>
          <cell r="HW101">
            <v>5.5E-2</v>
          </cell>
          <cell r="HX101">
            <v>9.7000000000000003E-2</v>
          </cell>
          <cell r="HY101">
            <v>9.1999999999999998E-2</v>
          </cell>
          <cell r="HZ101">
            <v>0.06</v>
          </cell>
          <cell r="IA101">
            <v>4.2999999999999997E-2</v>
          </cell>
          <cell r="IB101">
            <v>7.0000000000000007E-2</v>
          </cell>
          <cell r="IC101">
            <v>0.13800000000000001</v>
          </cell>
          <cell r="ID101">
            <v>0.23</v>
          </cell>
          <cell r="IE101">
            <v>5.0000000000000001E-3</v>
          </cell>
          <cell r="IF101">
            <v>1E-3</v>
          </cell>
          <cell r="IG101">
            <v>2E-3</v>
          </cell>
          <cell r="IH101">
            <v>2E-3</v>
          </cell>
          <cell r="II101">
            <v>1.0999999999999999E-2</v>
          </cell>
          <cell r="IJ101">
            <v>1.6E-2</v>
          </cell>
          <cell r="IK101">
            <v>4.0000000000000001E-3</v>
          </cell>
          <cell r="IL101">
            <v>0</v>
          </cell>
          <cell r="IM101">
            <v>0</v>
          </cell>
          <cell r="IN101">
            <v>0</v>
          </cell>
          <cell r="IO101">
            <v>0</v>
          </cell>
          <cell r="IP101">
            <v>0</v>
          </cell>
          <cell r="IQ101">
            <v>3.0000000000000001E-3</v>
          </cell>
          <cell r="IR101">
            <v>1.0999999999999999E-2</v>
          </cell>
          <cell r="IS101">
            <v>1E-3</v>
          </cell>
          <cell r="IT101">
            <v>2E-3</v>
          </cell>
          <cell r="IU101">
            <v>4.0000000000000001E-3</v>
          </cell>
          <cell r="IV101">
            <v>2.9000000000000001E-2</v>
          </cell>
          <cell r="IW101">
            <v>6.0000000000000001E-3</v>
          </cell>
          <cell r="IX101">
            <v>1E-3</v>
          </cell>
          <cell r="IY101">
            <v>6.0000000000000001E-3</v>
          </cell>
          <cell r="IZ101">
            <v>2.4E-2</v>
          </cell>
          <cell r="JA101">
            <v>7.1999999999999995E-2</v>
          </cell>
          <cell r="JB101">
            <v>0.16800000000000001</v>
          </cell>
          <cell r="JC101">
            <v>0</v>
          </cell>
          <cell r="JD101">
            <v>5.0000000000000001E-3</v>
          </cell>
          <cell r="JE101">
            <v>0</v>
          </cell>
          <cell r="JF101">
            <v>2E-3</v>
          </cell>
          <cell r="JG101">
            <v>6.4000000000000001E-2</v>
          </cell>
          <cell r="JH101">
            <v>0.56000000000000005</v>
          </cell>
          <cell r="JI101">
            <v>0</v>
          </cell>
          <cell r="JJ101">
            <v>0</v>
          </cell>
          <cell r="JK101">
            <v>0</v>
          </cell>
          <cell r="JL101">
            <v>0</v>
          </cell>
          <cell r="JM101">
            <v>1.4999999999999999E-2</v>
          </cell>
          <cell r="JN101">
            <v>2.1999999999999999E-2</v>
          </cell>
          <cell r="JO101">
            <v>0</v>
          </cell>
          <cell r="JP101">
            <v>0</v>
          </cell>
          <cell r="JQ101">
            <v>0</v>
          </cell>
          <cell r="JR101">
            <v>4.0000000000000001E-3</v>
          </cell>
          <cell r="JS101">
            <v>0</v>
          </cell>
          <cell r="JT101">
            <v>0</v>
          </cell>
          <cell r="JU101">
            <v>0</v>
          </cell>
          <cell r="JV101">
            <v>0</v>
          </cell>
          <cell r="JW101">
            <v>0</v>
          </cell>
          <cell r="JX101">
            <v>3.0000000000000001E-3</v>
          </cell>
          <cell r="JY101">
            <v>3.5000000000000003E-2</v>
          </cell>
          <cell r="JZ101">
            <v>1.0999999999999999E-2</v>
          </cell>
          <cell r="KA101">
            <v>0</v>
          </cell>
          <cell r="KB101">
            <v>0</v>
          </cell>
          <cell r="KC101">
            <v>1E-3</v>
          </cell>
          <cell r="KD101">
            <v>1.0999999999999999E-2</v>
          </cell>
          <cell r="KE101">
            <v>0.222</v>
          </cell>
          <cell r="KF101">
            <v>4.2999999999999997E-2</v>
          </cell>
          <cell r="KG101">
            <v>0</v>
          </cell>
          <cell r="KH101">
            <v>0</v>
          </cell>
          <cell r="KI101">
            <v>0</v>
          </cell>
          <cell r="KJ101">
            <v>3.6999999999999998E-2</v>
          </cell>
          <cell r="KK101">
            <v>0.47399999999999998</v>
          </cell>
          <cell r="KL101">
            <v>0.123</v>
          </cell>
          <cell r="KM101">
            <v>0</v>
          </cell>
          <cell r="KN101">
            <v>0</v>
          </cell>
          <cell r="KO101">
            <v>0</v>
          </cell>
          <cell r="KP101">
            <v>4.0000000000000001E-3</v>
          </cell>
          <cell r="KQ101">
            <v>2.7E-2</v>
          </cell>
          <cell r="KR101">
            <v>5.0000000000000001E-3</v>
          </cell>
          <cell r="KS101">
            <v>0</v>
          </cell>
          <cell r="KT101">
            <v>0</v>
          </cell>
          <cell r="KU101">
            <v>0</v>
          </cell>
          <cell r="KV101">
            <v>0</v>
          </cell>
          <cell r="KW101">
            <v>0</v>
          </cell>
          <cell r="KX101">
            <v>4.0000000000000001E-3</v>
          </cell>
          <cell r="KY101">
            <v>0</v>
          </cell>
          <cell r="KZ101">
            <v>3.0000000000000001E-3</v>
          </cell>
          <cell r="LA101">
            <v>2E-3</v>
          </cell>
          <cell r="LB101">
            <v>5.0000000000000001E-3</v>
          </cell>
          <cell r="LC101">
            <v>2.4E-2</v>
          </cell>
          <cell r="LD101">
            <v>1.4999999999999999E-2</v>
          </cell>
          <cell r="LE101">
            <v>0</v>
          </cell>
          <cell r="LF101">
            <v>0</v>
          </cell>
          <cell r="LG101">
            <v>1E-3</v>
          </cell>
          <cell r="LH101">
            <v>0.05</v>
          </cell>
          <cell r="LI101">
            <v>0.19700000000000001</v>
          </cell>
          <cell r="LJ101">
            <v>0.03</v>
          </cell>
          <cell r="LK101">
            <v>0</v>
          </cell>
          <cell r="LL101">
            <v>0</v>
          </cell>
          <cell r="LM101">
            <v>6.0000000000000001E-3</v>
          </cell>
          <cell r="LN101">
            <v>6.5000000000000002E-2</v>
          </cell>
          <cell r="LO101">
            <v>0.46</v>
          </cell>
          <cell r="LP101">
            <v>0.10199999999999999</v>
          </cell>
          <cell r="LQ101">
            <v>0</v>
          </cell>
          <cell r="LR101">
            <v>0</v>
          </cell>
          <cell r="LS101">
            <v>0</v>
          </cell>
          <cell r="LT101">
            <v>2E-3</v>
          </cell>
          <cell r="LU101">
            <v>2.5000000000000001E-2</v>
          </cell>
          <cell r="LV101">
            <v>8.9999999999999993E-3</v>
          </cell>
          <cell r="LW101">
            <v>0</v>
          </cell>
          <cell r="LX101">
            <v>0</v>
          </cell>
          <cell r="LY101">
            <v>0</v>
          </cell>
          <cell r="LZ101">
            <v>0</v>
          </cell>
          <cell r="MA101">
            <v>0</v>
          </cell>
          <cell r="MB101">
            <v>4.0000000000000001E-3</v>
          </cell>
          <cell r="MC101">
            <v>0</v>
          </cell>
          <cell r="MD101">
            <v>0</v>
          </cell>
          <cell r="ME101">
            <v>0</v>
          </cell>
          <cell r="MF101">
            <v>0</v>
          </cell>
          <cell r="MG101">
            <v>0</v>
          </cell>
          <cell r="MH101">
            <v>4.8000000000000001E-2</v>
          </cell>
          <cell r="MI101">
            <v>0</v>
          </cell>
          <cell r="MJ101">
            <v>0</v>
          </cell>
          <cell r="MK101">
            <v>0</v>
          </cell>
          <cell r="ML101">
            <v>0</v>
          </cell>
          <cell r="MM101">
            <v>0</v>
          </cell>
          <cell r="MN101">
            <v>0.27400000000000002</v>
          </cell>
          <cell r="MO101">
            <v>0</v>
          </cell>
          <cell r="MP101">
            <v>0</v>
          </cell>
          <cell r="MQ101">
            <v>0</v>
          </cell>
          <cell r="MR101">
            <v>0</v>
          </cell>
          <cell r="MS101">
            <v>1E-3</v>
          </cell>
          <cell r="MT101">
            <v>0.63800000000000001</v>
          </cell>
          <cell r="MU101">
            <v>0</v>
          </cell>
          <cell r="MV101">
            <v>0</v>
          </cell>
          <cell r="MW101">
            <v>0</v>
          </cell>
          <cell r="MX101">
            <v>0</v>
          </cell>
          <cell r="MY101">
            <v>0</v>
          </cell>
          <cell r="MZ101">
            <v>3.5000000000000003E-2</v>
          </cell>
          <cell r="NA101">
            <v>0.14899999999999999</v>
          </cell>
          <cell r="NB101">
            <v>0.16400000000000001</v>
          </cell>
          <cell r="NC101">
            <v>1.4E-2</v>
          </cell>
          <cell r="ND101">
            <v>2.1000000000000001E-2</v>
          </cell>
          <cell r="NE101">
            <v>4.0000000000000001E-3</v>
          </cell>
          <cell r="NF101">
            <v>3.0000000000000001E-3</v>
          </cell>
          <cell r="NG101">
            <v>0.159</v>
          </cell>
          <cell r="NH101">
            <v>2.9000000000000001E-2</v>
          </cell>
          <cell r="NI101">
            <v>0.13300000000000001</v>
          </cell>
          <cell r="NJ101">
            <v>1.0999999999999999E-2</v>
          </cell>
          <cell r="NK101">
            <v>0</v>
          </cell>
          <cell r="NL101">
            <v>8.9999999999999993E-3</v>
          </cell>
          <cell r="NM101">
            <v>7.0000000000000001E-3</v>
          </cell>
          <cell r="NN101">
            <v>4.3999999999999997E-2</v>
          </cell>
          <cell r="NO101">
            <v>2E-3</v>
          </cell>
          <cell r="NP101">
            <v>5.0000000000000001E-3</v>
          </cell>
          <cell r="NQ101">
            <v>0.06</v>
          </cell>
          <cell r="NR101">
            <v>0</v>
          </cell>
          <cell r="NS101">
            <v>0.02</v>
          </cell>
          <cell r="NT101">
            <v>0.16500000000000001</v>
          </cell>
          <cell r="NU101">
            <v>0.28799999999999998</v>
          </cell>
          <cell r="NV101">
            <v>3.9E-2</v>
          </cell>
          <cell r="NW101">
            <v>0</v>
          </cell>
          <cell r="NX101">
            <v>2.5000000000000001E-2</v>
          </cell>
          <cell r="NY101">
            <v>4.9000000000000002E-2</v>
          </cell>
          <cell r="NZ101">
            <v>0.26</v>
          </cell>
          <cell r="OA101">
            <v>1.6E-2</v>
          </cell>
          <cell r="OB101">
            <v>0.01</v>
          </cell>
          <cell r="OC101">
            <v>2E-3</v>
          </cell>
          <cell r="OD101">
            <v>1.0999999999999999E-2</v>
          </cell>
          <cell r="OE101">
            <v>4.3999999999999997E-2</v>
          </cell>
          <cell r="OF101">
            <v>6.0000000000000001E-3</v>
          </cell>
          <cell r="OG101">
            <v>1.9E-2</v>
          </cell>
          <cell r="OH101">
            <v>3.5000000000000003E-2</v>
          </cell>
          <cell r="OI101">
            <v>8.0000000000000002E-3</v>
          </cell>
          <cell r="OJ101">
            <v>0.189</v>
          </cell>
          <cell r="OK101">
            <v>0.14599999999999999</v>
          </cell>
          <cell r="OL101">
            <v>3.0000000000000001E-3</v>
          </cell>
          <cell r="OM101">
            <v>0</v>
          </cell>
          <cell r="ON101">
            <v>7.0000000000000001E-3</v>
          </cell>
          <cell r="OO101">
            <v>0.16600000000000001</v>
          </cell>
          <cell r="OP101">
            <v>0.17299999999999999</v>
          </cell>
          <cell r="OQ101">
            <v>1.4E-2</v>
          </cell>
          <cell r="OR101">
            <v>0.04</v>
          </cell>
          <cell r="OS101">
            <v>1.4999999999999999E-2</v>
          </cell>
          <cell r="OT101">
            <v>2.5999999999999999E-2</v>
          </cell>
          <cell r="OU101">
            <v>7.0000000000000001E-3</v>
          </cell>
          <cell r="OV101">
            <v>3.0000000000000001E-3</v>
          </cell>
          <cell r="OW101">
            <v>2.5000000000000001E-2</v>
          </cell>
          <cell r="OX101">
            <v>0.13</v>
          </cell>
          <cell r="OY101">
            <v>4.3999999999999997E-2</v>
          </cell>
          <cell r="OZ101">
            <v>1.7999999999999999E-2</v>
          </cell>
          <cell r="PA101">
            <v>7.0000000000000001E-3</v>
          </cell>
          <cell r="PB101">
            <v>1.0999999999999999E-2</v>
          </cell>
          <cell r="PC101">
            <v>4.0000000000000001E-3</v>
          </cell>
          <cell r="PD101">
            <v>0.16200000000000001</v>
          </cell>
        </row>
        <row r="102">
          <cell r="A102" t="str">
            <v>4MN</v>
          </cell>
          <cell r="B102" t="str">
            <v>102</v>
          </cell>
          <cell r="C102" t="str">
            <v>NAF 17</v>
          </cell>
          <cell r="D102" t="str">
            <v>MN</v>
          </cell>
          <cell r="E102" t="str">
            <v>4</v>
          </cell>
          <cell r="F102">
            <v>1E-3</v>
          </cell>
          <cell r="G102">
            <v>4.9000000000000002E-2</v>
          </cell>
          <cell r="H102">
            <v>0.27</v>
          </cell>
          <cell r="I102">
            <v>0.629</v>
          </cell>
          <cell r="J102">
            <v>5.0999999999999997E-2</v>
          </cell>
          <cell r="K102">
            <v>0.68899999999999995</v>
          </cell>
          <cell r="L102">
            <v>0.26700000000000002</v>
          </cell>
          <cell r="M102">
            <v>1.6E-2</v>
          </cell>
          <cell r="N102">
            <v>2.9000000000000001E-2</v>
          </cell>
          <cell r="O102">
            <v>0.192</v>
          </cell>
          <cell r="P102">
            <v>0.185</v>
          </cell>
          <cell r="Q102">
            <v>3.3000000000000002E-2</v>
          </cell>
          <cell r="R102">
            <v>1.9E-2</v>
          </cell>
          <cell r="S102">
            <v>0.13500000000000001</v>
          </cell>
          <cell r="T102">
            <v>0.34699999999999998</v>
          </cell>
          <cell r="U102">
            <v>0.14699999999999999</v>
          </cell>
          <cell r="V102">
            <v>0.14399999999999999</v>
          </cell>
          <cell r="W102">
            <v>0.26300000000000001</v>
          </cell>
          <cell r="X102">
            <v>0.16300000000000001</v>
          </cell>
          <cell r="Y102">
            <v>0.75800000000000001</v>
          </cell>
          <cell r="Z102">
            <v>7.9000000000000001E-2</v>
          </cell>
          <cell r="AA102">
            <v>0.11899999999999999</v>
          </cell>
          <cell r="AB102">
            <v>0.46899999999999997</v>
          </cell>
          <cell r="AC102">
            <v>0.33100000000000002</v>
          </cell>
          <cell r="AD102">
            <v>0.49399999999999999</v>
          </cell>
          <cell r="AE102">
            <v>0.21299999999999999</v>
          </cell>
          <cell r="AF102">
            <v>0.32300000000000001</v>
          </cell>
          <cell r="AG102">
            <v>0.67700000000000005</v>
          </cell>
          <cell r="AH102">
            <v>0.16900000000000001</v>
          </cell>
          <cell r="AI102">
            <v>0.83099999999999996</v>
          </cell>
          <cell r="AJ102">
            <v>105</v>
          </cell>
          <cell r="AK102">
            <v>0.498</v>
          </cell>
          <cell r="AL102">
            <v>0.34</v>
          </cell>
          <cell r="AM102">
            <v>6.0000000000000001E-3</v>
          </cell>
          <cell r="AN102">
            <v>9.2999999999999999E-2</v>
          </cell>
          <cell r="AO102">
            <v>6.2E-2</v>
          </cell>
          <cell r="AP102">
            <v>7.8E-2</v>
          </cell>
          <cell r="AQ102">
            <v>0.04</v>
          </cell>
          <cell r="AR102">
            <v>4.7E-2</v>
          </cell>
          <cell r="AS102">
            <v>0.64200000000000002</v>
          </cell>
          <cell r="AT102">
            <v>0.193</v>
          </cell>
          <cell r="AU102">
            <v>57300</v>
          </cell>
          <cell r="AV102">
            <v>4.7E-2</v>
          </cell>
          <cell r="AW102">
            <v>4.8000000000000001E-2</v>
          </cell>
          <cell r="AX102">
            <v>1.9E-2</v>
          </cell>
          <cell r="AY102">
            <v>0.66</v>
          </cell>
          <cell r="AZ102">
            <v>0.22700000000000001</v>
          </cell>
          <cell r="BA102">
            <v>31.132000000000001</v>
          </cell>
          <cell r="BB102">
            <v>0.10199999999999999</v>
          </cell>
          <cell r="BC102">
            <v>0.14099999999999999</v>
          </cell>
          <cell r="BD102">
            <v>0.34499999999999997</v>
          </cell>
          <cell r="BE102">
            <v>0.41199999999999998</v>
          </cell>
          <cell r="BF102">
            <v>0.49199999999999999</v>
          </cell>
          <cell r="BG102">
            <v>0.16500000000000001</v>
          </cell>
          <cell r="BH102">
            <v>0.13400000000000001</v>
          </cell>
          <cell r="BI102">
            <v>8.4000000000000005E-2</v>
          </cell>
          <cell r="BJ102">
            <v>9.7000000000000003E-2</v>
          </cell>
          <cell r="BK102">
            <v>2.9000000000000001E-2</v>
          </cell>
          <cell r="BL102">
            <v>0.112</v>
          </cell>
          <cell r="BM102">
            <v>0.11899999999999999</v>
          </cell>
          <cell r="BN102">
            <v>0.13</v>
          </cell>
          <cell r="BO102">
            <v>0.13700000000000001</v>
          </cell>
          <cell r="BP102">
            <v>0.217</v>
          </cell>
          <cell r="BQ102">
            <v>0.28399999999999997</v>
          </cell>
          <cell r="BR102">
            <v>1.2E-2</v>
          </cell>
          <cell r="BS102">
            <v>3.0000000000000001E-3</v>
          </cell>
          <cell r="BT102">
            <v>0.01</v>
          </cell>
          <cell r="BU102">
            <v>5.8999999999999997E-2</v>
          </cell>
          <cell r="BV102">
            <v>0.186</v>
          </cell>
          <cell r="BW102">
            <v>0.73099999999999998</v>
          </cell>
          <cell r="BX102">
            <v>0</v>
          </cell>
          <cell r="BY102">
            <v>0</v>
          </cell>
          <cell r="BZ102">
            <v>3.0000000000000001E-3</v>
          </cell>
          <cell r="CA102">
            <v>0.11</v>
          </cell>
          <cell r="CB102">
            <v>0.78800000000000003</v>
          </cell>
          <cell r="CC102">
            <v>9.8000000000000004E-2</v>
          </cell>
          <cell r="CD102">
            <v>0</v>
          </cell>
          <cell r="CE102">
            <v>1E-3</v>
          </cell>
          <cell r="CF102">
            <v>2.5999999999999999E-2</v>
          </cell>
          <cell r="CG102">
            <v>0.186</v>
          </cell>
          <cell r="CH102">
            <v>0.68500000000000005</v>
          </cell>
          <cell r="CI102">
            <v>0.10199999999999999</v>
          </cell>
          <cell r="CJ102">
            <v>0</v>
          </cell>
          <cell r="CK102">
            <v>1E-3</v>
          </cell>
          <cell r="CL102">
            <v>0</v>
          </cell>
          <cell r="CM102">
            <v>0</v>
          </cell>
          <cell r="CN102">
            <v>6.0000000000000001E-3</v>
          </cell>
          <cell r="CO102">
            <v>0.99299999999999999</v>
          </cell>
          <cell r="CP102">
            <v>0.57599999999999996</v>
          </cell>
          <cell r="CQ102">
            <v>0.311</v>
          </cell>
          <cell r="CR102">
            <v>3.7999999999999999E-2</v>
          </cell>
          <cell r="CS102">
            <v>1.0999999999999999E-2</v>
          </cell>
          <cell r="CT102">
            <v>6.4000000000000001E-2</v>
          </cell>
          <cell r="CU102">
            <v>0.57099999999999995</v>
          </cell>
          <cell r="CV102">
            <v>0.24399999999999999</v>
          </cell>
          <cell r="CW102">
            <v>5.6000000000000001E-2</v>
          </cell>
          <cell r="CX102">
            <v>5.8999999999999997E-2</v>
          </cell>
          <cell r="CY102">
            <v>7.0000000000000007E-2</v>
          </cell>
          <cell r="CZ102">
            <v>0.68300000000000005</v>
          </cell>
          <cell r="DA102">
            <v>0.222</v>
          </cell>
          <cell r="DB102">
            <v>8.4000000000000005E-2</v>
          </cell>
          <cell r="DC102">
            <v>0</v>
          </cell>
          <cell r="DD102">
            <v>1.0999999999999999E-2</v>
          </cell>
          <cell r="DE102">
            <v>0.57199999999999995</v>
          </cell>
          <cell r="DF102">
            <v>0.18099999999999999</v>
          </cell>
          <cell r="DG102">
            <v>2.3E-2</v>
          </cell>
          <cell r="DH102">
            <v>8.0000000000000002E-3</v>
          </cell>
          <cell r="DI102">
            <v>0.215</v>
          </cell>
          <cell r="DJ102">
            <v>0.44800000000000001</v>
          </cell>
          <cell r="DK102">
            <v>0.105</v>
          </cell>
          <cell r="DL102">
            <v>0.02</v>
          </cell>
          <cell r="DM102">
            <v>1.7000000000000001E-2</v>
          </cell>
          <cell r="DN102">
            <v>0.41</v>
          </cell>
          <cell r="DO102">
            <v>0.58599999999999997</v>
          </cell>
          <cell r="DP102">
            <v>0.16400000000000001</v>
          </cell>
          <cell r="DQ102">
            <v>0.02</v>
          </cell>
          <cell r="DR102">
            <v>3.4000000000000002E-2</v>
          </cell>
          <cell r="DS102">
            <v>0.19600000000000001</v>
          </cell>
          <cell r="DT102">
            <v>0.53800000000000003</v>
          </cell>
          <cell r="DU102">
            <v>0.307</v>
          </cell>
          <cell r="DV102">
            <v>0.111</v>
          </cell>
          <cell r="DW102">
            <v>1E-3</v>
          </cell>
          <cell r="DX102">
            <v>4.2000000000000003E-2</v>
          </cell>
          <cell r="DY102">
            <v>0.32</v>
          </cell>
          <cell r="DZ102">
            <v>0.307</v>
          </cell>
          <cell r="EA102">
            <v>8.5000000000000006E-2</v>
          </cell>
          <cell r="EB102">
            <v>0.28799999999999998</v>
          </cell>
          <cell r="EC102">
            <v>0.11899999999999999</v>
          </cell>
          <cell r="ED102">
            <v>0.38</v>
          </cell>
          <cell r="EE102">
            <v>7.1999999999999995E-2</v>
          </cell>
          <cell r="EF102">
            <v>0.191</v>
          </cell>
          <cell r="EG102">
            <v>0.23799999999999999</v>
          </cell>
          <cell r="EH102">
            <v>0.33700000000000002</v>
          </cell>
          <cell r="EI102">
            <v>0.312</v>
          </cell>
          <cell r="EJ102">
            <v>7.0999999999999994E-2</v>
          </cell>
          <cell r="EK102">
            <v>0.28000000000000003</v>
          </cell>
          <cell r="EL102">
            <v>0.22700000000000001</v>
          </cell>
          <cell r="EM102">
            <v>5.6000000000000001E-2</v>
          </cell>
          <cell r="EN102">
            <v>0.11700000000000001</v>
          </cell>
          <cell r="EO102">
            <v>0.129</v>
          </cell>
          <cell r="EP102">
            <v>0.13500000000000001</v>
          </cell>
          <cell r="EQ102">
            <v>0.33700000000000002</v>
          </cell>
          <cell r="ER102">
            <v>0.22800000000000001</v>
          </cell>
          <cell r="ES102">
            <v>0.46899999999999997</v>
          </cell>
          <cell r="ET102">
            <v>0.06</v>
          </cell>
          <cell r="EU102">
            <v>0.185</v>
          </cell>
          <cell r="EV102">
            <v>0.16400000000000001</v>
          </cell>
          <cell r="EW102">
            <v>4.2999999999999997E-2</v>
          </cell>
          <cell r="EX102">
            <v>3.3000000000000002E-2</v>
          </cell>
          <cell r="EY102">
            <v>0.19400000000000001</v>
          </cell>
          <cell r="EZ102">
            <v>0.157</v>
          </cell>
          <cell r="FA102">
            <v>0.42099999999999999</v>
          </cell>
          <cell r="FB102">
            <v>0.184</v>
          </cell>
          <cell r="FC102">
            <v>0.36499999999999999</v>
          </cell>
          <cell r="FD102">
            <v>0.03</v>
          </cell>
          <cell r="FE102">
            <v>0.46800000000000003</v>
          </cell>
          <cell r="FF102">
            <v>0.28499999999999998</v>
          </cell>
          <cell r="FG102">
            <v>0.23799999999999999</v>
          </cell>
          <cell r="FH102">
            <v>8.9999999999999993E-3</v>
          </cell>
          <cell r="FI102">
            <v>0.35299999999999998</v>
          </cell>
          <cell r="FJ102">
            <v>0.35499999999999998</v>
          </cell>
          <cell r="FK102">
            <v>0.26600000000000001</v>
          </cell>
          <cell r="FL102">
            <v>2.5999999999999999E-2</v>
          </cell>
          <cell r="FM102">
            <v>0.111</v>
          </cell>
          <cell r="FN102">
            <v>0.497</v>
          </cell>
          <cell r="FO102">
            <v>0.36</v>
          </cell>
          <cell r="FP102">
            <v>3.2000000000000001E-2</v>
          </cell>
          <cell r="FQ102">
            <v>0.58199999999999996</v>
          </cell>
          <cell r="FR102">
            <v>0.249</v>
          </cell>
          <cell r="FS102">
            <v>3.5000000000000003E-2</v>
          </cell>
          <cell r="FT102">
            <v>5.8999999999999997E-2</v>
          </cell>
          <cell r="FU102">
            <v>7.3999999999999996E-2</v>
          </cell>
          <cell r="FV102">
            <v>1E-3</v>
          </cell>
          <cell r="FW102">
            <v>0.56599999999999995</v>
          </cell>
          <cell r="FX102">
            <v>0.246</v>
          </cell>
          <cell r="FY102">
            <v>3.6999999999999998E-2</v>
          </cell>
          <cell r="FZ102">
            <v>6.5000000000000002E-2</v>
          </cell>
          <cell r="GA102">
            <v>8.5000000000000006E-2</v>
          </cell>
          <cell r="GB102">
            <v>1E-3</v>
          </cell>
          <cell r="GC102">
            <v>0</v>
          </cell>
          <cell r="GD102">
            <v>0</v>
          </cell>
          <cell r="GE102">
            <v>0</v>
          </cell>
          <cell r="GF102">
            <v>0</v>
          </cell>
          <cell r="GG102">
            <v>0</v>
          </cell>
          <cell r="GH102">
            <v>1E-3</v>
          </cell>
          <cell r="GI102">
            <v>4.0000000000000001E-3</v>
          </cell>
          <cell r="GJ102">
            <v>8.0000000000000002E-3</v>
          </cell>
          <cell r="GK102">
            <v>6.0000000000000001E-3</v>
          </cell>
          <cell r="GL102">
            <v>1.4E-2</v>
          </cell>
          <cell r="GM102">
            <v>1.4999999999999999E-2</v>
          </cell>
          <cell r="GN102">
            <v>4.0000000000000001E-3</v>
          </cell>
          <cell r="GO102">
            <v>0.107</v>
          </cell>
          <cell r="GP102">
            <v>0.06</v>
          </cell>
          <cell r="GQ102">
            <v>4.9000000000000002E-2</v>
          </cell>
          <cell r="GR102">
            <v>2.5999999999999999E-2</v>
          </cell>
          <cell r="GS102">
            <v>2.7E-2</v>
          </cell>
          <cell r="GT102">
            <v>2E-3</v>
          </cell>
          <cell r="GU102">
            <v>0.34300000000000003</v>
          </cell>
          <cell r="GV102">
            <v>9.1999999999999998E-2</v>
          </cell>
          <cell r="GW102">
            <v>7.1999999999999995E-2</v>
          </cell>
          <cell r="GX102">
            <v>4.3999999999999997E-2</v>
          </cell>
          <cell r="GY102">
            <v>5.2999999999999999E-2</v>
          </cell>
          <cell r="GZ102">
            <v>2.1999999999999999E-2</v>
          </cell>
          <cell r="HA102">
            <v>3.9E-2</v>
          </cell>
          <cell r="HB102">
            <v>5.0000000000000001E-3</v>
          </cell>
          <cell r="HC102">
            <v>8.0000000000000002E-3</v>
          </cell>
          <cell r="HD102">
            <v>0</v>
          </cell>
          <cell r="HE102">
            <v>0</v>
          </cell>
          <cell r="HF102">
            <v>0</v>
          </cell>
          <cell r="HG102">
            <v>0</v>
          </cell>
          <cell r="HH102">
            <v>1E-3</v>
          </cell>
          <cell r="HI102">
            <v>0</v>
          </cell>
          <cell r="HJ102">
            <v>0</v>
          </cell>
          <cell r="HK102">
            <v>0</v>
          </cell>
          <cell r="HL102">
            <v>0</v>
          </cell>
          <cell r="HM102">
            <v>5.0000000000000001E-3</v>
          </cell>
          <cell r="HN102">
            <v>7.0000000000000001E-3</v>
          </cell>
          <cell r="HO102">
            <v>6.0000000000000001E-3</v>
          </cell>
          <cell r="HP102">
            <v>0.01</v>
          </cell>
          <cell r="HQ102">
            <v>1.4E-2</v>
          </cell>
          <cell r="HR102">
            <v>8.0000000000000002E-3</v>
          </cell>
          <cell r="HS102">
            <v>3.2000000000000001E-2</v>
          </cell>
          <cell r="HT102">
            <v>3.2000000000000001E-2</v>
          </cell>
          <cell r="HU102">
            <v>4.4999999999999998E-2</v>
          </cell>
          <cell r="HV102">
            <v>2.4E-2</v>
          </cell>
          <cell r="HW102">
            <v>5.2999999999999999E-2</v>
          </cell>
          <cell r="HX102">
            <v>0.08</v>
          </cell>
          <cell r="HY102">
            <v>7.3999999999999996E-2</v>
          </cell>
          <cell r="HZ102">
            <v>7.2999999999999995E-2</v>
          </cell>
          <cell r="IA102">
            <v>7.5999999999999998E-2</v>
          </cell>
          <cell r="IB102">
            <v>9.7000000000000003E-2</v>
          </cell>
          <cell r="IC102">
            <v>0.13700000000000001</v>
          </cell>
          <cell r="ID102">
            <v>0.17399999999999999</v>
          </cell>
          <cell r="IE102">
            <v>0</v>
          </cell>
          <cell r="IF102">
            <v>7.0000000000000001E-3</v>
          </cell>
          <cell r="IG102">
            <v>3.0000000000000001E-3</v>
          </cell>
          <cell r="IH102">
            <v>7.0000000000000001E-3</v>
          </cell>
          <cell r="II102">
            <v>1.2999999999999999E-2</v>
          </cell>
          <cell r="IJ102">
            <v>2.3E-2</v>
          </cell>
          <cell r="IK102">
            <v>0</v>
          </cell>
          <cell r="IL102">
            <v>0</v>
          </cell>
          <cell r="IM102">
            <v>0</v>
          </cell>
          <cell r="IN102">
            <v>0</v>
          </cell>
          <cell r="IO102">
            <v>0</v>
          </cell>
          <cell r="IP102">
            <v>1E-3</v>
          </cell>
          <cell r="IQ102">
            <v>8.0000000000000002E-3</v>
          </cell>
          <cell r="IR102">
            <v>3.0000000000000001E-3</v>
          </cell>
          <cell r="IS102">
            <v>2E-3</v>
          </cell>
          <cell r="IT102">
            <v>2.1000000000000001E-2</v>
          </cell>
          <cell r="IU102">
            <v>6.0000000000000001E-3</v>
          </cell>
          <cell r="IV102">
            <v>0.01</v>
          </cell>
          <cell r="IW102">
            <v>3.0000000000000001E-3</v>
          </cell>
          <cell r="IX102">
            <v>0</v>
          </cell>
          <cell r="IY102">
            <v>4.0000000000000001E-3</v>
          </cell>
          <cell r="IZ102">
            <v>2.3E-2</v>
          </cell>
          <cell r="JA102">
            <v>7.8E-2</v>
          </cell>
          <cell r="JB102">
            <v>0.161</v>
          </cell>
          <cell r="JC102">
            <v>0</v>
          </cell>
          <cell r="JD102">
            <v>0</v>
          </cell>
          <cell r="JE102">
            <v>4.0000000000000001E-3</v>
          </cell>
          <cell r="JF102">
            <v>1.4E-2</v>
          </cell>
          <cell r="JG102">
            <v>8.5000000000000006E-2</v>
          </cell>
          <cell r="JH102">
            <v>0.52300000000000002</v>
          </cell>
          <cell r="JI102">
            <v>0</v>
          </cell>
          <cell r="JJ102">
            <v>0</v>
          </cell>
          <cell r="JK102">
            <v>0</v>
          </cell>
          <cell r="JL102">
            <v>0</v>
          </cell>
          <cell r="JM102">
            <v>1.7000000000000001E-2</v>
          </cell>
          <cell r="JN102">
            <v>3.5999999999999997E-2</v>
          </cell>
          <cell r="JO102">
            <v>0</v>
          </cell>
          <cell r="JP102">
            <v>0</v>
          </cell>
          <cell r="JQ102">
            <v>0</v>
          </cell>
          <cell r="JR102">
            <v>1E-3</v>
          </cell>
          <cell r="JS102">
            <v>0</v>
          </cell>
          <cell r="JT102">
            <v>0</v>
          </cell>
          <cell r="JU102">
            <v>0</v>
          </cell>
          <cell r="JV102">
            <v>0</v>
          </cell>
          <cell r="JW102">
            <v>0</v>
          </cell>
          <cell r="JX102">
            <v>4.0000000000000001E-3</v>
          </cell>
          <cell r="JY102">
            <v>3.5999999999999997E-2</v>
          </cell>
          <cell r="JZ102">
            <v>1.0999999999999999E-2</v>
          </cell>
          <cell r="KA102">
            <v>0</v>
          </cell>
          <cell r="KB102">
            <v>0</v>
          </cell>
          <cell r="KC102">
            <v>0</v>
          </cell>
          <cell r="KD102">
            <v>3.2000000000000001E-2</v>
          </cell>
          <cell r="KE102">
            <v>0.20300000000000001</v>
          </cell>
          <cell r="KF102">
            <v>2.8000000000000001E-2</v>
          </cell>
          <cell r="KG102">
            <v>0</v>
          </cell>
          <cell r="KH102">
            <v>0</v>
          </cell>
          <cell r="KI102">
            <v>3.0000000000000001E-3</v>
          </cell>
          <cell r="KJ102">
            <v>7.1999999999999995E-2</v>
          </cell>
          <cell r="KK102">
            <v>0.502</v>
          </cell>
          <cell r="KL102">
            <v>5.6000000000000001E-2</v>
          </cell>
          <cell r="KM102">
            <v>0</v>
          </cell>
          <cell r="KN102">
            <v>0</v>
          </cell>
          <cell r="KO102">
            <v>0</v>
          </cell>
          <cell r="KP102">
            <v>2E-3</v>
          </cell>
          <cell r="KQ102">
            <v>4.8000000000000001E-2</v>
          </cell>
          <cell r="KR102">
            <v>3.0000000000000001E-3</v>
          </cell>
          <cell r="KS102">
            <v>0</v>
          </cell>
          <cell r="KT102">
            <v>0</v>
          </cell>
          <cell r="KU102">
            <v>0</v>
          </cell>
          <cell r="KV102">
            <v>0</v>
          </cell>
          <cell r="KW102">
            <v>1E-3</v>
          </cell>
          <cell r="KX102">
            <v>0</v>
          </cell>
          <cell r="KY102">
            <v>0</v>
          </cell>
          <cell r="KZ102">
            <v>1E-3</v>
          </cell>
          <cell r="LA102">
            <v>0</v>
          </cell>
          <cell r="LB102">
            <v>8.0000000000000002E-3</v>
          </cell>
          <cell r="LC102">
            <v>0.04</v>
          </cell>
          <cell r="LD102">
            <v>3.0000000000000001E-3</v>
          </cell>
          <cell r="LE102">
            <v>0</v>
          </cell>
          <cell r="LF102">
            <v>0</v>
          </cell>
          <cell r="LG102">
            <v>5.0000000000000001E-3</v>
          </cell>
          <cell r="LH102">
            <v>4.9000000000000002E-2</v>
          </cell>
          <cell r="LI102">
            <v>0.188</v>
          </cell>
          <cell r="LJ102">
            <v>2.5000000000000001E-2</v>
          </cell>
          <cell r="LK102">
            <v>0</v>
          </cell>
          <cell r="LL102">
            <v>0</v>
          </cell>
          <cell r="LM102">
            <v>1.9E-2</v>
          </cell>
          <cell r="LN102">
            <v>0.126</v>
          </cell>
          <cell r="LO102">
            <v>0.41699999999999998</v>
          </cell>
          <cell r="LP102">
            <v>6.8000000000000005E-2</v>
          </cell>
          <cell r="LQ102">
            <v>0</v>
          </cell>
          <cell r="LR102">
            <v>0</v>
          </cell>
          <cell r="LS102">
            <v>2E-3</v>
          </cell>
          <cell r="LT102">
            <v>4.0000000000000001E-3</v>
          </cell>
          <cell r="LU102">
            <v>4.1000000000000002E-2</v>
          </cell>
          <cell r="LV102">
            <v>4.0000000000000001E-3</v>
          </cell>
          <cell r="LW102">
            <v>0</v>
          </cell>
          <cell r="LX102">
            <v>0</v>
          </cell>
          <cell r="LY102">
            <v>0</v>
          </cell>
          <cell r="LZ102">
            <v>0</v>
          </cell>
          <cell r="MA102">
            <v>0</v>
          </cell>
          <cell r="MB102">
            <v>1E-3</v>
          </cell>
          <cell r="MC102">
            <v>0</v>
          </cell>
          <cell r="MD102">
            <v>1E-3</v>
          </cell>
          <cell r="ME102">
            <v>0</v>
          </cell>
          <cell r="MF102">
            <v>0</v>
          </cell>
          <cell r="MG102">
            <v>0</v>
          </cell>
          <cell r="MH102">
            <v>0.05</v>
          </cell>
          <cell r="MI102">
            <v>0</v>
          </cell>
          <cell r="MJ102">
            <v>0</v>
          </cell>
          <cell r="MK102">
            <v>0</v>
          </cell>
          <cell r="ML102">
            <v>0</v>
          </cell>
          <cell r="MM102">
            <v>0</v>
          </cell>
          <cell r="MN102">
            <v>0.26500000000000001</v>
          </cell>
          <cell r="MO102">
            <v>0</v>
          </cell>
          <cell r="MP102">
            <v>0</v>
          </cell>
          <cell r="MQ102">
            <v>0</v>
          </cell>
          <cell r="MR102">
            <v>0</v>
          </cell>
          <cell r="MS102">
            <v>1E-3</v>
          </cell>
          <cell r="MT102">
            <v>0.628</v>
          </cell>
          <cell r="MU102">
            <v>0</v>
          </cell>
          <cell r="MV102">
            <v>0</v>
          </cell>
          <cell r="MW102">
            <v>0</v>
          </cell>
          <cell r="MX102">
            <v>0</v>
          </cell>
          <cell r="MY102">
            <v>5.0000000000000001E-3</v>
          </cell>
          <cell r="MZ102">
            <v>4.9000000000000002E-2</v>
          </cell>
          <cell r="NA102">
            <v>0.113</v>
          </cell>
          <cell r="NB102">
            <v>0.14499999999999999</v>
          </cell>
          <cell r="NC102">
            <v>2.4E-2</v>
          </cell>
          <cell r="ND102">
            <v>2.1000000000000001E-2</v>
          </cell>
          <cell r="NE102">
            <v>1.7000000000000001E-2</v>
          </cell>
          <cell r="NF102">
            <v>2E-3</v>
          </cell>
          <cell r="NG102">
            <v>0.14699999999999999</v>
          </cell>
          <cell r="NH102">
            <v>3.3000000000000002E-2</v>
          </cell>
          <cell r="NI102">
            <v>0.107</v>
          </cell>
          <cell r="NJ102">
            <v>1.7999999999999999E-2</v>
          </cell>
          <cell r="NK102">
            <v>0</v>
          </cell>
          <cell r="NL102">
            <v>2.7E-2</v>
          </cell>
          <cell r="NM102">
            <v>8.9999999999999993E-3</v>
          </cell>
          <cell r="NN102">
            <v>4.4999999999999998E-2</v>
          </cell>
          <cell r="NO102">
            <v>4.0000000000000001E-3</v>
          </cell>
          <cell r="NP102">
            <v>5.0000000000000001E-3</v>
          </cell>
          <cell r="NQ102">
            <v>5.6000000000000001E-2</v>
          </cell>
          <cell r="NR102">
            <v>7.0000000000000001E-3</v>
          </cell>
          <cell r="NS102">
            <v>0.02</v>
          </cell>
          <cell r="NT102">
            <v>0.19800000000000001</v>
          </cell>
          <cell r="NU102">
            <v>0.26700000000000002</v>
          </cell>
          <cell r="NV102">
            <v>2.9000000000000001E-2</v>
          </cell>
          <cell r="NW102">
            <v>2E-3</v>
          </cell>
          <cell r="NX102">
            <v>2.3E-2</v>
          </cell>
          <cell r="NY102">
            <v>2.3E-2</v>
          </cell>
          <cell r="NZ102">
            <v>0.26</v>
          </cell>
          <cell r="OA102">
            <v>3.0000000000000001E-3</v>
          </cell>
          <cell r="OB102">
            <v>2.1999999999999999E-2</v>
          </cell>
          <cell r="OC102">
            <v>0</v>
          </cell>
          <cell r="OD102">
            <v>1.6E-2</v>
          </cell>
          <cell r="OE102">
            <v>6.2E-2</v>
          </cell>
          <cell r="OF102">
            <v>7.0000000000000001E-3</v>
          </cell>
          <cell r="OG102">
            <v>4.2000000000000003E-2</v>
          </cell>
          <cell r="OH102">
            <v>0.01</v>
          </cell>
          <cell r="OI102">
            <v>5.0000000000000001E-3</v>
          </cell>
          <cell r="OJ102">
            <v>0.23</v>
          </cell>
          <cell r="OK102">
            <v>0.108</v>
          </cell>
          <cell r="OL102">
            <v>2E-3</v>
          </cell>
          <cell r="OM102">
            <v>2E-3</v>
          </cell>
          <cell r="ON102">
            <v>8.9999999999999993E-3</v>
          </cell>
          <cell r="OO102">
            <v>0.16700000000000001</v>
          </cell>
          <cell r="OP102">
            <v>0.15</v>
          </cell>
          <cell r="OQ102">
            <v>1.7000000000000001E-2</v>
          </cell>
          <cell r="OR102">
            <v>4.2000000000000003E-2</v>
          </cell>
          <cell r="OS102">
            <v>1.9E-2</v>
          </cell>
          <cell r="OT102">
            <v>4.2000000000000003E-2</v>
          </cell>
          <cell r="OU102">
            <v>7.0000000000000001E-3</v>
          </cell>
          <cell r="OV102">
            <v>4.0000000000000001E-3</v>
          </cell>
          <cell r="OW102">
            <v>1.2E-2</v>
          </cell>
          <cell r="OX102">
            <v>0.114</v>
          </cell>
          <cell r="OY102">
            <v>4.1000000000000002E-2</v>
          </cell>
          <cell r="OZ102">
            <v>2.5999999999999999E-2</v>
          </cell>
          <cell r="PA102">
            <v>2.5999999999999999E-2</v>
          </cell>
          <cell r="PB102">
            <v>7.0000000000000001E-3</v>
          </cell>
          <cell r="PC102">
            <v>5.0000000000000001E-3</v>
          </cell>
          <cell r="PD102">
            <v>0.19900000000000001</v>
          </cell>
        </row>
        <row r="103">
          <cell r="A103" t="str">
            <v>5MN</v>
          </cell>
          <cell r="B103" t="str">
            <v>103</v>
          </cell>
          <cell r="C103" t="str">
            <v>NAF 17</v>
          </cell>
          <cell r="D103" t="str">
            <v>MN</v>
          </cell>
          <cell r="E103" t="str">
            <v>5</v>
          </cell>
          <cell r="F103">
            <v>1.4999999999999999E-2</v>
          </cell>
          <cell r="G103">
            <v>3.5999999999999997E-2</v>
          </cell>
          <cell r="H103">
            <v>0.34799999999999998</v>
          </cell>
          <cell r="I103">
            <v>0.57599999999999996</v>
          </cell>
          <cell r="J103">
            <v>2.5000000000000001E-2</v>
          </cell>
          <cell r="K103">
            <v>0.73199999999999998</v>
          </cell>
          <cell r="L103">
            <v>0.23400000000000001</v>
          </cell>
          <cell r="M103">
            <v>3.0000000000000001E-3</v>
          </cell>
          <cell r="N103">
            <v>3.1E-2</v>
          </cell>
          <cell r="O103">
            <v>0.248</v>
          </cell>
          <cell r="P103">
            <v>0.23100000000000001</v>
          </cell>
          <cell r="Q103">
            <v>5.1999999999999998E-2</v>
          </cell>
          <cell r="R103">
            <v>0.04</v>
          </cell>
          <cell r="S103">
            <v>8.4000000000000005E-2</v>
          </cell>
          <cell r="T103">
            <v>0.32500000000000001</v>
          </cell>
          <cell r="U103">
            <v>0.11799999999999999</v>
          </cell>
          <cell r="V103">
            <v>0.13500000000000001</v>
          </cell>
          <cell r="W103">
            <v>0.246</v>
          </cell>
          <cell r="X103">
            <v>0.218</v>
          </cell>
          <cell r="Y103">
            <v>0.70899999999999996</v>
          </cell>
          <cell r="Z103">
            <v>7.3999999999999996E-2</v>
          </cell>
          <cell r="AA103">
            <v>0.106</v>
          </cell>
          <cell r="AB103">
            <v>0.35499999999999998</v>
          </cell>
          <cell r="AC103">
            <v>0.3</v>
          </cell>
          <cell r="AD103">
            <v>0.51200000000000001</v>
          </cell>
          <cell r="AE103">
            <v>0.433</v>
          </cell>
          <cell r="AF103">
            <v>0.38300000000000001</v>
          </cell>
          <cell r="AG103">
            <v>0.61699999999999999</v>
          </cell>
          <cell r="AH103">
            <v>0.33900000000000002</v>
          </cell>
          <cell r="AI103">
            <v>0.66100000000000003</v>
          </cell>
          <cell r="AJ103">
            <v>125</v>
          </cell>
          <cell r="AK103">
            <v>0.60799999999999998</v>
          </cell>
          <cell r="AL103">
            <v>0.157</v>
          </cell>
          <cell r="AM103">
            <v>0</v>
          </cell>
          <cell r="AN103">
            <v>0.13300000000000001</v>
          </cell>
          <cell r="AO103">
            <v>0.10199999999999999</v>
          </cell>
          <cell r="AP103">
            <v>9.6000000000000002E-2</v>
          </cell>
          <cell r="AQ103">
            <v>1.7999999999999999E-2</v>
          </cell>
          <cell r="AR103">
            <v>8.1000000000000003E-2</v>
          </cell>
          <cell r="AS103">
            <v>0.60899999999999999</v>
          </cell>
          <cell r="AT103">
            <v>0.19500000000000001</v>
          </cell>
          <cell r="AU103">
            <v>10234</v>
          </cell>
          <cell r="AV103">
            <v>4.7E-2</v>
          </cell>
          <cell r="AW103">
            <v>0.03</v>
          </cell>
          <cell r="AX103">
            <v>2.1999999999999999E-2</v>
          </cell>
          <cell r="AY103">
            <v>0.60199999999999998</v>
          </cell>
          <cell r="AZ103">
            <v>0.29799999999999999</v>
          </cell>
          <cell r="BA103">
            <v>37.484999999999999</v>
          </cell>
          <cell r="BB103">
            <v>0.06</v>
          </cell>
          <cell r="BC103">
            <v>0.157</v>
          </cell>
          <cell r="BD103">
            <v>0.33</v>
          </cell>
          <cell r="BE103">
            <v>0.45300000000000001</v>
          </cell>
          <cell r="BF103">
            <v>0.36799999999999999</v>
          </cell>
          <cell r="BG103">
            <v>0.19500000000000001</v>
          </cell>
          <cell r="BH103">
            <v>0.14199999999999999</v>
          </cell>
          <cell r="BI103">
            <v>0.127</v>
          </cell>
          <cell r="BJ103">
            <v>0.11600000000000001</v>
          </cell>
          <cell r="BK103">
            <v>5.2999999999999999E-2</v>
          </cell>
          <cell r="BL103">
            <v>0.14099999999999999</v>
          </cell>
          <cell r="BM103">
            <v>0.151</v>
          </cell>
          <cell r="BN103">
            <v>0.14199999999999999</v>
          </cell>
          <cell r="BO103">
            <v>0.14199999999999999</v>
          </cell>
          <cell r="BP103">
            <v>0.17299999999999999</v>
          </cell>
          <cell r="BQ103">
            <v>0.251</v>
          </cell>
          <cell r="BR103">
            <v>0</v>
          </cell>
          <cell r="BS103">
            <v>5.0000000000000001E-3</v>
          </cell>
          <cell r="BT103">
            <v>1.7000000000000001E-2</v>
          </cell>
          <cell r="BU103">
            <v>0.08</v>
          </cell>
          <cell r="BV103">
            <v>0.251</v>
          </cell>
          <cell r="BW103">
            <v>0.64800000000000002</v>
          </cell>
          <cell r="BX103">
            <v>0</v>
          </cell>
          <cell r="BY103">
            <v>0</v>
          </cell>
          <cell r="BZ103">
            <v>0</v>
          </cell>
          <cell r="CA103">
            <v>0.104</v>
          </cell>
          <cell r="CB103">
            <v>0.81100000000000005</v>
          </cell>
          <cell r="CC103">
            <v>8.4000000000000005E-2</v>
          </cell>
          <cell r="CD103">
            <v>1E-3</v>
          </cell>
          <cell r="CE103">
            <v>4.0000000000000001E-3</v>
          </cell>
          <cell r="CF103">
            <v>0.03</v>
          </cell>
          <cell r="CG103">
            <v>0.2</v>
          </cell>
          <cell r="CH103">
            <v>0.67</v>
          </cell>
          <cell r="CI103">
            <v>9.5000000000000001E-2</v>
          </cell>
          <cell r="CJ103">
            <v>0</v>
          </cell>
          <cell r="CK103">
            <v>0</v>
          </cell>
          <cell r="CL103">
            <v>0</v>
          </cell>
          <cell r="CM103">
            <v>2E-3</v>
          </cell>
          <cell r="CN103">
            <v>1.7000000000000001E-2</v>
          </cell>
          <cell r="CO103">
            <v>0.98099999999999998</v>
          </cell>
          <cell r="CP103">
            <v>0.55700000000000005</v>
          </cell>
          <cell r="CQ103">
            <v>0.29099999999999998</v>
          </cell>
          <cell r="CR103">
            <v>4.2000000000000003E-2</v>
          </cell>
          <cell r="CS103">
            <v>2.1999999999999999E-2</v>
          </cell>
          <cell r="CT103">
            <v>8.7999999999999995E-2</v>
          </cell>
          <cell r="CU103">
            <v>0.58399999999999996</v>
          </cell>
          <cell r="CV103">
            <v>0.254</v>
          </cell>
          <cell r="CW103">
            <v>3.5999999999999997E-2</v>
          </cell>
          <cell r="CX103">
            <v>5.8999999999999997E-2</v>
          </cell>
          <cell r="CY103">
            <v>6.7000000000000004E-2</v>
          </cell>
          <cell r="CZ103">
            <v>0.64200000000000002</v>
          </cell>
          <cell r="DA103">
            <v>0.21099999999999999</v>
          </cell>
          <cell r="DB103">
            <v>0.112</v>
          </cell>
          <cell r="DC103">
            <v>8.0000000000000002E-3</v>
          </cell>
          <cell r="DD103">
            <v>2.7E-2</v>
          </cell>
          <cell r="DE103">
            <v>0.62</v>
          </cell>
          <cell r="DF103">
            <v>0.153</v>
          </cell>
          <cell r="DG103">
            <v>1.4E-2</v>
          </cell>
          <cell r="DH103">
            <v>2.1999999999999999E-2</v>
          </cell>
          <cell r="DI103">
            <v>0.19</v>
          </cell>
          <cell r="DJ103">
            <v>0.44500000000000001</v>
          </cell>
          <cell r="DK103">
            <v>0.11700000000000001</v>
          </cell>
          <cell r="DL103">
            <v>1.9E-2</v>
          </cell>
          <cell r="DM103">
            <v>2.7E-2</v>
          </cell>
          <cell r="DN103">
            <v>0.39200000000000002</v>
          </cell>
          <cell r="DO103">
            <v>0.51100000000000001</v>
          </cell>
          <cell r="DP103">
            <v>0.151</v>
          </cell>
          <cell r="DQ103">
            <v>1.4E-2</v>
          </cell>
          <cell r="DR103">
            <v>0.05</v>
          </cell>
          <cell r="DS103">
            <v>0.27400000000000002</v>
          </cell>
          <cell r="DT103">
            <v>0.54200000000000004</v>
          </cell>
          <cell r="DU103">
            <v>0.26500000000000001</v>
          </cell>
          <cell r="DV103">
            <v>0.128</v>
          </cell>
          <cell r="DW103">
            <v>1.2999999999999999E-2</v>
          </cell>
          <cell r="DX103">
            <v>5.0999999999999997E-2</v>
          </cell>
          <cell r="DY103">
            <v>0.30199999999999999</v>
          </cell>
          <cell r="DZ103">
            <v>0.27700000000000002</v>
          </cell>
          <cell r="EA103">
            <v>0.104</v>
          </cell>
          <cell r="EB103">
            <v>0.317</v>
          </cell>
          <cell r="EC103">
            <v>0.10299999999999999</v>
          </cell>
          <cell r="ED103">
            <v>0.27800000000000002</v>
          </cell>
          <cell r="EE103">
            <v>3.1E-2</v>
          </cell>
          <cell r="EF103">
            <v>0.27200000000000002</v>
          </cell>
          <cell r="EG103">
            <v>0.317</v>
          </cell>
          <cell r="EH103">
            <v>0.29699999999999999</v>
          </cell>
          <cell r="EI103">
            <v>0.27400000000000002</v>
          </cell>
          <cell r="EJ103">
            <v>5.6000000000000001E-2</v>
          </cell>
          <cell r="EK103">
            <v>0.373</v>
          </cell>
          <cell r="EL103">
            <v>0.19800000000000001</v>
          </cell>
          <cell r="EM103">
            <v>3.7999999999999999E-2</v>
          </cell>
          <cell r="EN103">
            <v>9.6000000000000002E-2</v>
          </cell>
          <cell r="EO103">
            <v>0.124</v>
          </cell>
          <cell r="EP103">
            <v>0.121</v>
          </cell>
          <cell r="EQ103">
            <v>0.42199999999999999</v>
          </cell>
          <cell r="ER103">
            <v>0.22500000000000001</v>
          </cell>
          <cell r="ES103">
            <v>0.40899999999999997</v>
          </cell>
          <cell r="ET103">
            <v>7.2999999999999995E-2</v>
          </cell>
          <cell r="EU103">
            <v>0.13100000000000001</v>
          </cell>
          <cell r="EV103">
            <v>0.14499999999999999</v>
          </cell>
          <cell r="EW103">
            <v>0.05</v>
          </cell>
          <cell r="EX103">
            <v>3.9E-2</v>
          </cell>
          <cell r="EY103">
            <v>0.19400000000000001</v>
          </cell>
          <cell r="EZ103">
            <v>0.252</v>
          </cell>
          <cell r="FA103">
            <v>0.40400000000000003</v>
          </cell>
          <cell r="FB103">
            <v>0.19</v>
          </cell>
          <cell r="FC103">
            <v>0.38600000000000001</v>
          </cell>
          <cell r="FD103">
            <v>1.9E-2</v>
          </cell>
          <cell r="FE103">
            <v>0.41199999999999998</v>
          </cell>
          <cell r="FF103">
            <v>0.249</v>
          </cell>
          <cell r="FG103">
            <v>0.32800000000000001</v>
          </cell>
          <cell r="FH103">
            <v>1.0999999999999999E-2</v>
          </cell>
          <cell r="FI103">
            <v>0.36399999999999999</v>
          </cell>
          <cell r="FJ103">
            <v>0.26</v>
          </cell>
          <cell r="FK103">
            <v>0.35299999999999998</v>
          </cell>
          <cell r="FL103">
            <v>2.1999999999999999E-2</v>
          </cell>
          <cell r="FM103">
            <v>9.7000000000000003E-2</v>
          </cell>
          <cell r="FN103">
            <v>0.47399999999999998</v>
          </cell>
          <cell r="FO103">
            <v>0.4</v>
          </cell>
          <cell r="FP103">
            <v>2.9000000000000001E-2</v>
          </cell>
          <cell r="FQ103">
            <v>0.51700000000000002</v>
          </cell>
          <cell r="FR103">
            <v>0.29199999999999998</v>
          </cell>
          <cell r="FS103">
            <v>0.04</v>
          </cell>
          <cell r="FT103">
            <v>6.2E-2</v>
          </cell>
          <cell r="FU103">
            <v>8.7999999999999995E-2</v>
          </cell>
          <cell r="FV103">
            <v>1E-3</v>
          </cell>
          <cell r="FW103">
            <v>0.50800000000000001</v>
          </cell>
          <cell r="FX103">
            <v>0.28399999999999997</v>
          </cell>
          <cell r="FY103">
            <v>4.2000000000000003E-2</v>
          </cell>
          <cell r="FZ103">
            <v>6.7000000000000004E-2</v>
          </cell>
          <cell r="GA103">
            <v>9.7000000000000003E-2</v>
          </cell>
          <cell r="GB103">
            <v>1E-3</v>
          </cell>
          <cell r="GC103">
            <v>0</v>
          </cell>
          <cell r="GD103">
            <v>0</v>
          </cell>
          <cell r="GE103">
            <v>0</v>
          </cell>
          <cell r="GF103">
            <v>0</v>
          </cell>
          <cell r="GG103">
            <v>0</v>
          </cell>
          <cell r="GH103">
            <v>1.2E-2</v>
          </cell>
          <cell r="GI103">
            <v>8.0000000000000002E-3</v>
          </cell>
          <cell r="GJ103">
            <v>8.0000000000000002E-3</v>
          </cell>
          <cell r="GK103">
            <v>0</v>
          </cell>
          <cell r="GL103">
            <v>1.0999999999999999E-2</v>
          </cell>
          <cell r="GM103">
            <v>0.01</v>
          </cell>
          <cell r="GN103">
            <v>0</v>
          </cell>
          <cell r="GO103">
            <v>0.105</v>
          </cell>
          <cell r="GP103">
            <v>6.9000000000000006E-2</v>
          </cell>
          <cell r="GQ103">
            <v>8.3000000000000004E-2</v>
          </cell>
          <cell r="GR103">
            <v>5.5E-2</v>
          </cell>
          <cell r="GS103">
            <v>2.8000000000000001E-2</v>
          </cell>
          <cell r="GT103">
            <v>8.9999999999999993E-3</v>
          </cell>
          <cell r="GU103">
            <v>0.247</v>
          </cell>
          <cell r="GV103">
            <v>0.112</v>
          </cell>
          <cell r="GW103">
            <v>5.2999999999999999E-2</v>
          </cell>
          <cell r="GX103">
            <v>5.5E-2</v>
          </cell>
          <cell r="GY103">
            <v>7.6999999999999999E-2</v>
          </cell>
          <cell r="GZ103">
            <v>3.2000000000000001E-2</v>
          </cell>
          <cell r="HA103">
            <v>7.0000000000000001E-3</v>
          </cell>
          <cell r="HB103">
            <v>6.0000000000000001E-3</v>
          </cell>
          <cell r="HC103">
            <v>6.0000000000000001E-3</v>
          </cell>
          <cell r="HD103">
            <v>6.0000000000000001E-3</v>
          </cell>
          <cell r="HE103">
            <v>0</v>
          </cell>
          <cell r="HF103">
            <v>0</v>
          </cell>
          <cell r="HG103">
            <v>0</v>
          </cell>
          <cell r="HH103">
            <v>0</v>
          </cell>
          <cell r="HI103">
            <v>0</v>
          </cell>
          <cell r="HJ103">
            <v>0</v>
          </cell>
          <cell r="HK103">
            <v>0</v>
          </cell>
          <cell r="HL103">
            <v>1.2E-2</v>
          </cell>
          <cell r="HM103">
            <v>1.2999999999999999E-2</v>
          </cell>
          <cell r="HN103">
            <v>4.0000000000000001E-3</v>
          </cell>
          <cell r="HO103">
            <v>0</v>
          </cell>
          <cell r="HP103">
            <v>6.0000000000000001E-3</v>
          </cell>
          <cell r="HQ103">
            <v>0.01</v>
          </cell>
          <cell r="HR103">
            <v>8.0000000000000002E-3</v>
          </cell>
          <cell r="HS103">
            <v>2.7E-2</v>
          </cell>
          <cell r="HT103">
            <v>7.3999999999999996E-2</v>
          </cell>
          <cell r="HU103">
            <v>6.6000000000000003E-2</v>
          </cell>
          <cell r="HV103">
            <v>4.9000000000000002E-2</v>
          </cell>
          <cell r="HW103">
            <v>6.2E-2</v>
          </cell>
          <cell r="HX103">
            <v>7.8E-2</v>
          </cell>
          <cell r="HY103">
            <v>0.10199999999999999</v>
          </cell>
          <cell r="HZ103">
            <v>6.9000000000000006E-2</v>
          </cell>
          <cell r="IA103">
            <v>6.7000000000000004E-2</v>
          </cell>
          <cell r="IB103">
            <v>8.1000000000000003E-2</v>
          </cell>
          <cell r="IC103">
            <v>0.10100000000000001</v>
          </cell>
          <cell r="ID103">
            <v>0.14699999999999999</v>
          </cell>
          <cell r="IE103">
            <v>0</v>
          </cell>
          <cell r="IF103">
            <v>4.0000000000000001E-3</v>
          </cell>
          <cell r="IG103">
            <v>8.0000000000000002E-3</v>
          </cell>
          <cell r="IH103">
            <v>6.0000000000000001E-3</v>
          </cell>
          <cell r="II103">
            <v>0</v>
          </cell>
          <cell r="IJ103">
            <v>7.0000000000000001E-3</v>
          </cell>
          <cell r="IK103">
            <v>0</v>
          </cell>
          <cell r="IL103">
            <v>0</v>
          </cell>
          <cell r="IM103">
            <v>0</v>
          </cell>
          <cell r="IN103">
            <v>0</v>
          </cell>
          <cell r="IO103">
            <v>0</v>
          </cell>
          <cell r="IP103">
            <v>1.2E-2</v>
          </cell>
          <cell r="IQ103">
            <v>0</v>
          </cell>
          <cell r="IR103">
            <v>3.0000000000000001E-3</v>
          </cell>
          <cell r="IS103">
            <v>0</v>
          </cell>
          <cell r="IT103">
            <v>2E-3</v>
          </cell>
          <cell r="IU103">
            <v>2.4E-2</v>
          </cell>
          <cell r="IV103">
            <v>1.0999999999999999E-2</v>
          </cell>
          <cell r="IW103">
            <v>0</v>
          </cell>
          <cell r="IX103">
            <v>0</v>
          </cell>
          <cell r="IY103">
            <v>1.7000000000000001E-2</v>
          </cell>
          <cell r="IZ103">
            <v>6.7000000000000004E-2</v>
          </cell>
          <cell r="JA103">
            <v>0.14199999999999999</v>
          </cell>
          <cell r="JB103">
            <v>0.13100000000000001</v>
          </cell>
          <cell r="JC103">
            <v>0</v>
          </cell>
          <cell r="JD103">
            <v>1E-3</v>
          </cell>
          <cell r="JE103">
            <v>0</v>
          </cell>
          <cell r="JF103">
            <v>8.9999999999999993E-3</v>
          </cell>
          <cell r="JG103">
            <v>8.5000000000000006E-2</v>
          </cell>
          <cell r="JH103">
            <v>0.47099999999999997</v>
          </cell>
          <cell r="JI103">
            <v>0</v>
          </cell>
          <cell r="JJ103">
            <v>0</v>
          </cell>
          <cell r="JK103">
            <v>0</v>
          </cell>
          <cell r="JL103">
            <v>3.0000000000000001E-3</v>
          </cell>
          <cell r="JM103">
            <v>0</v>
          </cell>
          <cell r="JN103">
            <v>2.3E-2</v>
          </cell>
          <cell r="JO103">
            <v>0</v>
          </cell>
          <cell r="JP103">
            <v>0</v>
          </cell>
          <cell r="JQ103">
            <v>0</v>
          </cell>
          <cell r="JR103">
            <v>0</v>
          </cell>
          <cell r="JS103">
            <v>0</v>
          </cell>
          <cell r="JT103">
            <v>1.2E-2</v>
          </cell>
          <cell r="JU103">
            <v>0</v>
          </cell>
          <cell r="JV103">
            <v>0</v>
          </cell>
          <cell r="JW103">
            <v>0</v>
          </cell>
          <cell r="JX103">
            <v>0</v>
          </cell>
          <cell r="JY103">
            <v>2.8000000000000001E-2</v>
          </cell>
          <cell r="JZ103">
            <v>0.01</v>
          </cell>
          <cell r="KA103">
            <v>0</v>
          </cell>
          <cell r="KB103">
            <v>0</v>
          </cell>
          <cell r="KC103">
            <v>0</v>
          </cell>
          <cell r="KD103">
            <v>5.7000000000000002E-2</v>
          </cell>
          <cell r="KE103">
            <v>0.28999999999999998</v>
          </cell>
          <cell r="KF103">
            <v>8.0000000000000002E-3</v>
          </cell>
          <cell r="KG103">
            <v>0</v>
          </cell>
          <cell r="KH103">
            <v>0</v>
          </cell>
          <cell r="KI103">
            <v>0</v>
          </cell>
          <cell r="KJ103">
            <v>4.2000000000000003E-2</v>
          </cell>
          <cell r="KK103">
            <v>0.47399999999999998</v>
          </cell>
          <cell r="KL103">
            <v>5.3999999999999999E-2</v>
          </cell>
          <cell r="KM103">
            <v>0</v>
          </cell>
          <cell r="KN103">
            <v>0</v>
          </cell>
          <cell r="KO103">
            <v>0</v>
          </cell>
          <cell r="KP103">
            <v>6.0000000000000001E-3</v>
          </cell>
          <cell r="KQ103">
            <v>1.9E-2</v>
          </cell>
          <cell r="KR103">
            <v>0</v>
          </cell>
          <cell r="KS103">
            <v>0</v>
          </cell>
          <cell r="KT103">
            <v>0</v>
          </cell>
          <cell r="KU103">
            <v>0</v>
          </cell>
          <cell r="KV103">
            <v>0</v>
          </cell>
          <cell r="KW103">
            <v>0</v>
          </cell>
          <cell r="KX103">
            <v>1.2E-2</v>
          </cell>
          <cell r="KY103">
            <v>1E-3</v>
          </cell>
          <cell r="KZ103">
            <v>0</v>
          </cell>
          <cell r="LA103">
            <v>0</v>
          </cell>
          <cell r="LB103">
            <v>4.0000000000000001E-3</v>
          </cell>
          <cell r="LC103">
            <v>3.1E-2</v>
          </cell>
          <cell r="LD103">
            <v>4.0000000000000001E-3</v>
          </cell>
          <cell r="LE103">
            <v>0</v>
          </cell>
          <cell r="LF103">
            <v>0</v>
          </cell>
          <cell r="LG103">
            <v>6.0000000000000001E-3</v>
          </cell>
          <cell r="LH103">
            <v>7.8E-2</v>
          </cell>
          <cell r="LI103">
            <v>0.26700000000000002</v>
          </cell>
          <cell r="LJ103">
            <v>4.0000000000000001E-3</v>
          </cell>
          <cell r="LK103">
            <v>0</v>
          </cell>
          <cell r="LL103">
            <v>4.0000000000000001E-3</v>
          </cell>
          <cell r="LM103">
            <v>1.7999999999999999E-2</v>
          </cell>
          <cell r="LN103">
            <v>0.115</v>
          </cell>
          <cell r="LO103">
            <v>0.35899999999999999</v>
          </cell>
          <cell r="LP103">
            <v>7.0000000000000007E-2</v>
          </cell>
          <cell r="LQ103">
            <v>0</v>
          </cell>
          <cell r="LR103">
            <v>0</v>
          </cell>
          <cell r="LS103">
            <v>6.0000000000000001E-3</v>
          </cell>
          <cell r="LT103">
            <v>4.0000000000000001E-3</v>
          </cell>
          <cell r="LU103">
            <v>1.2999999999999999E-2</v>
          </cell>
          <cell r="LV103">
            <v>5.0000000000000001E-3</v>
          </cell>
          <cell r="LW103">
            <v>0</v>
          </cell>
          <cell r="LX103">
            <v>0</v>
          </cell>
          <cell r="LY103">
            <v>0</v>
          </cell>
          <cell r="LZ103">
            <v>0</v>
          </cell>
          <cell r="MA103">
            <v>0</v>
          </cell>
          <cell r="MB103">
            <v>1.2E-2</v>
          </cell>
          <cell r="MC103">
            <v>0</v>
          </cell>
          <cell r="MD103">
            <v>0</v>
          </cell>
          <cell r="ME103">
            <v>0</v>
          </cell>
          <cell r="MF103">
            <v>0</v>
          </cell>
          <cell r="MG103">
            <v>0</v>
          </cell>
          <cell r="MH103">
            <v>0.04</v>
          </cell>
          <cell r="MI103">
            <v>0</v>
          </cell>
          <cell r="MJ103">
            <v>0</v>
          </cell>
          <cell r="MK103">
            <v>0</v>
          </cell>
          <cell r="ML103">
            <v>0</v>
          </cell>
          <cell r="MM103">
            <v>8.0000000000000002E-3</v>
          </cell>
          <cell r="MN103">
            <v>0.34499999999999997</v>
          </cell>
          <cell r="MO103">
            <v>0</v>
          </cell>
          <cell r="MP103">
            <v>0</v>
          </cell>
          <cell r="MQ103">
            <v>0</v>
          </cell>
          <cell r="MR103">
            <v>2E-3</v>
          </cell>
          <cell r="MS103">
            <v>8.9999999999999993E-3</v>
          </cell>
          <cell r="MT103">
            <v>0.55900000000000005</v>
          </cell>
          <cell r="MU103">
            <v>0</v>
          </cell>
          <cell r="MV103">
            <v>0</v>
          </cell>
          <cell r="MW103">
            <v>0</v>
          </cell>
          <cell r="MX103">
            <v>0</v>
          </cell>
          <cell r="MY103">
            <v>0</v>
          </cell>
          <cell r="MZ103">
            <v>2.5000000000000001E-2</v>
          </cell>
          <cell r="NA103">
            <v>8.6999999999999994E-2</v>
          </cell>
          <cell r="NB103">
            <v>0.13</v>
          </cell>
          <cell r="NC103">
            <v>0</v>
          </cell>
          <cell r="ND103">
            <v>3.6999999999999998E-2</v>
          </cell>
          <cell r="NE103">
            <v>4.3999999999999997E-2</v>
          </cell>
          <cell r="NF103">
            <v>5.0000000000000001E-3</v>
          </cell>
          <cell r="NG103">
            <v>8.5999999999999993E-2</v>
          </cell>
          <cell r="NH103">
            <v>1.9E-2</v>
          </cell>
          <cell r="NI103">
            <v>0.14299999999999999</v>
          </cell>
          <cell r="NJ103">
            <v>2.5999999999999999E-2</v>
          </cell>
          <cell r="NK103">
            <v>3.0000000000000001E-3</v>
          </cell>
          <cell r="NL103">
            <v>2.1000000000000001E-2</v>
          </cell>
          <cell r="NM103">
            <v>0.01</v>
          </cell>
          <cell r="NN103">
            <v>7.0999999999999994E-2</v>
          </cell>
          <cell r="NO103">
            <v>0</v>
          </cell>
          <cell r="NP103">
            <v>8.9999999999999993E-3</v>
          </cell>
          <cell r="NQ103">
            <v>0.04</v>
          </cell>
          <cell r="NR103">
            <v>3.0000000000000001E-3</v>
          </cell>
          <cell r="NS103">
            <v>2.1000000000000001E-2</v>
          </cell>
          <cell r="NT103">
            <v>0.246</v>
          </cell>
          <cell r="NU103">
            <v>0.23899999999999999</v>
          </cell>
          <cell r="NV103">
            <v>2.1999999999999999E-2</v>
          </cell>
          <cell r="NW103">
            <v>0</v>
          </cell>
          <cell r="NX103">
            <v>3.7999999999999999E-2</v>
          </cell>
          <cell r="NY103">
            <v>3.5999999999999997E-2</v>
          </cell>
          <cell r="NZ103">
            <v>0.19600000000000001</v>
          </cell>
          <cell r="OA103">
            <v>1E-3</v>
          </cell>
          <cell r="OB103">
            <v>4.4999999999999998E-2</v>
          </cell>
          <cell r="OC103">
            <v>0</v>
          </cell>
          <cell r="OD103">
            <v>3.6999999999999998E-2</v>
          </cell>
          <cell r="OE103">
            <v>5.0999999999999997E-2</v>
          </cell>
          <cell r="OF103">
            <v>1.6E-2</v>
          </cell>
          <cell r="OG103">
            <v>2.3E-2</v>
          </cell>
          <cell r="OH103">
            <v>1.9E-2</v>
          </cell>
          <cell r="OI103">
            <v>4.0000000000000001E-3</v>
          </cell>
          <cell r="OJ103">
            <v>0.27400000000000002</v>
          </cell>
          <cell r="OK103">
            <v>9.1999999999999998E-2</v>
          </cell>
          <cell r="OL103">
            <v>8.0000000000000002E-3</v>
          </cell>
          <cell r="OM103">
            <v>3.0000000000000001E-3</v>
          </cell>
          <cell r="ON103">
            <v>0</v>
          </cell>
          <cell r="OO103">
            <v>0.13700000000000001</v>
          </cell>
          <cell r="OP103">
            <v>0.10299999999999999</v>
          </cell>
          <cell r="OQ103">
            <v>0</v>
          </cell>
          <cell r="OR103">
            <v>3.7999999999999999E-2</v>
          </cell>
          <cell r="OS103">
            <v>0</v>
          </cell>
          <cell r="OT103">
            <v>1.4999999999999999E-2</v>
          </cell>
          <cell r="OU103">
            <v>5.0000000000000001E-3</v>
          </cell>
          <cell r="OV103">
            <v>1.0999999999999999E-2</v>
          </cell>
          <cell r="OW103">
            <v>4.3999999999999997E-2</v>
          </cell>
          <cell r="OX103">
            <v>0.13600000000000001</v>
          </cell>
          <cell r="OY103">
            <v>4.4999999999999998E-2</v>
          </cell>
          <cell r="OZ103">
            <v>4.7E-2</v>
          </cell>
          <cell r="PA103">
            <v>2.5000000000000001E-2</v>
          </cell>
          <cell r="PB103">
            <v>1.2E-2</v>
          </cell>
          <cell r="PC103">
            <v>4.0000000000000001E-3</v>
          </cell>
          <cell r="PD103">
            <v>0.27600000000000002</v>
          </cell>
        </row>
        <row r="104">
          <cell r="A104" t="str">
            <v>6MN</v>
          </cell>
          <cell r="B104" t="str">
            <v>104</v>
          </cell>
          <cell r="C104" t="str">
            <v>NAF 17</v>
          </cell>
          <cell r="D104" t="str">
            <v>MN</v>
          </cell>
          <cell r="E104" t="str">
            <v>6</v>
          </cell>
          <cell r="F104">
            <v>1E-3</v>
          </cell>
          <cell r="G104">
            <v>6.7000000000000004E-2</v>
          </cell>
          <cell r="H104">
            <v>0.32200000000000001</v>
          </cell>
          <cell r="I104">
            <v>0.58499999999999996</v>
          </cell>
          <cell r="J104">
            <v>2.5000000000000001E-2</v>
          </cell>
          <cell r="K104">
            <v>0.85099999999999998</v>
          </cell>
          <cell r="L104">
            <v>0.13900000000000001</v>
          </cell>
          <cell r="M104">
            <v>8.0000000000000002E-3</v>
          </cell>
          <cell r="N104">
            <v>3.0000000000000001E-3</v>
          </cell>
          <cell r="O104">
            <v>0.222</v>
          </cell>
          <cell r="P104">
            <v>0.189</v>
          </cell>
          <cell r="Q104">
            <v>1.4E-2</v>
          </cell>
          <cell r="R104">
            <v>1.2E-2</v>
          </cell>
          <cell r="S104">
            <v>4.9000000000000002E-2</v>
          </cell>
          <cell r="T104">
            <v>0.32300000000000001</v>
          </cell>
          <cell r="U104">
            <v>0.153</v>
          </cell>
          <cell r="V104">
            <v>0.14399999999999999</v>
          </cell>
          <cell r="W104">
            <v>0.247</v>
          </cell>
          <cell r="X104">
            <v>0.19400000000000001</v>
          </cell>
          <cell r="Y104">
            <v>0.72899999999999998</v>
          </cell>
          <cell r="Z104">
            <v>7.6999999999999999E-2</v>
          </cell>
          <cell r="AA104">
            <v>9.5000000000000001E-2</v>
          </cell>
          <cell r="AB104">
            <v>0.621</v>
          </cell>
          <cell r="AC104">
            <v>0.16300000000000001</v>
          </cell>
          <cell r="AD104">
            <v>0.28899999999999998</v>
          </cell>
          <cell r="AE104">
            <v>0.3</v>
          </cell>
          <cell r="AF104">
            <v>0.42499999999999999</v>
          </cell>
          <cell r="AG104">
            <v>0.57499999999999996</v>
          </cell>
          <cell r="AH104">
            <v>0.42399999999999999</v>
          </cell>
          <cell r="AI104">
            <v>0.57599999999999996</v>
          </cell>
          <cell r="AJ104">
            <v>1134</v>
          </cell>
          <cell r="AK104">
            <v>0.37</v>
          </cell>
          <cell r="AL104">
            <v>0.27600000000000002</v>
          </cell>
          <cell r="AM104">
            <v>8.9999999999999993E-3</v>
          </cell>
          <cell r="AN104">
            <v>0.22600000000000001</v>
          </cell>
          <cell r="AO104">
            <v>0.11799999999999999</v>
          </cell>
          <cell r="AP104">
            <v>6.0999999999999999E-2</v>
          </cell>
          <cell r="AQ104">
            <v>2.1000000000000001E-2</v>
          </cell>
          <cell r="AR104">
            <v>6.4000000000000001E-2</v>
          </cell>
          <cell r="AS104">
            <v>0.38500000000000001</v>
          </cell>
          <cell r="AT104">
            <v>0.46800000000000003</v>
          </cell>
          <cell r="AU104">
            <v>41607</v>
          </cell>
          <cell r="AV104">
            <v>5.1999999999999998E-2</v>
          </cell>
          <cell r="AW104">
            <v>6.6000000000000003E-2</v>
          </cell>
          <cell r="AX104">
            <v>0.01</v>
          </cell>
          <cell r="AY104">
            <v>0.61499999999999999</v>
          </cell>
          <cell r="AZ104">
            <v>0.25800000000000001</v>
          </cell>
          <cell r="BA104">
            <v>32.762</v>
          </cell>
          <cell r="BB104">
            <v>7.2999999999999995E-2</v>
          </cell>
          <cell r="BC104">
            <v>0.157</v>
          </cell>
          <cell r="BD104">
            <v>0.35399999999999998</v>
          </cell>
          <cell r="BE104">
            <v>0.41599999999999998</v>
          </cell>
          <cell r="BF104">
            <v>0.41699999999999998</v>
          </cell>
          <cell r="BG104">
            <v>0.27600000000000002</v>
          </cell>
          <cell r="BH104">
            <v>0.115</v>
          </cell>
          <cell r="BI104">
            <v>6.6000000000000003E-2</v>
          </cell>
          <cell r="BJ104">
            <v>7.2999999999999995E-2</v>
          </cell>
          <cell r="BK104">
            <v>5.2999999999999999E-2</v>
          </cell>
          <cell r="BL104">
            <v>0.113</v>
          </cell>
          <cell r="BM104">
            <v>9.9000000000000005E-2</v>
          </cell>
          <cell r="BN104">
            <v>0.158</v>
          </cell>
          <cell r="BO104">
            <v>0.16300000000000001</v>
          </cell>
          <cell r="BP104">
            <v>0.26500000000000001</v>
          </cell>
          <cell r="BQ104">
            <v>0.20200000000000001</v>
          </cell>
          <cell r="BR104">
            <v>2E-3</v>
          </cell>
          <cell r="BS104">
            <v>0.01</v>
          </cell>
          <cell r="BT104">
            <v>1.2999999999999999E-2</v>
          </cell>
          <cell r="BU104">
            <v>4.1000000000000002E-2</v>
          </cell>
          <cell r="BV104">
            <v>0.308</v>
          </cell>
          <cell r="BW104">
            <v>0.626</v>
          </cell>
          <cell r="BX104">
            <v>0</v>
          </cell>
          <cell r="BY104">
            <v>0</v>
          </cell>
          <cell r="BZ104">
            <v>7.0000000000000001E-3</v>
          </cell>
          <cell r="CA104">
            <v>0.16</v>
          </cell>
          <cell r="CB104">
            <v>0.79</v>
          </cell>
          <cell r="CC104">
            <v>4.2999999999999997E-2</v>
          </cell>
          <cell r="CD104">
            <v>0</v>
          </cell>
          <cell r="CE104">
            <v>0</v>
          </cell>
          <cell r="CF104">
            <v>9.1999999999999998E-2</v>
          </cell>
          <cell r="CG104">
            <v>0.20399999999999999</v>
          </cell>
          <cell r="CH104">
            <v>0.66800000000000004</v>
          </cell>
          <cell r="CI104">
            <v>3.5999999999999997E-2</v>
          </cell>
          <cell r="CJ104">
            <v>0</v>
          </cell>
          <cell r="CK104">
            <v>0</v>
          </cell>
          <cell r="CL104">
            <v>0</v>
          </cell>
          <cell r="CM104">
            <v>0</v>
          </cell>
          <cell r="CN104">
            <v>5.0000000000000001E-3</v>
          </cell>
          <cell r="CO104">
            <v>0.995</v>
          </cell>
          <cell r="CP104">
            <v>0.55100000000000005</v>
          </cell>
          <cell r="CQ104">
            <v>0.34899999999999998</v>
          </cell>
          <cell r="CR104">
            <v>7.3999999999999996E-2</v>
          </cell>
          <cell r="CS104">
            <v>8.0000000000000002E-3</v>
          </cell>
          <cell r="CT104">
            <v>1.9E-2</v>
          </cell>
          <cell r="CU104">
            <v>0.48499999999999999</v>
          </cell>
          <cell r="CV104">
            <v>0.34499999999999997</v>
          </cell>
          <cell r="CW104">
            <v>5.7000000000000002E-2</v>
          </cell>
          <cell r="CX104">
            <v>5.7000000000000002E-2</v>
          </cell>
          <cell r="CY104">
            <v>5.5E-2</v>
          </cell>
          <cell r="CZ104">
            <v>0.68700000000000006</v>
          </cell>
          <cell r="DA104">
            <v>0.182</v>
          </cell>
          <cell r="DB104">
            <v>0.128</v>
          </cell>
          <cell r="DC104">
            <v>0</v>
          </cell>
          <cell r="DD104">
            <v>3.0000000000000001E-3</v>
          </cell>
          <cell r="DE104">
            <v>0.47799999999999998</v>
          </cell>
          <cell r="DF104">
            <v>0.22600000000000001</v>
          </cell>
          <cell r="DG104">
            <v>2.7E-2</v>
          </cell>
          <cell r="DH104">
            <v>7.2999999999999995E-2</v>
          </cell>
          <cell r="DI104">
            <v>0.19600000000000001</v>
          </cell>
          <cell r="DJ104">
            <v>0.47</v>
          </cell>
          <cell r="DK104">
            <v>0.104</v>
          </cell>
          <cell r="DL104">
            <v>7.0000000000000001E-3</v>
          </cell>
          <cell r="DM104">
            <v>1.6E-2</v>
          </cell>
          <cell r="DN104">
            <v>0.40400000000000003</v>
          </cell>
          <cell r="DO104">
            <v>0.63100000000000001</v>
          </cell>
          <cell r="DP104">
            <v>0.121</v>
          </cell>
          <cell r="DQ104">
            <v>2.7E-2</v>
          </cell>
          <cell r="DR104">
            <v>0.03</v>
          </cell>
          <cell r="DS104">
            <v>0.191</v>
          </cell>
          <cell r="DT104">
            <v>0.53500000000000003</v>
          </cell>
          <cell r="DU104">
            <v>0.307</v>
          </cell>
          <cell r="DV104">
            <v>0.14799999999999999</v>
          </cell>
          <cell r="DW104">
            <v>0</v>
          </cell>
          <cell r="DX104">
            <v>0.01</v>
          </cell>
          <cell r="DY104">
            <v>0.252</v>
          </cell>
          <cell r="DZ104">
            <v>0.31</v>
          </cell>
          <cell r="EA104">
            <v>9.6000000000000002E-2</v>
          </cell>
          <cell r="EB104">
            <v>0.34300000000000003</v>
          </cell>
          <cell r="EC104">
            <v>7.6999999999999999E-2</v>
          </cell>
          <cell r="ED104">
            <v>0.28599999999999998</v>
          </cell>
          <cell r="EE104">
            <v>3.7999999999999999E-2</v>
          </cell>
          <cell r="EF104">
            <v>0.20599999999999999</v>
          </cell>
          <cell r="EG104">
            <v>0.39200000000000002</v>
          </cell>
          <cell r="EH104">
            <v>0.25600000000000001</v>
          </cell>
          <cell r="EI104">
            <v>0.32100000000000001</v>
          </cell>
          <cell r="EJ104">
            <v>5.0999999999999997E-2</v>
          </cell>
          <cell r="EK104">
            <v>0.372</v>
          </cell>
          <cell r="EL104">
            <v>0.129</v>
          </cell>
          <cell r="EM104">
            <v>0.13</v>
          </cell>
          <cell r="EN104">
            <v>4.9000000000000002E-2</v>
          </cell>
          <cell r="EO104">
            <v>7.0999999999999994E-2</v>
          </cell>
          <cell r="EP104">
            <v>0.13300000000000001</v>
          </cell>
          <cell r="EQ104">
            <v>0.48799999999999999</v>
          </cell>
          <cell r="ER104">
            <v>0.17699999999999999</v>
          </cell>
          <cell r="ES104">
            <v>0.40200000000000002</v>
          </cell>
          <cell r="ET104">
            <v>6.8000000000000005E-2</v>
          </cell>
          <cell r="EU104">
            <v>0.158</v>
          </cell>
          <cell r="EV104">
            <v>0.14599999999999999</v>
          </cell>
          <cell r="EW104">
            <v>0.08</v>
          </cell>
          <cell r="EX104">
            <v>4.5999999999999999E-2</v>
          </cell>
          <cell r="EY104">
            <v>0.17</v>
          </cell>
          <cell r="EZ104">
            <v>0.20699999999999999</v>
          </cell>
          <cell r="FA104">
            <v>0.43099999999999999</v>
          </cell>
          <cell r="FB104">
            <v>9.0999999999999998E-2</v>
          </cell>
          <cell r="FC104">
            <v>0.439</v>
          </cell>
          <cell r="FD104">
            <v>3.9E-2</v>
          </cell>
          <cell r="FE104">
            <v>0.57399999999999995</v>
          </cell>
          <cell r="FF104">
            <v>0.13100000000000001</v>
          </cell>
          <cell r="FG104">
            <v>0.26700000000000002</v>
          </cell>
          <cell r="FH104">
            <v>2.8000000000000001E-2</v>
          </cell>
          <cell r="FI104">
            <v>0.52700000000000002</v>
          </cell>
          <cell r="FJ104">
            <v>0.16300000000000001</v>
          </cell>
          <cell r="FK104">
            <v>0.28000000000000003</v>
          </cell>
          <cell r="FL104">
            <v>0.03</v>
          </cell>
          <cell r="FM104">
            <v>0.19800000000000001</v>
          </cell>
          <cell r="FN104">
            <v>0.41099999999999998</v>
          </cell>
          <cell r="FO104">
            <v>0.35799999999999998</v>
          </cell>
          <cell r="FP104">
            <v>3.3000000000000002E-2</v>
          </cell>
          <cell r="FQ104">
            <v>0.55100000000000005</v>
          </cell>
          <cell r="FR104">
            <v>0.25</v>
          </cell>
          <cell r="FS104">
            <v>3.4000000000000002E-2</v>
          </cell>
          <cell r="FT104">
            <v>6.6000000000000003E-2</v>
          </cell>
          <cell r="FU104">
            <v>9.9000000000000005E-2</v>
          </cell>
          <cell r="FV104">
            <v>0</v>
          </cell>
          <cell r="FW104">
            <v>0.53600000000000003</v>
          </cell>
          <cell r="FX104">
            <v>0.249</v>
          </cell>
          <cell r="FY104">
            <v>3.5000000000000003E-2</v>
          </cell>
          <cell r="FZ104">
            <v>7.4999999999999997E-2</v>
          </cell>
          <cell r="GA104">
            <v>0.106</v>
          </cell>
          <cell r="GB104">
            <v>0</v>
          </cell>
          <cell r="GC104">
            <v>1E-3</v>
          </cell>
          <cell r="GD104">
            <v>0</v>
          </cell>
          <cell r="GE104">
            <v>0</v>
          </cell>
          <cell r="GF104">
            <v>0</v>
          </cell>
          <cell r="GG104">
            <v>0</v>
          </cell>
          <cell r="GH104">
            <v>0</v>
          </cell>
          <cell r="GI104">
            <v>2.1000000000000001E-2</v>
          </cell>
          <cell r="GJ104">
            <v>0.02</v>
          </cell>
          <cell r="GK104">
            <v>4.0000000000000001E-3</v>
          </cell>
          <cell r="GL104">
            <v>1.0999999999999999E-2</v>
          </cell>
          <cell r="GM104">
            <v>8.0000000000000002E-3</v>
          </cell>
          <cell r="GN104">
            <v>4.0000000000000001E-3</v>
          </cell>
          <cell r="GO104">
            <v>0.11600000000000001</v>
          </cell>
          <cell r="GP104">
            <v>0.10100000000000001</v>
          </cell>
          <cell r="GQ104">
            <v>0.05</v>
          </cell>
          <cell r="GR104">
            <v>1.4E-2</v>
          </cell>
          <cell r="GS104">
            <v>4.1000000000000002E-2</v>
          </cell>
          <cell r="GT104">
            <v>0</v>
          </cell>
          <cell r="GU104">
            <v>0.25900000000000001</v>
          </cell>
          <cell r="GV104">
            <v>0.155</v>
          </cell>
          <cell r="GW104">
            <v>0.06</v>
          </cell>
          <cell r="GX104">
            <v>3.7999999999999999E-2</v>
          </cell>
          <cell r="GY104">
            <v>2.4E-2</v>
          </cell>
          <cell r="GZ104">
            <v>4.9000000000000002E-2</v>
          </cell>
          <cell r="HA104">
            <v>0.02</v>
          </cell>
          <cell r="HB104">
            <v>1E-3</v>
          </cell>
          <cell r="HC104">
            <v>1E-3</v>
          </cell>
          <cell r="HD104">
            <v>3.0000000000000001E-3</v>
          </cell>
          <cell r="HE104">
            <v>1E-3</v>
          </cell>
          <cell r="HF104">
            <v>0</v>
          </cell>
          <cell r="HG104">
            <v>0</v>
          </cell>
          <cell r="HH104">
            <v>0</v>
          </cell>
          <cell r="HI104">
            <v>0</v>
          </cell>
          <cell r="HJ104">
            <v>0</v>
          </cell>
          <cell r="HK104">
            <v>0</v>
          </cell>
          <cell r="HL104">
            <v>1E-3</v>
          </cell>
          <cell r="HM104">
            <v>8.9999999999999993E-3</v>
          </cell>
          <cell r="HN104">
            <v>2E-3</v>
          </cell>
          <cell r="HO104">
            <v>7.0000000000000001E-3</v>
          </cell>
          <cell r="HP104">
            <v>0.01</v>
          </cell>
          <cell r="HQ104">
            <v>1.4E-2</v>
          </cell>
          <cell r="HR104">
            <v>2.5000000000000001E-2</v>
          </cell>
          <cell r="HS104">
            <v>0.04</v>
          </cell>
          <cell r="HT104">
            <v>2.4E-2</v>
          </cell>
          <cell r="HU104">
            <v>3.6999999999999998E-2</v>
          </cell>
          <cell r="HV104">
            <v>4.3999999999999997E-2</v>
          </cell>
          <cell r="HW104">
            <v>0.11700000000000001</v>
          </cell>
          <cell r="HX104">
            <v>0.06</v>
          </cell>
          <cell r="HY104">
            <v>6.3E-2</v>
          </cell>
          <cell r="HZ104">
            <v>7.0000000000000007E-2</v>
          </cell>
          <cell r="IA104">
            <v>0.112</v>
          </cell>
          <cell r="IB104">
            <v>0.109</v>
          </cell>
          <cell r="IC104">
            <v>0.126</v>
          </cell>
          <cell r="ID104">
            <v>0.104</v>
          </cell>
          <cell r="IE104">
            <v>1E-3</v>
          </cell>
          <cell r="IF104">
            <v>2E-3</v>
          </cell>
          <cell r="IG104">
            <v>2E-3</v>
          </cell>
          <cell r="IH104">
            <v>0</v>
          </cell>
          <cell r="II104">
            <v>8.0000000000000002E-3</v>
          </cell>
          <cell r="IJ104">
            <v>1.2E-2</v>
          </cell>
          <cell r="IK104">
            <v>0</v>
          </cell>
          <cell r="IL104">
            <v>0</v>
          </cell>
          <cell r="IM104">
            <v>0</v>
          </cell>
          <cell r="IN104">
            <v>0</v>
          </cell>
          <cell r="IO104">
            <v>1E-3</v>
          </cell>
          <cell r="IP104">
            <v>0</v>
          </cell>
          <cell r="IQ104">
            <v>1E-3</v>
          </cell>
          <cell r="IR104">
            <v>8.0000000000000002E-3</v>
          </cell>
          <cell r="IS104">
            <v>6.0000000000000001E-3</v>
          </cell>
          <cell r="IT104">
            <v>8.0000000000000002E-3</v>
          </cell>
          <cell r="IU104">
            <v>3.5000000000000003E-2</v>
          </cell>
          <cell r="IV104">
            <v>1.0999999999999999E-2</v>
          </cell>
          <cell r="IW104">
            <v>2E-3</v>
          </cell>
          <cell r="IX104">
            <v>1E-3</v>
          </cell>
          <cell r="IY104">
            <v>6.0000000000000001E-3</v>
          </cell>
          <cell r="IZ104">
            <v>2.1999999999999999E-2</v>
          </cell>
          <cell r="JA104">
            <v>0.13400000000000001</v>
          </cell>
          <cell r="JB104">
            <v>0.161</v>
          </cell>
          <cell r="JC104">
            <v>0</v>
          </cell>
          <cell r="JD104">
            <v>0</v>
          </cell>
          <cell r="JE104">
            <v>1E-3</v>
          </cell>
          <cell r="JF104">
            <v>1.0999999999999999E-2</v>
          </cell>
          <cell r="JG104">
            <v>0.126</v>
          </cell>
          <cell r="JH104">
            <v>0.442</v>
          </cell>
          <cell r="JI104">
            <v>0</v>
          </cell>
          <cell r="JJ104">
            <v>1E-3</v>
          </cell>
          <cell r="JK104">
            <v>0</v>
          </cell>
          <cell r="JL104">
            <v>0</v>
          </cell>
          <cell r="JM104">
            <v>1.2E-2</v>
          </cell>
          <cell r="JN104">
            <v>1.2999999999999999E-2</v>
          </cell>
          <cell r="JO104">
            <v>0</v>
          </cell>
          <cell r="JP104">
            <v>0</v>
          </cell>
          <cell r="JQ104">
            <v>0</v>
          </cell>
          <cell r="JR104">
            <v>0</v>
          </cell>
          <cell r="JS104">
            <v>1E-3</v>
          </cell>
          <cell r="JT104">
            <v>0</v>
          </cell>
          <cell r="JU104">
            <v>0</v>
          </cell>
          <cell r="JV104">
            <v>0</v>
          </cell>
          <cell r="JW104">
            <v>0</v>
          </cell>
          <cell r="JX104">
            <v>1.9E-2</v>
          </cell>
          <cell r="JY104">
            <v>4.8000000000000001E-2</v>
          </cell>
          <cell r="JZ104">
            <v>1E-3</v>
          </cell>
          <cell r="KA104">
            <v>0</v>
          </cell>
          <cell r="KB104">
            <v>0</v>
          </cell>
          <cell r="KC104">
            <v>0</v>
          </cell>
          <cell r="KD104">
            <v>7.9000000000000001E-2</v>
          </cell>
          <cell r="KE104">
            <v>0.21099999999999999</v>
          </cell>
          <cell r="KF104">
            <v>1.6E-2</v>
          </cell>
          <cell r="KG104">
            <v>0</v>
          </cell>
          <cell r="KH104">
            <v>0</v>
          </cell>
          <cell r="KI104">
            <v>6.0000000000000001E-3</v>
          </cell>
          <cell r="KJ104">
            <v>5.5E-2</v>
          </cell>
          <cell r="KK104">
            <v>0.51300000000000001</v>
          </cell>
          <cell r="KL104">
            <v>2.5000000000000001E-2</v>
          </cell>
          <cell r="KM104">
            <v>0</v>
          </cell>
          <cell r="KN104">
            <v>0</v>
          </cell>
          <cell r="KO104">
            <v>1E-3</v>
          </cell>
          <cell r="KP104">
            <v>7.0000000000000001E-3</v>
          </cell>
          <cell r="KQ104">
            <v>1.7000000000000001E-2</v>
          </cell>
          <cell r="KR104">
            <v>1E-3</v>
          </cell>
          <cell r="KS104">
            <v>0</v>
          </cell>
          <cell r="KT104">
            <v>0</v>
          </cell>
          <cell r="KU104">
            <v>0</v>
          </cell>
          <cell r="KV104">
            <v>0</v>
          </cell>
          <cell r="KW104">
            <v>0</v>
          </cell>
          <cell r="KX104">
            <v>1E-3</v>
          </cell>
          <cell r="KY104">
            <v>0</v>
          </cell>
          <cell r="KZ104">
            <v>0</v>
          </cell>
          <cell r="LA104">
            <v>0</v>
          </cell>
          <cell r="LB104">
            <v>2.5000000000000001E-2</v>
          </cell>
          <cell r="LC104">
            <v>3.9E-2</v>
          </cell>
          <cell r="LD104">
            <v>3.0000000000000001E-3</v>
          </cell>
          <cell r="LE104">
            <v>0</v>
          </cell>
          <cell r="LF104">
            <v>0</v>
          </cell>
          <cell r="LG104">
            <v>1.0999999999999999E-2</v>
          </cell>
          <cell r="LH104">
            <v>8.1000000000000003E-2</v>
          </cell>
          <cell r="LI104">
            <v>0.20799999999999999</v>
          </cell>
          <cell r="LJ104">
            <v>7.0000000000000001E-3</v>
          </cell>
          <cell r="LK104">
            <v>0</v>
          </cell>
          <cell r="LL104">
            <v>0</v>
          </cell>
          <cell r="LM104">
            <v>0.08</v>
          </cell>
          <cell r="LN104">
            <v>9.6000000000000002E-2</v>
          </cell>
          <cell r="LO104">
            <v>0.39700000000000002</v>
          </cell>
          <cell r="LP104">
            <v>2.5000000000000001E-2</v>
          </cell>
          <cell r="LQ104">
            <v>0</v>
          </cell>
          <cell r="LR104">
            <v>0</v>
          </cell>
          <cell r="LS104">
            <v>0</v>
          </cell>
          <cell r="LT104">
            <v>2E-3</v>
          </cell>
          <cell r="LU104">
            <v>2.3E-2</v>
          </cell>
          <cell r="LV104">
            <v>0</v>
          </cell>
          <cell r="LW104">
            <v>0</v>
          </cell>
          <cell r="LX104">
            <v>0</v>
          </cell>
          <cell r="LY104">
            <v>0</v>
          </cell>
          <cell r="LZ104">
            <v>0</v>
          </cell>
          <cell r="MA104">
            <v>0</v>
          </cell>
          <cell r="MB104">
            <v>1E-3</v>
          </cell>
          <cell r="MC104">
            <v>0</v>
          </cell>
          <cell r="MD104">
            <v>0</v>
          </cell>
          <cell r="ME104">
            <v>0</v>
          </cell>
          <cell r="MF104">
            <v>0</v>
          </cell>
          <cell r="MG104">
            <v>0</v>
          </cell>
          <cell r="MH104">
            <v>6.8000000000000005E-2</v>
          </cell>
          <cell r="MI104">
            <v>0</v>
          </cell>
          <cell r="MJ104">
            <v>0</v>
          </cell>
          <cell r="MK104">
            <v>0</v>
          </cell>
          <cell r="ML104">
            <v>0</v>
          </cell>
          <cell r="MM104">
            <v>0</v>
          </cell>
          <cell r="MN104">
            <v>0.32300000000000001</v>
          </cell>
          <cell r="MO104">
            <v>0</v>
          </cell>
          <cell r="MP104">
            <v>0</v>
          </cell>
          <cell r="MQ104">
            <v>0</v>
          </cell>
          <cell r="MR104">
            <v>0</v>
          </cell>
          <cell r="MS104">
            <v>5.0000000000000001E-3</v>
          </cell>
          <cell r="MT104">
            <v>0.57799999999999996</v>
          </cell>
          <cell r="MU104">
            <v>0</v>
          </cell>
          <cell r="MV104">
            <v>0</v>
          </cell>
          <cell r="MW104">
            <v>0</v>
          </cell>
          <cell r="MX104">
            <v>0</v>
          </cell>
          <cell r="MY104">
            <v>0</v>
          </cell>
          <cell r="MZ104">
            <v>2.5999999999999999E-2</v>
          </cell>
          <cell r="NA104">
            <v>7.0999999999999994E-2</v>
          </cell>
          <cell r="NB104">
            <v>0.13</v>
          </cell>
          <cell r="NC104">
            <v>1.4E-2</v>
          </cell>
          <cell r="ND104">
            <v>1.2E-2</v>
          </cell>
          <cell r="NE104">
            <v>2.5000000000000001E-2</v>
          </cell>
          <cell r="NF104">
            <v>5.0000000000000001E-3</v>
          </cell>
          <cell r="NG104">
            <v>0.14000000000000001</v>
          </cell>
          <cell r="NH104">
            <v>0.02</v>
          </cell>
          <cell r="NI104">
            <v>0.13200000000000001</v>
          </cell>
          <cell r="NJ104">
            <v>1.4E-2</v>
          </cell>
          <cell r="NK104">
            <v>0</v>
          </cell>
          <cell r="NL104">
            <v>6.0000000000000001E-3</v>
          </cell>
          <cell r="NM104">
            <v>2E-3</v>
          </cell>
          <cell r="NN104">
            <v>0.05</v>
          </cell>
          <cell r="NO104">
            <v>3.5000000000000003E-2</v>
          </cell>
          <cell r="NP104">
            <v>1E-3</v>
          </cell>
          <cell r="NQ104">
            <v>1.0999999999999999E-2</v>
          </cell>
          <cell r="NR104">
            <v>1E-3</v>
          </cell>
          <cell r="NS104">
            <v>1.2999999999999999E-2</v>
          </cell>
          <cell r="NT104">
            <v>0.31900000000000001</v>
          </cell>
          <cell r="NU104">
            <v>0.193</v>
          </cell>
          <cell r="NV104">
            <v>4.4999999999999998E-2</v>
          </cell>
          <cell r="NW104">
            <v>1E-3</v>
          </cell>
          <cell r="NX104">
            <v>1.4E-2</v>
          </cell>
          <cell r="NY104">
            <v>0.04</v>
          </cell>
          <cell r="NZ104">
            <v>0.25600000000000001</v>
          </cell>
          <cell r="OA104">
            <v>3.0000000000000001E-3</v>
          </cell>
          <cell r="OB104">
            <v>1.0999999999999999E-2</v>
          </cell>
          <cell r="OC104">
            <v>0</v>
          </cell>
          <cell r="OD104">
            <v>1.4E-2</v>
          </cell>
          <cell r="OE104">
            <v>4.7E-2</v>
          </cell>
          <cell r="OF104">
            <v>3.5000000000000003E-2</v>
          </cell>
          <cell r="OG104">
            <v>2.3E-2</v>
          </cell>
          <cell r="OH104">
            <v>6.0000000000000001E-3</v>
          </cell>
          <cell r="OI104">
            <v>0</v>
          </cell>
          <cell r="OJ104">
            <v>0.313</v>
          </cell>
          <cell r="OK104">
            <v>7.0999999999999994E-2</v>
          </cell>
          <cell r="OL104">
            <v>6.0000000000000001E-3</v>
          </cell>
          <cell r="OM104">
            <v>0</v>
          </cell>
          <cell r="ON104">
            <v>0</v>
          </cell>
          <cell r="OO104">
            <v>0.11600000000000001</v>
          </cell>
          <cell r="OP104">
            <v>0.154</v>
          </cell>
          <cell r="OQ104">
            <v>5.0000000000000001E-3</v>
          </cell>
          <cell r="OR104">
            <v>1.0999999999999999E-2</v>
          </cell>
          <cell r="OS104">
            <v>1.4E-2</v>
          </cell>
          <cell r="OT104">
            <v>2.3E-2</v>
          </cell>
          <cell r="OU104">
            <v>0</v>
          </cell>
          <cell r="OV104">
            <v>1E-3</v>
          </cell>
          <cell r="OW104">
            <v>1.4999999999999999E-2</v>
          </cell>
          <cell r="OX104">
            <v>0.13700000000000001</v>
          </cell>
          <cell r="OY104">
            <v>4.3999999999999997E-2</v>
          </cell>
          <cell r="OZ104">
            <v>0.01</v>
          </cell>
          <cell r="PA104">
            <v>0.04</v>
          </cell>
          <cell r="PB104">
            <v>0</v>
          </cell>
          <cell r="PC104">
            <v>0</v>
          </cell>
          <cell r="PD104">
            <v>0.35</v>
          </cell>
        </row>
        <row r="105">
          <cell r="A105" t="str">
            <v>EnsOQ</v>
          </cell>
          <cell r="B105" t="str">
            <v>105</v>
          </cell>
          <cell r="C105" t="str">
            <v>NAF 17</v>
          </cell>
          <cell r="D105" t="str">
            <v>OQ</v>
          </cell>
          <cell r="E105" t="str">
            <v/>
          </cell>
          <cell r="F105">
            <v>1E-3</v>
          </cell>
          <cell r="G105">
            <v>1.2E-2</v>
          </cell>
          <cell r="H105">
            <v>0.16400000000000001</v>
          </cell>
          <cell r="I105">
            <v>0.73899999999999999</v>
          </cell>
          <cell r="J105">
            <v>8.5000000000000006E-2</v>
          </cell>
          <cell r="K105">
            <v>0.54300000000000004</v>
          </cell>
          <cell r="L105">
            <v>0.23699999999999999</v>
          </cell>
          <cell r="M105">
            <v>4.5999999999999999E-2</v>
          </cell>
          <cell r="N105">
            <v>0.17299999999999999</v>
          </cell>
          <cell r="O105">
            <v>0.14499999999999999</v>
          </cell>
          <cell r="P105">
            <v>0.34100000000000003</v>
          </cell>
          <cell r="Q105">
            <v>6.7000000000000004E-2</v>
          </cell>
          <cell r="R105">
            <v>1.7999999999999999E-2</v>
          </cell>
          <cell r="S105">
            <v>0.38</v>
          </cell>
          <cell r="T105">
            <v>0.123</v>
          </cell>
          <cell r="U105">
            <v>5.8000000000000003E-2</v>
          </cell>
          <cell r="V105">
            <v>0.14299999999999999</v>
          </cell>
          <cell r="W105">
            <v>0.19</v>
          </cell>
          <cell r="X105">
            <v>8.2000000000000003E-2</v>
          </cell>
          <cell r="Y105">
            <v>0.82599999999999996</v>
          </cell>
          <cell r="Z105">
            <v>9.2999999999999999E-2</v>
          </cell>
          <cell r="AA105">
            <v>2.5999999999999999E-2</v>
          </cell>
          <cell r="AB105">
            <v>0.36399999999999999</v>
          </cell>
          <cell r="AC105">
            <v>7.8E-2</v>
          </cell>
          <cell r="AD105">
            <v>0.377</v>
          </cell>
          <cell r="AE105">
            <v>0.41599999999999998</v>
          </cell>
          <cell r="AF105">
            <v>0.114</v>
          </cell>
          <cell r="AG105">
            <v>0.88600000000000001</v>
          </cell>
          <cell r="AH105">
            <v>0.66700000000000004</v>
          </cell>
          <cell r="AI105">
            <v>0.33300000000000002</v>
          </cell>
          <cell r="AJ105">
            <v>633</v>
          </cell>
          <cell r="AK105">
            <v>0.23</v>
          </cell>
          <cell r="AL105">
            <v>6.2E-2</v>
          </cell>
          <cell r="AM105">
            <v>8.9999999999999993E-3</v>
          </cell>
          <cell r="AN105">
            <v>0.66400000000000003</v>
          </cell>
          <cell r="AO105">
            <v>3.5000000000000003E-2</v>
          </cell>
          <cell r="AP105">
            <v>2.7E-2</v>
          </cell>
          <cell r="AQ105">
            <v>8.9999999999999993E-3</v>
          </cell>
          <cell r="AR105">
            <v>1.7999999999999999E-2</v>
          </cell>
          <cell r="AS105">
            <v>0.90300000000000002</v>
          </cell>
          <cell r="AT105">
            <v>4.3999999999999997E-2</v>
          </cell>
          <cell r="AU105">
            <v>18865</v>
          </cell>
          <cell r="AV105">
            <v>0.01</v>
          </cell>
          <cell r="AW105">
            <v>1.7999999999999999E-2</v>
          </cell>
          <cell r="AX105">
            <v>8.0000000000000002E-3</v>
          </cell>
          <cell r="AY105">
            <v>0.77900000000000003</v>
          </cell>
          <cell r="AZ105">
            <v>0.184</v>
          </cell>
          <cell r="BA105">
            <v>5.2889999999999997</v>
          </cell>
          <cell r="BB105">
            <v>0.16600000000000001</v>
          </cell>
          <cell r="BC105">
            <v>0.26500000000000001</v>
          </cell>
          <cell r="BD105">
            <v>0.26100000000000001</v>
          </cell>
          <cell r="BE105">
            <v>0.309</v>
          </cell>
          <cell r="BF105">
            <v>0.78800000000000003</v>
          </cell>
          <cell r="BG105">
            <v>8.7999999999999995E-2</v>
          </cell>
          <cell r="BH105">
            <v>1.7000000000000001E-2</v>
          </cell>
          <cell r="BI105">
            <v>1.7999999999999999E-2</v>
          </cell>
          <cell r="BJ105">
            <v>2.5000000000000001E-2</v>
          </cell>
          <cell r="BK105">
            <v>6.4000000000000001E-2</v>
          </cell>
          <cell r="BL105">
            <v>1.2999999999999999E-2</v>
          </cell>
          <cell r="BM105">
            <v>1.4E-2</v>
          </cell>
          <cell r="BN105">
            <v>1.6E-2</v>
          </cell>
          <cell r="BO105">
            <v>4.1000000000000002E-2</v>
          </cell>
          <cell r="BP105">
            <v>0.23899999999999999</v>
          </cell>
          <cell r="BQ105">
            <v>0.67700000000000005</v>
          </cell>
          <cell r="BR105">
            <v>1E-3</v>
          </cell>
          <cell r="BS105">
            <v>1E-3</v>
          </cell>
          <cell r="BT105">
            <v>2E-3</v>
          </cell>
          <cell r="BU105">
            <v>4.0000000000000001E-3</v>
          </cell>
          <cell r="BV105">
            <v>9.0999999999999998E-2</v>
          </cell>
          <cell r="BW105">
            <v>0.90100000000000002</v>
          </cell>
          <cell r="BX105">
            <v>0</v>
          </cell>
          <cell r="BY105">
            <v>1E-3</v>
          </cell>
          <cell r="BZ105">
            <v>1.9E-2</v>
          </cell>
          <cell r="CA105">
            <v>0.252</v>
          </cell>
          <cell r="CB105">
            <v>0.60899999999999999</v>
          </cell>
          <cell r="CC105">
            <v>0.11899999999999999</v>
          </cell>
          <cell r="CD105">
            <v>6.3E-2</v>
          </cell>
          <cell r="CE105">
            <v>1.6E-2</v>
          </cell>
          <cell r="CF105">
            <v>2.8000000000000001E-2</v>
          </cell>
          <cell r="CG105">
            <v>0.214</v>
          </cell>
          <cell r="CH105">
            <v>0.54600000000000004</v>
          </cell>
          <cell r="CI105">
            <v>0.13400000000000001</v>
          </cell>
          <cell r="CJ105">
            <v>1E-3</v>
          </cell>
          <cell r="CK105">
            <v>0</v>
          </cell>
          <cell r="CL105">
            <v>0</v>
          </cell>
          <cell r="CM105">
            <v>1E-3</v>
          </cell>
          <cell r="CN105">
            <v>7.0000000000000001E-3</v>
          </cell>
          <cell r="CO105">
            <v>0.99199999999999999</v>
          </cell>
          <cell r="CP105">
            <v>0.47099999999999997</v>
          </cell>
          <cell r="CQ105">
            <v>0.38700000000000001</v>
          </cell>
          <cell r="CR105">
            <v>7.1999999999999995E-2</v>
          </cell>
          <cell r="CS105">
            <v>3.9E-2</v>
          </cell>
          <cell r="CT105">
            <v>3.1E-2</v>
          </cell>
          <cell r="CU105">
            <v>0.45600000000000002</v>
          </cell>
          <cell r="CV105">
            <v>0.253</v>
          </cell>
          <cell r="CW105">
            <v>4.4999999999999998E-2</v>
          </cell>
          <cell r="CX105">
            <v>0.14199999999999999</v>
          </cell>
          <cell r="CY105">
            <v>0.104</v>
          </cell>
          <cell r="CZ105">
            <v>0.71199999999999997</v>
          </cell>
          <cell r="DA105">
            <v>0.188</v>
          </cell>
          <cell r="DB105">
            <v>9.1999999999999998E-2</v>
          </cell>
          <cell r="DC105">
            <v>2E-3</v>
          </cell>
          <cell r="DD105">
            <v>6.0000000000000001E-3</v>
          </cell>
          <cell r="DE105">
            <v>0.47799999999999998</v>
          </cell>
          <cell r="DF105">
            <v>0.28000000000000003</v>
          </cell>
          <cell r="DG105">
            <v>6.4000000000000001E-2</v>
          </cell>
          <cell r="DH105">
            <v>6.5000000000000002E-2</v>
          </cell>
          <cell r="DI105">
            <v>0.113</v>
          </cell>
          <cell r="DJ105">
            <v>0.437</v>
          </cell>
          <cell r="DK105">
            <v>8.5999999999999993E-2</v>
          </cell>
          <cell r="DL105">
            <v>2.1000000000000001E-2</v>
          </cell>
          <cell r="DM105">
            <v>2.1000000000000001E-2</v>
          </cell>
          <cell r="DN105">
            <v>0.435</v>
          </cell>
          <cell r="DO105">
            <v>0.44900000000000001</v>
          </cell>
          <cell r="DP105">
            <v>0.188</v>
          </cell>
          <cell r="DQ105">
            <v>0.03</v>
          </cell>
          <cell r="DR105">
            <v>7.1999999999999995E-2</v>
          </cell>
          <cell r="DS105">
            <v>0.26200000000000001</v>
          </cell>
          <cell r="DT105">
            <v>0.41099999999999998</v>
          </cell>
          <cell r="DU105">
            <v>0.36199999999999999</v>
          </cell>
          <cell r="DV105">
            <v>0.193</v>
          </cell>
          <cell r="DW105">
            <v>1E-3</v>
          </cell>
          <cell r="DX105">
            <v>3.2000000000000001E-2</v>
          </cell>
          <cell r="DY105">
            <v>0.317</v>
          </cell>
          <cell r="DZ105">
            <v>0.33100000000000002</v>
          </cell>
          <cell r="EA105">
            <v>0.108</v>
          </cell>
          <cell r="EB105">
            <v>0.24399999999999999</v>
          </cell>
          <cell r="EC105">
            <v>9.0999999999999998E-2</v>
          </cell>
          <cell r="ED105">
            <v>0.38600000000000001</v>
          </cell>
          <cell r="EE105">
            <v>5.1999999999999998E-2</v>
          </cell>
          <cell r="EF105">
            <v>0.29399999999999998</v>
          </cell>
          <cell r="EG105">
            <v>0.17699999999999999</v>
          </cell>
          <cell r="EH105">
            <v>0.35799999999999998</v>
          </cell>
          <cell r="EI105">
            <v>0.29899999999999999</v>
          </cell>
          <cell r="EJ105">
            <v>0.104</v>
          </cell>
          <cell r="EK105">
            <v>0.23899999999999999</v>
          </cell>
          <cell r="EL105">
            <v>0.36399999999999999</v>
          </cell>
          <cell r="EM105">
            <v>8.5999999999999993E-2</v>
          </cell>
          <cell r="EN105">
            <v>0.10299999999999999</v>
          </cell>
          <cell r="EO105">
            <v>6.7000000000000004E-2</v>
          </cell>
          <cell r="EP105">
            <v>5.2999999999999999E-2</v>
          </cell>
          <cell r="EQ105">
            <v>0.32600000000000001</v>
          </cell>
          <cell r="ER105">
            <v>0.27</v>
          </cell>
          <cell r="ES105">
            <v>0.20200000000000001</v>
          </cell>
          <cell r="ET105">
            <v>0.17899999999999999</v>
          </cell>
          <cell r="EU105">
            <v>0.251</v>
          </cell>
          <cell r="EV105">
            <v>0.127</v>
          </cell>
          <cell r="EW105">
            <v>0.03</v>
          </cell>
          <cell r="EX105">
            <v>0.06</v>
          </cell>
          <cell r="EY105">
            <v>0.20200000000000001</v>
          </cell>
          <cell r="EZ105">
            <v>0.193</v>
          </cell>
          <cell r="FA105">
            <v>0.374</v>
          </cell>
          <cell r="FB105">
            <v>0.26100000000000001</v>
          </cell>
          <cell r="FC105">
            <v>0.32700000000000001</v>
          </cell>
          <cell r="FD105">
            <v>3.7999999999999999E-2</v>
          </cell>
          <cell r="FE105">
            <v>0.32800000000000001</v>
          </cell>
          <cell r="FF105">
            <v>0.40400000000000003</v>
          </cell>
          <cell r="FG105">
            <v>0.25</v>
          </cell>
          <cell r="FH105">
            <v>1.7999999999999999E-2</v>
          </cell>
          <cell r="FI105">
            <v>0.223</v>
          </cell>
          <cell r="FJ105">
            <v>0.44700000000000001</v>
          </cell>
          <cell r="FK105">
            <v>0.30299999999999999</v>
          </cell>
          <cell r="FL105">
            <v>2.7E-2</v>
          </cell>
          <cell r="FM105">
            <v>4.5999999999999999E-2</v>
          </cell>
          <cell r="FN105">
            <v>0.623</v>
          </cell>
          <cell r="FO105">
            <v>0.26900000000000002</v>
          </cell>
          <cell r="FP105">
            <v>6.2E-2</v>
          </cell>
          <cell r="FQ105">
            <v>0.71399999999999997</v>
          </cell>
          <cell r="FR105">
            <v>4.2999999999999997E-2</v>
          </cell>
          <cell r="FS105">
            <v>8.9999999999999993E-3</v>
          </cell>
          <cell r="FT105">
            <v>9.1999999999999998E-2</v>
          </cell>
          <cell r="FU105">
            <v>0.14099999999999999</v>
          </cell>
          <cell r="FV105">
            <v>1E-3</v>
          </cell>
          <cell r="FW105">
            <v>0.69199999999999995</v>
          </cell>
          <cell r="FX105">
            <v>4.2999999999999997E-2</v>
          </cell>
          <cell r="FY105">
            <v>8.9999999999999993E-3</v>
          </cell>
          <cell r="FZ105">
            <v>0.105</v>
          </cell>
          <cell r="GA105">
            <v>0.15</v>
          </cell>
          <cell r="GB105">
            <v>1E-3</v>
          </cell>
          <cell r="GC105">
            <v>1E-3</v>
          </cell>
          <cell r="GD105">
            <v>0</v>
          </cell>
          <cell r="GE105">
            <v>0</v>
          </cell>
          <cell r="GF105">
            <v>0</v>
          </cell>
          <cell r="GG105">
            <v>0</v>
          </cell>
          <cell r="GH105">
            <v>0</v>
          </cell>
          <cell r="GI105">
            <v>7.0000000000000001E-3</v>
          </cell>
          <cell r="GJ105">
            <v>2E-3</v>
          </cell>
          <cell r="GK105">
            <v>1E-3</v>
          </cell>
          <cell r="GL105">
            <v>1E-3</v>
          </cell>
          <cell r="GM105">
            <v>1E-3</v>
          </cell>
          <cell r="GN105">
            <v>0</v>
          </cell>
          <cell r="GO105">
            <v>0.123</v>
          </cell>
          <cell r="GP105">
            <v>0.02</v>
          </cell>
          <cell r="GQ105">
            <v>3.0000000000000001E-3</v>
          </cell>
          <cell r="GR105">
            <v>3.0000000000000001E-3</v>
          </cell>
          <cell r="GS105">
            <v>2E-3</v>
          </cell>
          <cell r="GT105">
            <v>1.2999999999999999E-2</v>
          </cell>
          <cell r="GU105">
            <v>0.58099999999999996</v>
          </cell>
          <cell r="GV105">
            <v>6.3E-2</v>
          </cell>
          <cell r="GW105">
            <v>1.4E-2</v>
          </cell>
          <cell r="GX105">
            <v>1.2999999999999999E-2</v>
          </cell>
          <cell r="GY105">
            <v>2.1000000000000001E-2</v>
          </cell>
          <cell r="GZ105">
            <v>4.7E-2</v>
          </cell>
          <cell r="HA105">
            <v>7.5999999999999998E-2</v>
          </cell>
          <cell r="HB105">
            <v>4.0000000000000001E-3</v>
          </cell>
          <cell r="HC105">
            <v>0</v>
          </cell>
          <cell r="HD105">
            <v>1E-3</v>
          </cell>
          <cell r="HE105">
            <v>1E-3</v>
          </cell>
          <cell r="HF105">
            <v>4.0000000000000001E-3</v>
          </cell>
          <cell r="HG105">
            <v>0</v>
          </cell>
          <cell r="HH105">
            <v>0</v>
          </cell>
          <cell r="HI105">
            <v>0</v>
          </cell>
          <cell r="HJ105">
            <v>0</v>
          </cell>
          <cell r="HK105">
            <v>0</v>
          </cell>
          <cell r="HL105">
            <v>1E-3</v>
          </cell>
          <cell r="HM105">
            <v>1E-3</v>
          </cell>
          <cell r="HN105">
            <v>1E-3</v>
          </cell>
          <cell r="HO105">
            <v>1E-3</v>
          </cell>
          <cell r="HP105">
            <v>1E-3</v>
          </cell>
          <cell r="HQ105">
            <v>1E-3</v>
          </cell>
          <cell r="HR105">
            <v>7.0000000000000001E-3</v>
          </cell>
          <cell r="HS105">
            <v>2E-3</v>
          </cell>
          <cell r="HT105">
            <v>2E-3</v>
          </cell>
          <cell r="HU105">
            <v>2E-3</v>
          </cell>
          <cell r="HV105">
            <v>7.0000000000000001E-3</v>
          </cell>
          <cell r="HW105">
            <v>5.3999999999999999E-2</v>
          </cell>
          <cell r="HX105">
            <v>9.7000000000000003E-2</v>
          </cell>
          <cell r="HY105">
            <v>0.01</v>
          </cell>
          <cell r="HZ105">
            <v>1.2E-2</v>
          </cell>
          <cell r="IA105">
            <v>1.2999999999999999E-2</v>
          </cell>
          <cell r="IB105">
            <v>3.1E-2</v>
          </cell>
          <cell r="IC105">
            <v>0.161</v>
          </cell>
          <cell r="ID105">
            <v>0.51200000000000001</v>
          </cell>
          <cell r="IE105">
            <v>0</v>
          </cell>
          <cell r="IF105">
            <v>0</v>
          </cell>
          <cell r="IG105">
            <v>1E-3</v>
          </cell>
          <cell r="IH105">
            <v>2E-3</v>
          </cell>
          <cell r="II105">
            <v>2.1999999999999999E-2</v>
          </cell>
          <cell r="IJ105">
            <v>6.0999999999999999E-2</v>
          </cell>
          <cell r="IK105">
            <v>0</v>
          </cell>
          <cell r="IL105">
            <v>0</v>
          </cell>
          <cell r="IM105">
            <v>0</v>
          </cell>
          <cell r="IN105">
            <v>0</v>
          </cell>
          <cell r="IO105">
            <v>0</v>
          </cell>
          <cell r="IP105">
            <v>1E-3</v>
          </cell>
          <cell r="IQ105">
            <v>0</v>
          </cell>
          <cell r="IR105">
            <v>0</v>
          </cell>
          <cell r="IS105">
            <v>0</v>
          </cell>
          <cell r="IT105">
            <v>0</v>
          </cell>
          <cell r="IU105">
            <v>1E-3</v>
          </cell>
          <cell r="IV105">
            <v>8.9999999999999993E-3</v>
          </cell>
          <cell r="IW105">
            <v>0</v>
          </cell>
          <cell r="IX105">
            <v>0</v>
          </cell>
          <cell r="IY105">
            <v>1E-3</v>
          </cell>
          <cell r="IZ105">
            <v>2E-3</v>
          </cell>
          <cell r="JA105">
            <v>3.3000000000000002E-2</v>
          </cell>
          <cell r="JB105">
            <v>0.129</v>
          </cell>
          <cell r="JC105">
            <v>0</v>
          </cell>
          <cell r="JD105">
            <v>1E-3</v>
          </cell>
          <cell r="JE105">
            <v>1E-3</v>
          </cell>
          <cell r="JF105">
            <v>1E-3</v>
          </cell>
          <cell r="JG105">
            <v>0.05</v>
          </cell>
          <cell r="JH105">
            <v>0.68200000000000005</v>
          </cell>
          <cell r="JI105">
            <v>0</v>
          </cell>
          <cell r="JJ105">
            <v>0</v>
          </cell>
          <cell r="JK105">
            <v>0</v>
          </cell>
          <cell r="JL105">
            <v>0</v>
          </cell>
          <cell r="JM105">
            <v>7.0000000000000001E-3</v>
          </cell>
          <cell r="JN105">
            <v>0.08</v>
          </cell>
          <cell r="JO105">
            <v>0</v>
          </cell>
          <cell r="JP105">
            <v>0</v>
          </cell>
          <cell r="JQ105">
            <v>0</v>
          </cell>
          <cell r="JR105">
            <v>0</v>
          </cell>
          <cell r="JS105">
            <v>1E-3</v>
          </cell>
          <cell r="JT105">
            <v>0</v>
          </cell>
          <cell r="JU105">
            <v>0</v>
          </cell>
          <cell r="JV105">
            <v>0</v>
          </cell>
          <cell r="JW105">
            <v>1E-3</v>
          </cell>
          <cell r="JX105">
            <v>2E-3</v>
          </cell>
          <cell r="JY105">
            <v>6.0000000000000001E-3</v>
          </cell>
          <cell r="JZ105">
            <v>3.0000000000000001E-3</v>
          </cell>
          <cell r="KA105">
            <v>0</v>
          </cell>
          <cell r="KB105">
            <v>0</v>
          </cell>
          <cell r="KC105">
            <v>6.0000000000000001E-3</v>
          </cell>
          <cell r="KD105">
            <v>4.3999999999999997E-2</v>
          </cell>
          <cell r="KE105">
            <v>0.10299999999999999</v>
          </cell>
          <cell r="KF105">
            <v>8.9999999999999993E-3</v>
          </cell>
          <cell r="KG105">
            <v>0</v>
          </cell>
          <cell r="KH105">
            <v>1E-3</v>
          </cell>
          <cell r="KI105">
            <v>1.0999999999999999E-2</v>
          </cell>
          <cell r="KJ105">
            <v>0.17899999999999999</v>
          </cell>
          <cell r="KK105">
            <v>0.44700000000000001</v>
          </cell>
          <cell r="KL105">
            <v>0.10100000000000001</v>
          </cell>
          <cell r="KM105">
            <v>0</v>
          </cell>
          <cell r="KN105">
            <v>0</v>
          </cell>
          <cell r="KO105">
            <v>1E-3</v>
          </cell>
          <cell r="KP105">
            <v>2.8000000000000001E-2</v>
          </cell>
          <cell r="KQ105">
            <v>5.2999999999999999E-2</v>
          </cell>
          <cell r="KR105">
            <v>6.0000000000000001E-3</v>
          </cell>
          <cell r="KS105">
            <v>0</v>
          </cell>
          <cell r="KT105">
            <v>0</v>
          </cell>
          <cell r="KU105">
            <v>0</v>
          </cell>
          <cell r="KV105">
            <v>0</v>
          </cell>
          <cell r="KW105">
            <v>0</v>
          </cell>
          <cell r="KX105">
            <v>1E-3</v>
          </cell>
          <cell r="KY105">
            <v>0</v>
          </cell>
          <cell r="KZ105">
            <v>0</v>
          </cell>
          <cell r="LA105">
            <v>1E-3</v>
          </cell>
          <cell r="LB105">
            <v>3.0000000000000001E-3</v>
          </cell>
          <cell r="LC105">
            <v>4.0000000000000001E-3</v>
          </cell>
          <cell r="LD105">
            <v>2E-3</v>
          </cell>
          <cell r="LE105">
            <v>1E-3</v>
          </cell>
          <cell r="LF105">
            <v>1E-3</v>
          </cell>
          <cell r="LG105">
            <v>3.0000000000000001E-3</v>
          </cell>
          <cell r="LH105">
            <v>3.4000000000000002E-2</v>
          </cell>
          <cell r="LI105">
            <v>0.10299999999999999</v>
          </cell>
          <cell r="LJ105">
            <v>2.1000000000000001E-2</v>
          </cell>
          <cell r="LK105">
            <v>0.06</v>
          </cell>
          <cell r="LL105">
            <v>1.4999999999999999E-2</v>
          </cell>
          <cell r="LM105">
            <v>2.3E-2</v>
          </cell>
          <cell r="LN105">
            <v>0.152</v>
          </cell>
          <cell r="LO105">
            <v>0.38600000000000001</v>
          </cell>
          <cell r="LP105">
            <v>0.10299999999999999</v>
          </cell>
          <cell r="LQ105">
            <v>2E-3</v>
          </cell>
          <cell r="LR105">
            <v>0</v>
          </cell>
          <cell r="LS105">
            <v>1E-3</v>
          </cell>
          <cell r="LT105">
            <v>2.4E-2</v>
          </cell>
          <cell r="LU105">
            <v>5.2999999999999999E-2</v>
          </cell>
          <cell r="LV105">
            <v>7.0000000000000001E-3</v>
          </cell>
          <cell r="LW105">
            <v>0</v>
          </cell>
          <cell r="LX105">
            <v>0</v>
          </cell>
          <cell r="LY105">
            <v>0</v>
          </cell>
          <cell r="LZ105">
            <v>0</v>
          </cell>
          <cell r="MA105">
            <v>0</v>
          </cell>
          <cell r="MB105">
            <v>1E-3</v>
          </cell>
          <cell r="MC105">
            <v>0</v>
          </cell>
          <cell r="MD105">
            <v>0</v>
          </cell>
          <cell r="ME105">
            <v>0</v>
          </cell>
          <cell r="MF105">
            <v>0</v>
          </cell>
          <cell r="MG105">
            <v>0</v>
          </cell>
          <cell r="MH105">
            <v>1.2E-2</v>
          </cell>
          <cell r="MI105">
            <v>0</v>
          </cell>
          <cell r="MJ105">
            <v>0</v>
          </cell>
          <cell r="MK105">
            <v>0</v>
          </cell>
          <cell r="ML105">
            <v>0</v>
          </cell>
          <cell r="MM105">
            <v>3.0000000000000001E-3</v>
          </cell>
          <cell r="MN105">
            <v>0.159</v>
          </cell>
          <cell r="MO105">
            <v>1E-3</v>
          </cell>
          <cell r="MP105">
            <v>0</v>
          </cell>
          <cell r="MQ105">
            <v>0</v>
          </cell>
          <cell r="MR105">
            <v>1E-3</v>
          </cell>
          <cell r="MS105">
            <v>3.0000000000000001E-3</v>
          </cell>
          <cell r="MT105">
            <v>0.73399999999999999</v>
          </cell>
          <cell r="MU105">
            <v>0</v>
          </cell>
          <cell r="MV105">
            <v>0</v>
          </cell>
          <cell r="MW105">
            <v>0</v>
          </cell>
          <cell r="MX105">
            <v>0</v>
          </cell>
          <cell r="MY105">
            <v>0</v>
          </cell>
          <cell r="MZ105">
            <v>8.5000000000000006E-2</v>
          </cell>
          <cell r="NA105">
            <v>8.1000000000000003E-2</v>
          </cell>
          <cell r="NB105">
            <v>0.157</v>
          </cell>
          <cell r="NC105">
            <v>8.0000000000000002E-3</v>
          </cell>
          <cell r="ND105">
            <v>4.7E-2</v>
          </cell>
          <cell r="NE105">
            <v>2.4E-2</v>
          </cell>
          <cell r="NF105">
            <v>5.0000000000000001E-3</v>
          </cell>
          <cell r="NG105">
            <v>0.156</v>
          </cell>
          <cell r="NH105">
            <v>2.8000000000000001E-2</v>
          </cell>
          <cell r="NI105">
            <v>0.13100000000000001</v>
          </cell>
          <cell r="NJ105">
            <v>1.0999999999999999E-2</v>
          </cell>
          <cell r="NK105">
            <v>0</v>
          </cell>
          <cell r="NL105">
            <v>2.1000000000000001E-2</v>
          </cell>
          <cell r="NM105">
            <v>8.0000000000000002E-3</v>
          </cell>
          <cell r="NN105">
            <v>7.9000000000000001E-2</v>
          </cell>
          <cell r="NO105">
            <v>1E-3</v>
          </cell>
          <cell r="NP105">
            <v>5.0000000000000001E-3</v>
          </cell>
          <cell r="NQ105">
            <v>5.1999999999999998E-2</v>
          </cell>
          <cell r="NR105">
            <v>8.0000000000000002E-3</v>
          </cell>
          <cell r="NS105">
            <v>3.7999999999999999E-2</v>
          </cell>
          <cell r="NT105">
            <v>0.14099999999999999</v>
          </cell>
          <cell r="NU105">
            <v>0.26600000000000001</v>
          </cell>
          <cell r="NV105">
            <v>2.8000000000000001E-2</v>
          </cell>
          <cell r="NW105">
            <v>1E-3</v>
          </cell>
          <cell r="NX105">
            <v>2.1999999999999999E-2</v>
          </cell>
          <cell r="NY105">
            <v>5.7000000000000002E-2</v>
          </cell>
          <cell r="NZ105">
            <v>0.222</v>
          </cell>
          <cell r="OA105">
            <v>2.4E-2</v>
          </cell>
          <cell r="OB105">
            <v>2.7E-2</v>
          </cell>
          <cell r="OC105">
            <v>6.0000000000000001E-3</v>
          </cell>
          <cell r="OD105">
            <v>2.7E-2</v>
          </cell>
          <cell r="OE105">
            <v>7.0999999999999994E-2</v>
          </cell>
          <cell r="OF105">
            <v>4.0000000000000001E-3</v>
          </cell>
          <cell r="OG105">
            <v>2.9000000000000001E-2</v>
          </cell>
          <cell r="OH105">
            <v>2.1000000000000001E-2</v>
          </cell>
          <cell r="OI105">
            <v>8.0000000000000002E-3</v>
          </cell>
          <cell r="OJ105">
            <v>0.186</v>
          </cell>
          <cell r="OK105">
            <v>8.2000000000000003E-2</v>
          </cell>
          <cell r="OL105">
            <v>6.0000000000000001E-3</v>
          </cell>
          <cell r="OM105">
            <v>0</v>
          </cell>
          <cell r="ON105">
            <v>3.0000000000000001E-3</v>
          </cell>
          <cell r="OO105">
            <v>0.189</v>
          </cell>
          <cell r="OP105">
            <v>0.129</v>
          </cell>
          <cell r="OQ105">
            <v>1.7999999999999999E-2</v>
          </cell>
          <cell r="OR105">
            <v>4.8000000000000001E-2</v>
          </cell>
          <cell r="OS105">
            <v>1.0999999999999999E-2</v>
          </cell>
          <cell r="OT105">
            <v>2.8000000000000001E-2</v>
          </cell>
          <cell r="OU105">
            <v>8.0000000000000002E-3</v>
          </cell>
          <cell r="OV105">
            <v>5.0000000000000001E-3</v>
          </cell>
          <cell r="OW105">
            <v>5.2999999999999999E-2</v>
          </cell>
          <cell r="OX105">
            <v>0.126</v>
          </cell>
          <cell r="OY105">
            <v>7.3999999999999996E-2</v>
          </cell>
          <cell r="OZ105">
            <v>4.1000000000000002E-2</v>
          </cell>
          <cell r="PA105">
            <v>2.1999999999999999E-2</v>
          </cell>
          <cell r="PB105">
            <v>1.0999999999999999E-2</v>
          </cell>
          <cell r="PC105">
            <v>3.0000000000000001E-3</v>
          </cell>
          <cell r="PD105">
            <v>0.14099999999999999</v>
          </cell>
        </row>
        <row r="106">
          <cell r="A106" t="str">
            <v>1OQ</v>
          </cell>
          <cell r="B106" t="str">
            <v>106</v>
          </cell>
          <cell r="C106" t="str">
            <v>NAF 17</v>
          </cell>
          <cell r="D106" t="str">
            <v>OQ</v>
          </cell>
          <cell r="E106" t="str">
            <v>1</v>
          </cell>
          <cell r="F106">
            <v>0</v>
          </cell>
          <cell r="G106">
            <v>1.7000000000000001E-2</v>
          </cell>
          <cell r="H106">
            <v>0.17100000000000001</v>
          </cell>
          <cell r="I106">
            <v>0.748</v>
          </cell>
          <cell r="J106">
            <v>6.4000000000000001E-2</v>
          </cell>
          <cell r="K106">
            <v>0.53500000000000003</v>
          </cell>
          <cell r="L106">
            <v>0.27600000000000002</v>
          </cell>
          <cell r="M106">
            <v>0</v>
          </cell>
          <cell r="N106">
            <v>0.189</v>
          </cell>
          <cell r="O106">
            <v>0.13700000000000001</v>
          </cell>
          <cell r="P106">
            <v>0.27</v>
          </cell>
          <cell r="Q106">
            <v>4.2000000000000003E-2</v>
          </cell>
          <cell r="R106">
            <v>2.5999999999999999E-2</v>
          </cell>
          <cell r="S106">
            <v>0.19800000000000001</v>
          </cell>
          <cell r="T106">
            <v>0.14499999999999999</v>
          </cell>
          <cell r="U106">
            <v>9.8000000000000004E-2</v>
          </cell>
          <cell r="V106">
            <v>9.0999999999999998E-2</v>
          </cell>
          <cell r="W106">
            <v>0.317</v>
          </cell>
          <cell r="X106">
            <v>0.121</v>
          </cell>
          <cell r="Y106">
            <v>0.79800000000000004</v>
          </cell>
          <cell r="Z106">
            <v>8.1000000000000003E-2</v>
          </cell>
          <cell r="AA106">
            <v>0</v>
          </cell>
          <cell r="AB106">
            <v>0.24099999999999999</v>
          </cell>
          <cell r="AC106">
            <v>0.16700000000000001</v>
          </cell>
          <cell r="AD106">
            <v>0.51900000000000002</v>
          </cell>
          <cell r="AE106">
            <v>0.23100000000000001</v>
          </cell>
          <cell r="AF106">
            <v>6.6000000000000003E-2</v>
          </cell>
          <cell r="AG106">
            <v>0.93400000000000005</v>
          </cell>
          <cell r="AH106">
            <v>0.254</v>
          </cell>
          <cell r="AI106">
            <v>0.746</v>
          </cell>
          <cell r="AJ106">
            <v>4</v>
          </cell>
          <cell r="AK106">
            <v>0.5</v>
          </cell>
          <cell r="AL106">
            <v>0.22700000000000001</v>
          </cell>
          <cell r="AM106">
            <v>0</v>
          </cell>
          <cell r="AN106">
            <v>9.0999999999999998E-2</v>
          </cell>
          <cell r="AO106">
            <v>0.182</v>
          </cell>
          <cell r="AP106">
            <v>0.13600000000000001</v>
          </cell>
          <cell r="AQ106">
            <v>0</v>
          </cell>
          <cell r="AR106">
            <v>0</v>
          </cell>
          <cell r="AS106">
            <v>0.86399999999999999</v>
          </cell>
          <cell r="AT106">
            <v>0</v>
          </cell>
          <cell r="AU106">
            <v>6905</v>
          </cell>
          <cell r="AV106">
            <v>5.0000000000000001E-3</v>
          </cell>
          <cell r="AW106">
            <v>3.6999999999999998E-2</v>
          </cell>
          <cell r="AX106">
            <v>1.0999999999999999E-2</v>
          </cell>
          <cell r="AY106">
            <v>0.80300000000000005</v>
          </cell>
          <cell r="AZ106">
            <v>0.14399999999999999</v>
          </cell>
          <cell r="BA106">
            <v>4.0780000000000003</v>
          </cell>
          <cell r="BB106">
            <v>0.18099999999999999</v>
          </cell>
          <cell r="BC106">
            <v>0.32</v>
          </cell>
          <cell r="BD106">
            <v>0.14799999999999999</v>
          </cell>
          <cell r="BE106">
            <v>0.35099999999999998</v>
          </cell>
          <cell r="BF106">
            <v>0.82</v>
          </cell>
          <cell r="BG106">
            <v>6.8000000000000005E-2</v>
          </cell>
          <cell r="BH106">
            <v>1.9E-2</v>
          </cell>
          <cell r="BI106">
            <v>6.0000000000000001E-3</v>
          </cell>
          <cell r="BJ106">
            <v>0.01</v>
          </cell>
          <cell r="BK106">
            <v>7.5999999999999998E-2</v>
          </cell>
          <cell r="BL106">
            <v>1.4E-2</v>
          </cell>
          <cell r="BM106">
            <v>8.0000000000000002E-3</v>
          </cell>
          <cell r="BN106">
            <v>6.0000000000000001E-3</v>
          </cell>
          <cell r="BO106">
            <v>2.7E-2</v>
          </cell>
          <cell r="BP106">
            <v>9.6000000000000002E-2</v>
          </cell>
          <cell r="BQ106">
            <v>0.84899999999999998</v>
          </cell>
          <cell r="BR106">
            <v>4.0000000000000001E-3</v>
          </cell>
          <cell r="BS106">
            <v>0</v>
          </cell>
          <cell r="BT106">
            <v>5.0000000000000001E-3</v>
          </cell>
          <cell r="BU106">
            <v>6.0000000000000001E-3</v>
          </cell>
          <cell r="BV106">
            <v>7.0000000000000001E-3</v>
          </cell>
          <cell r="BW106">
            <v>0.97799999999999998</v>
          </cell>
          <cell r="BX106">
            <v>0</v>
          </cell>
          <cell r="BY106">
            <v>5.0000000000000001E-3</v>
          </cell>
          <cell r="BZ106">
            <v>5.0000000000000001E-3</v>
          </cell>
          <cell r="CA106">
            <v>0.14899999999999999</v>
          </cell>
          <cell r="CB106">
            <v>0.43099999999999999</v>
          </cell>
          <cell r="CC106">
            <v>0.41</v>
          </cell>
          <cell r="CD106">
            <v>7.0999999999999994E-2</v>
          </cell>
          <cell r="CE106">
            <v>1.4E-2</v>
          </cell>
          <cell r="CF106">
            <v>1.4E-2</v>
          </cell>
          <cell r="CG106">
            <v>0.115</v>
          </cell>
          <cell r="CH106">
            <v>0.39</v>
          </cell>
          <cell r="CI106">
            <v>0.39600000000000002</v>
          </cell>
          <cell r="CJ106">
            <v>0</v>
          </cell>
          <cell r="CK106">
            <v>0</v>
          </cell>
          <cell r="CL106">
            <v>0</v>
          </cell>
          <cell r="CM106">
            <v>0</v>
          </cell>
          <cell r="CN106">
            <v>0</v>
          </cell>
          <cell r="CO106">
            <v>1</v>
          </cell>
          <cell r="CP106">
            <v>0.51300000000000001</v>
          </cell>
          <cell r="CQ106">
            <v>0.309</v>
          </cell>
          <cell r="CR106">
            <v>6.2E-2</v>
          </cell>
          <cell r="CS106">
            <v>2.5999999999999999E-2</v>
          </cell>
          <cell r="CT106">
            <v>0.09</v>
          </cell>
          <cell r="CU106">
            <v>0.51500000000000001</v>
          </cell>
          <cell r="CV106">
            <v>0.20899999999999999</v>
          </cell>
          <cell r="CW106">
            <v>2.9000000000000001E-2</v>
          </cell>
          <cell r="CX106">
            <v>0.112</v>
          </cell>
          <cell r="CY106">
            <v>0.13400000000000001</v>
          </cell>
          <cell r="CZ106">
            <v>0.72299999999999998</v>
          </cell>
          <cell r="DA106">
            <v>0.21199999999999999</v>
          </cell>
          <cell r="DB106">
            <v>5.3999999999999999E-2</v>
          </cell>
          <cell r="DC106">
            <v>0</v>
          </cell>
          <cell r="DD106">
            <v>1.0999999999999999E-2</v>
          </cell>
          <cell r="DE106">
            <v>0.497</v>
          </cell>
          <cell r="DF106">
            <v>0.21299999999999999</v>
          </cell>
          <cell r="DG106">
            <v>5.0999999999999997E-2</v>
          </cell>
          <cell r="DH106">
            <v>6.6000000000000003E-2</v>
          </cell>
          <cell r="DI106">
            <v>0.17399999999999999</v>
          </cell>
          <cell r="DJ106">
            <v>0.42799999999999999</v>
          </cell>
          <cell r="DK106">
            <v>3.4000000000000002E-2</v>
          </cell>
          <cell r="DL106">
            <v>4.0000000000000001E-3</v>
          </cell>
          <cell r="DM106">
            <v>2.5000000000000001E-2</v>
          </cell>
          <cell r="DN106">
            <v>0.50900000000000001</v>
          </cell>
          <cell r="DO106">
            <v>0.49299999999999999</v>
          </cell>
          <cell r="DP106">
            <v>0.14199999999999999</v>
          </cell>
          <cell r="DQ106">
            <v>0.02</v>
          </cell>
          <cell r="DR106">
            <v>4.8000000000000001E-2</v>
          </cell>
          <cell r="DS106">
            <v>0.29599999999999999</v>
          </cell>
          <cell r="DT106">
            <v>0.46700000000000003</v>
          </cell>
          <cell r="DU106">
            <v>0.30299999999999999</v>
          </cell>
          <cell r="DV106">
            <v>0.16900000000000001</v>
          </cell>
          <cell r="DW106">
            <v>0</v>
          </cell>
          <cell r="DX106">
            <v>0.06</v>
          </cell>
          <cell r="DY106">
            <v>0.32500000000000001</v>
          </cell>
          <cell r="DZ106">
            <v>0.318</v>
          </cell>
          <cell r="EA106">
            <v>0.121</v>
          </cell>
          <cell r="EB106">
            <v>0.23599999999999999</v>
          </cell>
          <cell r="EC106">
            <v>8.2000000000000003E-2</v>
          </cell>
          <cell r="ED106">
            <v>0.46100000000000002</v>
          </cell>
          <cell r="EE106">
            <v>4.9000000000000002E-2</v>
          </cell>
          <cell r="EF106">
            <v>0.23599999999999999</v>
          </cell>
          <cell r="EG106">
            <v>0.17199999999999999</v>
          </cell>
          <cell r="EH106">
            <v>0.36799999999999999</v>
          </cell>
          <cell r="EI106">
            <v>0.308</v>
          </cell>
          <cell r="EJ106">
            <v>9.7000000000000003E-2</v>
          </cell>
          <cell r="EK106">
            <v>0.22700000000000001</v>
          </cell>
          <cell r="EL106">
            <v>0.40600000000000003</v>
          </cell>
          <cell r="EM106">
            <v>6.8000000000000005E-2</v>
          </cell>
          <cell r="EN106">
            <v>9.2999999999999999E-2</v>
          </cell>
          <cell r="EO106">
            <v>5.3999999999999999E-2</v>
          </cell>
          <cell r="EP106">
            <v>5.7000000000000002E-2</v>
          </cell>
          <cell r="EQ106">
            <v>0.32300000000000001</v>
          </cell>
          <cell r="ER106">
            <v>0.39200000000000002</v>
          </cell>
          <cell r="ES106">
            <v>0.17199999999999999</v>
          </cell>
          <cell r="ET106">
            <v>8.1000000000000003E-2</v>
          </cell>
          <cell r="EU106">
            <v>0.219</v>
          </cell>
          <cell r="EV106">
            <v>0.08</v>
          </cell>
          <cell r="EW106">
            <v>2E-3</v>
          </cell>
          <cell r="EX106">
            <v>2.7E-2</v>
          </cell>
          <cell r="EY106">
            <v>0.13400000000000001</v>
          </cell>
          <cell r="EZ106">
            <v>0.221</v>
          </cell>
          <cell r="FA106">
            <v>0.17100000000000001</v>
          </cell>
          <cell r="FB106">
            <v>0.51400000000000001</v>
          </cell>
          <cell r="FC106">
            <v>0.26</v>
          </cell>
          <cell r="FD106">
            <v>5.3999999999999999E-2</v>
          </cell>
          <cell r="FE106">
            <v>0.127</v>
          </cell>
          <cell r="FF106">
            <v>0.64800000000000002</v>
          </cell>
          <cell r="FG106">
            <v>0.20699999999999999</v>
          </cell>
          <cell r="FH106">
            <v>1.7999999999999999E-2</v>
          </cell>
          <cell r="FI106">
            <v>7.9000000000000001E-2</v>
          </cell>
          <cell r="FJ106">
            <v>0.66800000000000004</v>
          </cell>
          <cell r="FK106">
            <v>0.21199999999999999</v>
          </cell>
          <cell r="FL106">
            <v>4.1000000000000002E-2</v>
          </cell>
          <cell r="FM106">
            <v>1.4999999999999999E-2</v>
          </cell>
          <cell r="FN106">
            <v>0.63300000000000001</v>
          </cell>
          <cell r="FO106">
            <v>0.28799999999999998</v>
          </cell>
          <cell r="FP106">
            <v>6.4000000000000001E-2</v>
          </cell>
          <cell r="FQ106">
            <v>0.78300000000000003</v>
          </cell>
          <cell r="FR106">
            <v>2.8000000000000001E-2</v>
          </cell>
          <cell r="FS106">
            <v>6.0000000000000001E-3</v>
          </cell>
          <cell r="FT106">
            <v>6.8000000000000005E-2</v>
          </cell>
          <cell r="FU106">
            <v>0.115</v>
          </cell>
          <cell r="FV106">
            <v>0</v>
          </cell>
          <cell r="FW106">
            <v>0.76800000000000002</v>
          </cell>
          <cell r="FX106">
            <v>0.03</v>
          </cell>
          <cell r="FY106">
            <v>6.0000000000000001E-3</v>
          </cell>
          <cell r="FZ106">
            <v>7.5999999999999998E-2</v>
          </cell>
          <cell r="GA106">
            <v>0.12</v>
          </cell>
          <cell r="GB106">
            <v>0</v>
          </cell>
          <cell r="GC106">
            <v>0</v>
          </cell>
          <cell r="GD106">
            <v>0</v>
          </cell>
          <cell r="GE106">
            <v>0</v>
          </cell>
          <cell r="GF106">
            <v>0</v>
          </cell>
          <cell r="GG106">
            <v>0</v>
          </cell>
          <cell r="GH106">
            <v>0</v>
          </cell>
          <cell r="GI106">
            <v>1.2999999999999999E-2</v>
          </cell>
          <cell r="GJ106">
            <v>0</v>
          </cell>
          <cell r="GK106">
            <v>0</v>
          </cell>
          <cell r="GL106">
            <v>0</v>
          </cell>
          <cell r="GM106">
            <v>0</v>
          </cell>
          <cell r="GN106">
            <v>5.0000000000000001E-3</v>
          </cell>
          <cell r="GO106">
            <v>0.14499999999999999</v>
          </cell>
          <cell r="GP106">
            <v>8.9999999999999993E-3</v>
          </cell>
          <cell r="GQ106">
            <v>5.0000000000000001E-3</v>
          </cell>
          <cell r="GR106">
            <v>3.0000000000000001E-3</v>
          </cell>
          <cell r="GS106">
            <v>0</v>
          </cell>
          <cell r="GT106">
            <v>5.0000000000000001E-3</v>
          </cell>
          <cell r="GU106">
            <v>0.60399999999999998</v>
          </cell>
          <cell r="GV106">
            <v>5.8999999999999997E-2</v>
          </cell>
          <cell r="GW106">
            <v>1.4E-2</v>
          </cell>
          <cell r="GX106">
            <v>3.0000000000000001E-3</v>
          </cell>
          <cell r="GY106">
            <v>0.01</v>
          </cell>
          <cell r="GZ106">
            <v>6.6000000000000003E-2</v>
          </cell>
          <cell r="HA106">
            <v>5.7000000000000002E-2</v>
          </cell>
          <cell r="HB106">
            <v>0</v>
          </cell>
          <cell r="HC106">
            <v>0</v>
          </cell>
          <cell r="HD106">
            <v>0</v>
          </cell>
          <cell r="HE106">
            <v>0</v>
          </cell>
          <cell r="HF106">
            <v>0</v>
          </cell>
          <cell r="HG106">
            <v>0</v>
          </cell>
          <cell r="HH106">
            <v>0</v>
          </cell>
          <cell r="HI106">
            <v>0</v>
          </cell>
          <cell r="HJ106">
            <v>0</v>
          </cell>
          <cell r="HK106">
            <v>0</v>
          </cell>
          <cell r="HL106">
            <v>0</v>
          </cell>
          <cell r="HM106">
            <v>4.0000000000000001E-3</v>
          </cell>
          <cell r="HN106">
            <v>0</v>
          </cell>
          <cell r="HO106">
            <v>0</v>
          </cell>
          <cell r="HP106">
            <v>0</v>
          </cell>
          <cell r="HQ106">
            <v>0</v>
          </cell>
          <cell r="HR106">
            <v>1.4999999999999999E-2</v>
          </cell>
          <cell r="HS106">
            <v>4.0000000000000001E-3</v>
          </cell>
          <cell r="HT106">
            <v>6.0000000000000001E-3</v>
          </cell>
          <cell r="HU106">
            <v>0</v>
          </cell>
          <cell r="HV106">
            <v>4.0000000000000001E-3</v>
          </cell>
          <cell r="HW106">
            <v>2.1999999999999999E-2</v>
          </cell>
          <cell r="HX106">
            <v>0.13300000000000001</v>
          </cell>
          <cell r="HY106">
            <v>6.0000000000000001E-3</v>
          </cell>
          <cell r="HZ106">
            <v>2E-3</v>
          </cell>
          <cell r="IA106">
            <v>6.0000000000000001E-3</v>
          </cell>
          <cell r="IB106">
            <v>2.4E-2</v>
          </cell>
          <cell r="IC106">
            <v>7.0999999999999994E-2</v>
          </cell>
          <cell r="ID106">
            <v>0.63300000000000001</v>
          </cell>
          <cell r="IE106">
            <v>0</v>
          </cell>
          <cell r="IF106">
            <v>0</v>
          </cell>
          <cell r="IG106">
            <v>0</v>
          </cell>
          <cell r="IH106">
            <v>0</v>
          </cell>
          <cell r="II106">
            <v>3.0000000000000001E-3</v>
          </cell>
          <cell r="IJ106">
            <v>6.8000000000000005E-2</v>
          </cell>
          <cell r="IK106">
            <v>0</v>
          </cell>
          <cell r="IL106">
            <v>0</v>
          </cell>
          <cell r="IM106">
            <v>0</v>
          </cell>
          <cell r="IN106">
            <v>0</v>
          </cell>
          <cell r="IO106">
            <v>0</v>
          </cell>
          <cell r="IP106">
            <v>0</v>
          </cell>
          <cell r="IQ106">
            <v>4.0000000000000001E-3</v>
          </cell>
          <cell r="IR106">
            <v>0</v>
          </cell>
          <cell r="IS106">
            <v>0</v>
          </cell>
          <cell r="IT106">
            <v>0</v>
          </cell>
          <cell r="IU106">
            <v>0</v>
          </cell>
          <cell r="IV106">
            <v>1.4999999999999999E-2</v>
          </cell>
          <cell r="IW106">
            <v>0</v>
          </cell>
          <cell r="IX106">
            <v>0</v>
          </cell>
          <cell r="IY106">
            <v>5.0000000000000001E-3</v>
          </cell>
          <cell r="IZ106">
            <v>6.0000000000000001E-3</v>
          </cell>
          <cell r="JA106">
            <v>7.0000000000000001E-3</v>
          </cell>
          <cell r="JB106">
            <v>0.152</v>
          </cell>
          <cell r="JC106">
            <v>0</v>
          </cell>
          <cell r="JD106">
            <v>0</v>
          </cell>
          <cell r="JE106">
            <v>0</v>
          </cell>
          <cell r="JF106">
            <v>0</v>
          </cell>
          <cell r="JG106">
            <v>0</v>
          </cell>
          <cell r="JH106">
            <v>0.74</v>
          </cell>
          <cell r="JI106">
            <v>0</v>
          </cell>
          <cell r="JJ106">
            <v>0</v>
          </cell>
          <cell r="JK106">
            <v>0</v>
          </cell>
          <cell r="JL106">
            <v>0</v>
          </cell>
          <cell r="JM106">
            <v>0</v>
          </cell>
          <cell r="JN106">
            <v>7.0999999999999994E-2</v>
          </cell>
          <cell r="JO106">
            <v>0</v>
          </cell>
          <cell r="JP106">
            <v>0</v>
          </cell>
          <cell r="JQ106">
            <v>0</v>
          </cell>
          <cell r="JR106">
            <v>0</v>
          </cell>
          <cell r="JS106">
            <v>0</v>
          </cell>
          <cell r="JT106">
            <v>0</v>
          </cell>
          <cell r="JU106">
            <v>0</v>
          </cell>
          <cell r="JV106">
            <v>0</v>
          </cell>
          <cell r="JW106">
            <v>0</v>
          </cell>
          <cell r="JX106">
            <v>3.0000000000000001E-3</v>
          </cell>
          <cell r="JY106">
            <v>1.0999999999999999E-2</v>
          </cell>
          <cell r="JZ106">
            <v>4.0000000000000001E-3</v>
          </cell>
          <cell r="KA106">
            <v>0</v>
          </cell>
          <cell r="KB106">
            <v>5.0000000000000001E-3</v>
          </cell>
          <cell r="KC106">
            <v>0</v>
          </cell>
          <cell r="KD106">
            <v>1.0999999999999999E-2</v>
          </cell>
          <cell r="KE106">
            <v>0.1</v>
          </cell>
          <cell r="KF106">
            <v>5.7000000000000002E-2</v>
          </cell>
          <cell r="KG106">
            <v>0</v>
          </cell>
          <cell r="KH106">
            <v>0</v>
          </cell>
          <cell r="KI106">
            <v>5.0000000000000001E-3</v>
          </cell>
          <cell r="KJ106">
            <v>0.11899999999999999</v>
          </cell>
          <cell r="KK106">
            <v>0.28899999999999998</v>
          </cell>
          <cell r="KL106">
            <v>0.32700000000000001</v>
          </cell>
          <cell r="KM106">
            <v>0</v>
          </cell>
          <cell r="KN106">
            <v>0</v>
          </cell>
          <cell r="KO106">
            <v>0</v>
          </cell>
          <cell r="KP106">
            <v>1.4999999999999999E-2</v>
          </cell>
          <cell r="KQ106">
            <v>0.03</v>
          </cell>
          <cell r="KR106">
            <v>2.1999999999999999E-2</v>
          </cell>
          <cell r="KS106">
            <v>0</v>
          </cell>
          <cell r="KT106">
            <v>0</v>
          </cell>
          <cell r="KU106">
            <v>0</v>
          </cell>
          <cell r="KV106">
            <v>0</v>
          </cell>
          <cell r="KW106">
            <v>0</v>
          </cell>
          <cell r="KX106">
            <v>0</v>
          </cell>
          <cell r="KY106">
            <v>5.0000000000000001E-3</v>
          </cell>
          <cell r="KZ106">
            <v>0</v>
          </cell>
          <cell r="LA106">
            <v>0</v>
          </cell>
          <cell r="LB106">
            <v>3.0000000000000001E-3</v>
          </cell>
          <cell r="LC106">
            <v>0</v>
          </cell>
          <cell r="LD106">
            <v>1.0999999999999999E-2</v>
          </cell>
          <cell r="LE106">
            <v>2E-3</v>
          </cell>
          <cell r="LF106">
            <v>0</v>
          </cell>
          <cell r="LG106">
            <v>0</v>
          </cell>
          <cell r="LH106">
            <v>2.1999999999999999E-2</v>
          </cell>
          <cell r="LI106">
            <v>6.3E-2</v>
          </cell>
          <cell r="LJ106">
            <v>8.5000000000000006E-2</v>
          </cell>
          <cell r="LK106">
            <v>6.4000000000000001E-2</v>
          </cell>
          <cell r="LL106">
            <v>1.4E-2</v>
          </cell>
          <cell r="LM106">
            <v>1.4E-2</v>
          </cell>
          <cell r="LN106">
            <v>8.5000000000000006E-2</v>
          </cell>
          <cell r="LO106">
            <v>0.29399999999999998</v>
          </cell>
          <cell r="LP106">
            <v>0.27500000000000002</v>
          </cell>
          <cell r="LQ106">
            <v>0</v>
          </cell>
          <cell r="LR106">
            <v>0</v>
          </cell>
          <cell r="LS106">
            <v>0</v>
          </cell>
          <cell r="LT106">
            <v>5.0000000000000001E-3</v>
          </cell>
          <cell r="LU106">
            <v>3.4000000000000002E-2</v>
          </cell>
          <cell r="LV106">
            <v>2.5999999999999999E-2</v>
          </cell>
          <cell r="LW106">
            <v>0</v>
          </cell>
          <cell r="LX106">
            <v>0</v>
          </cell>
          <cell r="LY106">
            <v>0</v>
          </cell>
          <cell r="LZ106">
            <v>0</v>
          </cell>
          <cell r="MA106">
            <v>0</v>
          </cell>
          <cell r="MB106">
            <v>0</v>
          </cell>
          <cell r="MC106">
            <v>0</v>
          </cell>
          <cell r="MD106">
            <v>0</v>
          </cell>
          <cell r="ME106">
            <v>0</v>
          </cell>
          <cell r="MF106">
            <v>0</v>
          </cell>
          <cell r="MG106">
            <v>0</v>
          </cell>
          <cell r="MH106">
            <v>1.7999999999999999E-2</v>
          </cell>
          <cell r="MI106">
            <v>0</v>
          </cell>
          <cell r="MJ106">
            <v>0</v>
          </cell>
          <cell r="MK106">
            <v>0</v>
          </cell>
          <cell r="ML106">
            <v>0</v>
          </cell>
          <cell r="MM106">
            <v>0</v>
          </cell>
          <cell r="MN106">
            <v>0.16800000000000001</v>
          </cell>
          <cell r="MO106">
            <v>0</v>
          </cell>
          <cell r="MP106">
            <v>0</v>
          </cell>
          <cell r="MQ106">
            <v>0</v>
          </cell>
          <cell r="MR106">
            <v>0</v>
          </cell>
          <cell r="MS106">
            <v>0</v>
          </cell>
          <cell r="MT106">
            <v>0.74299999999999999</v>
          </cell>
          <cell r="MU106">
            <v>0</v>
          </cell>
          <cell r="MV106">
            <v>0</v>
          </cell>
          <cell r="MW106">
            <v>0</v>
          </cell>
          <cell r="MX106">
            <v>0</v>
          </cell>
          <cell r="MY106">
            <v>0</v>
          </cell>
          <cell r="MZ106">
            <v>7.0999999999999994E-2</v>
          </cell>
          <cell r="NA106">
            <v>7.8E-2</v>
          </cell>
          <cell r="NB106">
            <v>0.158</v>
          </cell>
          <cell r="NC106">
            <v>1.0999999999999999E-2</v>
          </cell>
          <cell r="ND106">
            <v>4.9000000000000002E-2</v>
          </cell>
          <cell r="NE106">
            <v>2.5999999999999999E-2</v>
          </cell>
          <cell r="NF106">
            <v>4.0000000000000001E-3</v>
          </cell>
          <cell r="NG106">
            <v>0.191</v>
          </cell>
          <cell r="NH106">
            <v>3.7999999999999999E-2</v>
          </cell>
          <cell r="NI106">
            <v>8.3000000000000004E-2</v>
          </cell>
          <cell r="NJ106">
            <v>4.0000000000000001E-3</v>
          </cell>
          <cell r="NK106">
            <v>0</v>
          </cell>
          <cell r="NL106">
            <v>4.4999999999999998E-2</v>
          </cell>
          <cell r="NM106">
            <v>0</v>
          </cell>
          <cell r="NN106">
            <v>7.3999999999999996E-2</v>
          </cell>
          <cell r="NO106">
            <v>3.0000000000000001E-3</v>
          </cell>
          <cell r="NP106">
            <v>0</v>
          </cell>
          <cell r="NQ106">
            <v>6.7000000000000004E-2</v>
          </cell>
          <cell r="NR106">
            <v>0</v>
          </cell>
          <cell r="NS106">
            <v>2.9000000000000001E-2</v>
          </cell>
          <cell r="NT106">
            <v>0.14000000000000001</v>
          </cell>
          <cell r="NU106">
            <v>0.28999999999999998</v>
          </cell>
          <cell r="NV106">
            <v>2.1000000000000001E-2</v>
          </cell>
          <cell r="NW106">
            <v>0</v>
          </cell>
          <cell r="NX106">
            <v>1.4E-2</v>
          </cell>
          <cell r="NY106">
            <v>5.2999999999999999E-2</v>
          </cell>
          <cell r="NZ106">
            <v>0.20699999999999999</v>
          </cell>
          <cell r="OA106">
            <v>3.2000000000000001E-2</v>
          </cell>
          <cell r="OB106">
            <v>2.5999999999999999E-2</v>
          </cell>
          <cell r="OC106">
            <v>8.9999999999999993E-3</v>
          </cell>
          <cell r="OD106">
            <v>0.05</v>
          </cell>
          <cell r="OE106">
            <v>5.8999999999999997E-2</v>
          </cell>
          <cell r="OF106">
            <v>3.0000000000000001E-3</v>
          </cell>
          <cell r="OG106">
            <v>1.6E-2</v>
          </cell>
          <cell r="OH106">
            <v>0.03</v>
          </cell>
          <cell r="OI106">
            <v>5.0000000000000001E-3</v>
          </cell>
          <cell r="OJ106">
            <v>0.185</v>
          </cell>
          <cell r="OK106">
            <v>8.2000000000000003E-2</v>
          </cell>
          <cell r="OL106">
            <v>0</v>
          </cell>
          <cell r="OM106">
            <v>0</v>
          </cell>
          <cell r="ON106">
            <v>0</v>
          </cell>
          <cell r="OO106">
            <v>0.182</v>
          </cell>
          <cell r="OP106">
            <v>0.191</v>
          </cell>
          <cell r="OQ106">
            <v>2.7E-2</v>
          </cell>
          <cell r="OR106">
            <v>5.8999999999999997E-2</v>
          </cell>
          <cell r="OS106">
            <v>1.9E-2</v>
          </cell>
          <cell r="OT106">
            <v>2.5999999999999999E-2</v>
          </cell>
          <cell r="OU106">
            <v>4.0000000000000001E-3</v>
          </cell>
          <cell r="OV106">
            <v>0</v>
          </cell>
          <cell r="OW106">
            <v>5.3999999999999999E-2</v>
          </cell>
          <cell r="OX106">
            <v>0.09</v>
          </cell>
          <cell r="OY106">
            <v>6.6000000000000003E-2</v>
          </cell>
          <cell r="OZ106">
            <v>2.5999999999999999E-2</v>
          </cell>
          <cell r="PA106">
            <v>2.8000000000000001E-2</v>
          </cell>
          <cell r="PB106">
            <v>2E-3</v>
          </cell>
          <cell r="PC106">
            <v>0</v>
          </cell>
          <cell r="PD106">
            <v>0.14099999999999999</v>
          </cell>
        </row>
        <row r="107">
          <cell r="A107" t="str">
            <v>2OQ</v>
          </cell>
          <cell r="B107" t="str">
            <v>107</v>
          </cell>
          <cell r="C107" t="str">
            <v>NAF 17</v>
          </cell>
          <cell r="D107" t="str">
            <v>OQ</v>
          </cell>
          <cell r="E107" t="str">
            <v>2</v>
          </cell>
          <cell r="F107">
            <v>5.0000000000000001E-3</v>
          </cell>
          <cell r="G107">
            <v>1.7999999999999999E-2</v>
          </cell>
          <cell r="H107">
            <v>0.14699999999999999</v>
          </cell>
          <cell r="I107">
            <v>0.77300000000000002</v>
          </cell>
          <cell r="J107">
            <v>5.7000000000000002E-2</v>
          </cell>
          <cell r="K107">
            <v>0.53300000000000003</v>
          </cell>
          <cell r="L107">
            <v>0.311</v>
          </cell>
          <cell r="M107">
            <v>0</v>
          </cell>
          <cell r="N107">
            <v>0.156</v>
          </cell>
          <cell r="O107">
            <v>0.13400000000000001</v>
          </cell>
          <cell r="P107">
            <v>0.28599999999999998</v>
          </cell>
          <cell r="Q107">
            <v>5.5E-2</v>
          </cell>
          <cell r="R107">
            <v>1.4E-2</v>
          </cell>
          <cell r="S107">
            <v>0.33800000000000002</v>
          </cell>
          <cell r="T107">
            <v>0.14000000000000001</v>
          </cell>
          <cell r="U107">
            <v>9.4E-2</v>
          </cell>
          <cell r="V107">
            <v>0.13500000000000001</v>
          </cell>
          <cell r="W107">
            <v>0.192</v>
          </cell>
          <cell r="X107">
            <v>0.10299999999999999</v>
          </cell>
          <cell r="Y107">
            <v>0.84799999999999998</v>
          </cell>
          <cell r="Z107">
            <v>4.9000000000000002E-2</v>
          </cell>
          <cell r="AA107">
            <v>0.02</v>
          </cell>
          <cell r="AB107">
            <v>0.35299999999999998</v>
          </cell>
          <cell r="AC107">
            <v>0.13700000000000001</v>
          </cell>
          <cell r="AD107">
            <v>0.314</v>
          </cell>
          <cell r="AE107">
            <v>0.38200000000000001</v>
          </cell>
          <cell r="AF107">
            <v>0.104</v>
          </cell>
          <cell r="AG107">
            <v>0.89600000000000002</v>
          </cell>
          <cell r="AH107">
            <v>0.28699999999999998</v>
          </cell>
          <cell r="AI107">
            <v>0.71299999999999997</v>
          </cell>
          <cell r="AJ107">
            <v>145</v>
          </cell>
          <cell r="AK107">
            <v>0.47099999999999997</v>
          </cell>
          <cell r="AL107">
            <v>0.154</v>
          </cell>
          <cell r="AM107">
            <v>2.9000000000000001E-2</v>
          </cell>
          <cell r="AN107">
            <v>0.28799999999999998</v>
          </cell>
          <cell r="AO107">
            <v>5.8000000000000003E-2</v>
          </cell>
          <cell r="AP107">
            <v>5.8000000000000003E-2</v>
          </cell>
          <cell r="AQ107">
            <v>2.9000000000000001E-2</v>
          </cell>
          <cell r="AR107">
            <v>0</v>
          </cell>
          <cell r="AS107">
            <v>0.85599999999999998</v>
          </cell>
          <cell r="AT107">
            <v>5.8000000000000003E-2</v>
          </cell>
          <cell r="AU107">
            <v>5419</v>
          </cell>
          <cell r="AV107">
            <v>2.1000000000000001E-2</v>
          </cell>
          <cell r="AW107">
            <v>1.4999999999999999E-2</v>
          </cell>
          <cell r="AX107">
            <v>4.0000000000000001E-3</v>
          </cell>
          <cell r="AY107">
            <v>0.79400000000000004</v>
          </cell>
          <cell r="AZ107">
            <v>0.16700000000000001</v>
          </cell>
          <cell r="BA107">
            <v>4.4390000000000001</v>
          </cell>
          <cell r="BB107">
            <v>0.16300000000000001</v>
          </cell>
          <cell r="BC107">
            <v>0.17799999999999999</v>
          </cell>
          <cell r="BD107">
            <v>0.38700000000000001</v>
          </cell>
          <cell r="BE107">
            <v>0.27200000000000002</v>
          </cell>
          <cell r="BF107">
            <v>0.82499999999999996</v>
          </cell>
          <cell r="BG107">
            <v>0.06</v>
          </cell>
          <cell r="BH107">
            <v>1.6E-2</v>
          </cell>
          <cell r="BI107">
            <v>0.01</v>
          </cell>
          <cell r="BJ107">
            <v>1.4E-2</v>
          </cell>
          <cell r="BK107">
            <v>7.4999999999999997E-2</v>
          </cell>
          <cell r="BL107">
            <v>1.4E-2</v>
          </cell>
          <cell r="BM107">
            <v>1.0999999999999999E-2</v>
          </cell>
          <cell r="BN107">
            <v>0.02</v>
          </cell>
          <cell r="BO107">
            <v>2.9000000000000001E-2</v>
          </cell>
          <cell r="BP107">
            <v>0.13100000000000001</v>
          </cell>
          <cell r="BQ107">
            <v>0.79500000000000004</v>
          </cell>
          <cell r="BR107">
            <v>1E-3</v>
          </cell>
          <cell r="BS107">
            <v>4.0000000000000001E-3</v>
          </cell>
          <cell r="BT107">
            <v>3.0000000000000001E-3</v>
          </cell>
          <cell r="BU107">
            <v>3.0000000000000001E-3</v>
          </cell>
          <cell r="BV107">
            <v>4.9000000000000002E-2</v>
          </cell>
          <cell r="BW107">
            <v>0.94</v>
          </cell>
          <cell r="BX107">
            <v>0</v>
          </cell>
          <cell r="BY107">
            <v>0</v>
          </cell>
          <cell r="BZ107">
            <v>2.4E-2</v>
          </cell>
          <cell r="CA107">
            <v>0.17299999999999999</v>
          </cell>
          <cell r="CB107">
            <v>0.61099999999999999</v>
          </cell>
          <cell r="CC107">
            <v>0.192</v>
          </cell>
          <cell r="CD107">
            <v>6.2E-2</v>
          </cell>
          <cell r="CE107">
            <v>1.4E-2</v>
          </cell>
          <cell r="CF107">
            <v>1.0999999999999999E-2</v>
          </cell>
          <cell r="CG107">
            <v>0.14799999999999999</v>
          </cell>
          <cell r="CH107">
            <v>0.56100000000000005</v>
          </cell>
          <cell r="CI107">
            <v>0.20399999999999999</v>
          </cell>
          <cell r="CJ107">
            <v>4.0000000000000001E-3</v>
          </cell>
          <cell r="CK107">
            <v>0</v>
          </cell>
          <cell r="CL107">
            <v>0</v>
          </cell>
          <cell r="CM107">
            <v>4.0000000000000001E-3</v>
          </cell>
          <cell r="CN107">
            <v>1.2999999999999999E-2</v>
          </cell>
          <cell r="CO107">
            <v>0.97899999999999998</v>
          </cell>
          <cell r="CP107">
            <v>0.48299999999999998</v>
          </cell>
          <cell r="CQ107">
            <v>0.35899999999999999</v>
          </cell>
          <cell r="CR107">
            <v>0.08</v>
          </cell>
          <cell r="CS107">
            <v>0.03</v>
          </cell>
          <cell r="CT107">
            <v>4.8000000000000001E-2</v>
          </cell>
          <cell r="CU107">
            <v>0.47299999999999998</v>
          </cell>
          <cell r="CV107">
            <v>0.30199999999999999</v>
          </cell>
          <cell r="CW107">
            <v>3.7999999999999999E-2</v>
          </cell>
          <cell r="CX107">
            <v>7.6999999999999999E-2</v>
          </cell>
          <cell r="CY107">
            <v>0.111</v>
          </cell>
          <cell r="CZ107">
            <v>0.71099999999999997</v>
          </cell>
          <cell r="DA107">
            <v>0.16900000000000001</v>
          </cell>
          <cell r="DB107">
            <v>0.112</v>
          </cell>
          <cell r="DC107">
            <v>4.0000000000000001E-3</v>
          </cell>
          <cell r="DD107">
            <v>4.0000000000000001E-3</v>
          </cell>
          <cell r="DE107">
            <v>0.54200000000000004</v>
          </cell>
          <cell r="DF107">
            <v>0.23899999999999999</v>
          </cell>
          <cell r="DG107">
            <v>7.8E-2</v>
          </cell>
          <cell r="DH107">
            <v>3.9E-2</v>
          </cell>
          <cell r="DI107">
            <v>0.10199999999999999</v>
          </cell>
          <cell r="DJ107">
            <v>0.49299999999999999</v>
          </cell>
          <cell r="DK107">
            <v>6.3E-2</v>
          </cell>
          <cell r="DL107">
            <v>2.4E-2</v>
          </cell>
          <cell r="DM107">
            <v>7.0000000000000001E-3</v>
          </cell>
          <cell r="DN107">
            <v>0.41399999999999998</v>
          </cell>
          <cell r="DO107">
            <v>0.49099999999999999</v>
          </cell>
          <cell r="DP107">
            <v>0.193</v>
          </cell>
          <cell r="DQ107">
            <v>5.0999999999999997E-2</v>
          </cell>
          <cell r="DR107">
            <v>2.8000000000000001E-2</v>
          </cell>
          <cell r="DS107">
            <v>0.23699999999999999</v>
          </cell>
          <cell r="DT107">
            <v>0.42499999999999999</v>
          </cell>
          <cell r="DU107">
            <v>0.32500000000000001</v>
          </cell>
          <cell r="DV107">
            <v>0.191</v>
          </cell>
          <cell r="DW107">
            <v>4.0000000000000001E-3</v>
          </cell>
          <cell r="DX107">
            <v>5.3999999999999999E-2</v>
          </cell>
          <cell r="DY107">
            <v>0.308</v>
          </cell>
          <cell r="DZ107">
            <v>0.33800000000000002</v>
          </cell>
          <cell r="EA107">
            <v>0.14499999999999999</v>
          </cell>
          <cell r="EB107">
            <v>0.20899999999999999</v>
          </cell>
          <cell r="EC107">
            <v>8.5999999999999993E-2</v>
          </cell>
          <cell r="ED107">
            <v>0.42699999999999999</v>
          </cell>
          <cell r="EE107">
            <v>4.9000000000000002E-2</v>
          </cell>
          <cell r="EF107">
            <v>0.26500000000000001</v>
          </cell>
          <cell r="EG107">
            <v>0.17299999999999999</v>
          </cell>
          <cell r="EH107">
            <v>0.35799999999999998</v>
          </cell>
          <cell r="EI107">
            <v>0.29299999999999998</v>
          </cell>
          <cell r="EJ107">
            <v>0.16300000000000001</v>
          </cell>
          <cell r="EK107">
            <v>0.186</v>
          </cell>
          <cell r="EL107">
            <v>0.317</v>
          </cell>
          <cell r="EM107">
            <v>9.9000000000000005E-2</v>
          </cell>
          <cell r="EN107">
            <v>0.13300000000000001</v>
          </cell>
          <cell r="EO107">
            <v>6.5000000000000002E-2</v>
          </cell>
          <cell r="EP107">
            <v>6.3E-2</v>
          </cell>
          <cell r="EQ107">
            <v>0.32300000000000001</v>
          </cell>
          <cell r="ER107">
            <v>0.245</v>
          </cell>
          <cell r="ES107">
            <v>0.223</v>
          </cell>
          <cell r="ET107">
            <v>0.187</v>
          </cell>
          <cell r="EU107">
            <v>0.23100000000000001</v>
          </cell>
          <cell r="EV107">
            <v>0.153</v>
          </cell>
          <cell r="EW107">
            <v>1.2E-2</v>
          </cell>
          <cell r="EX107">
            <v>6.5000000000000002E-2</v>
          </cell>
          <cell r="EY107">
            <v>0.186</v>
          </cell>
          <cell r="EZ107">
            <v>0.22</v>
          </cell>
          <cell r="FA107">
            <v>0.34499999999999997</v>
          </cell>
          <cell r="FB107">
            <v>0.29199999999999998</v>
          </cell>
          <cell r="FC107">
            <v>0.33200000000000002</v>
          </cell>
          <cell r="FD107">
            <v>0.03</v>
          </cell>
          <cell r="FE107">
            <v>0.24399999999999999</v>
          </cell>
          <cell r="FF107">
            <v>0.51800000000000002</v>
          </cell>
          <cell r="FG107">
            <v>0.216</v>
          </cell>
          <cell r="FH107">
            <v>2.1999999999999999E-2</v>
          </cell>
          <cell r="FI107">
            <v>0.125</v>
          </cell>
          <cell r="FJ107">
            <v>0.55500000000000005</v>
          </cell>
          <cell r="FK107">
            <v>0.28799999999999998</v>
          </cell>
          <cell r="FL107">
            <v>3.2000000000000001E-2</v>
          </cell>
          <cell r="FM107">
            <v>6.7000000000000004E-2</v>
          </cell>
          <cell r="FN107">
            <v>0.58799999999999997</v>
          </cell>
          <cell r="FO107">
            <v>0.27900000000000003</v>
          </cell>
          <cell r="FP107">
            <v>6.7000000000000004E-2</v>
          </cell>
          <cell r="FQ107">
            <v>0.73399999999999999</v>
          </cell>
          <cell r="FR107">
            <v>3.5000000000000003E-2</v>
          </cell>
          <cell r="FS107">
            <v>8.9999999999999993E-3</v>
          </cell>
          <cell r="FT107">
            <v>8.8999999999999996E-2</v>
          </cell>
          <cell r="FU107">
            <v>0.129</v>
          </cell>
          <cell r="FV107">
            <v>4.0000000000000001E-3</v>
          </cell>
          <cell r="FW107">
            <v>0.72</v>
          </cell>
          <cell r="FX107">
            <v>3.5999999999999997E-2</v>
          </cell>
          <cell r="FY107">
            <v>8.9999999999999993E-3</v>
          </cell>
          <cell r="FZ107">
            <v>9.6000000000000002E-2</v>
          </cell>
          <cell r="GA107">
            <v>0.13500000000000001</v>
          </cell>
          <cell r="GB107">
            <v>4.0000000000000001E-3</v>
          </cell>
          <cell r="GC107">
            <v>5.0000000000000001E-3</v>
          </cell>
          <cell r="GD107">
            <v>0</v>
          </cell>
          <cell r="GE107">
            <v>0</v>
          </cell>
          <cell r="GF107">
            <v>0</v>
          </cell>
          <cell r="GG107">
            <v>0</v>
          </cell>
          <cell r="GH107">
            <v>0</v>
          </cell>
          <cell r="GI107">
            <v>6.0000000000000001E-3</v>
          </cell>
          <cell r="GJ107">
            <v>5.0000000000000001E-3</v>
          </cell>
          <cell r="GK107">
            <v>1E-3</v>
          </cell>
          <cell r="GL107">
            <v>1E-3</v>
          </cell>
          <cell r="GM107">
            <v>0</v>
          </cell>
          <cell r="GN107">
            <v>1E-3</v>
          </cell>
          <cell r="GO107">
            <v>0.11700000000000001</v>
          </cell>
          <cell r="GP107">
            <v>1.0999999999999999E-2</v>
          </cell>
          <cell r="GQ107">
            <v>2E-3</v>
          </cell>
          <cell r="GR107">
            <v>1E-3</v>
          </cell>
          <cell r="GS107">
            <v>1E-3</v>
          </cell>
          <cell r="GT107">
            <v>1.0999999999999999E-2</v>
          </cell>
          <cell r="GU107">
            <v>0.64100000000000001</v>
          </cell>
          <cell r="GV107">
            <v>4.2999999999999997E-2</v>
          </cell>
          <cell r="GW107">
            <v>1.4E-2</v>
          </cell>
          <cell r="GX107">
            <v>7.0000000000000001E-3</v>
          </cell>
          <cell r="GY107">
            <v>1.2E-2</v>
          </cell>
          <cell r="GZ107">
            <v>6.0999999999999999E-2</v>
          </cell>
          <cell r="HA107">
            <v>5.6000000000000001E-2</v>
          </cell>
          <cell r="HB107">
            <v>0</v>
          </cell>
          <cell r="HC107">
            <v>0</v>
          </cell>
          <cell r="HD107">
            <v>0</v>
          </cell>
          <cell r="HE107">
            <v>0</v>
          </cell>
          <cell r="HF107">
            <v>3.0000000000000001E-3</v>
          </cell>
          <cell r="HG107">
            <v>0</v>
          </cell>
          <cell r="HH107">
            <v>0</v>
          </cell>
          <cell r="HI107">
            <v>0</v>
          </cell>
          <cell r="HJ107">
            <v>0</v>
          </cell>
          <cell r="HK107">
            <v>0</v>
          </cell>
          <cell r="HL107">
            <v>5.0000000000000001E-3</v>
          </cell>
          <cell r="HM107">
            <v>2E-3</v>
          </cell>
          <cell r="HN107">
            <v>4.0000000000000001E-3</v>
          </cell>
          <cell r="HO107">
            <v>0</v>
          </cell>
          <cell r="HP107">
            <v>0</v>
          </cell>
          <cell r="HQ107">
            <v>1E-3</v>
          </cell>
          <cell r="HR107">
            <v>6.0000000000000001E-3</v>
          </cell>
          <cell r="HS107">
            <v>1E-3</v>
          </cell>
          <cell r="HT107">
            <v>1E-3</v>
          </cell>
          <cell r="HU107">
            <v>2E-3</v>
          </cell>
          <cell r="HV107">
            <v>4.0000000000000001E-3</v>
          </cell>
          <cell r="HW107">
            <v>3.5999999999999997E-2</v>
          </cell>
          <cell r="HX107">
            <v>9.5000000000000001E-2</v>
          </cell>
          <cell r="HY107">
            <v>8.9999999999999993E-3</v>
          </cell>
          <cell r="HZ107">
            <v>6.0000000000000001E-3</v>
          </cell>
          <cell r="IA107">
            <v>1.7999999999999999E-2</v>
          </cell>
          <cell r="IB107">
            <v>2.5000000000000001E-2</v>
          </cell>
          <cell r="IC107">
            <v>8.6999999999999994E-2</v>
          </cell>
          <cell r="ID107">
            <v>0.64</v>
          </cell>
          <cell r="IE107">
            <v>0</v>
          </cell>
          <cell r="IF107">
            <v>0</v>
          </cell>
          <cell r="IG107">
            <v>0</v>
          </cell>
          <cell r="IH107">
            <v>0</v>
          </cell>
          <cell r="II107">
            <v>7.0000000000000001E-3</v>
          </cell>
          <cell r="IJ107">
            <v>0.05</v>
          </cell>
          <cell r="IK107">
            <v>0</v>
          </cell>
          <cell r="IL107">
            <v>0</v>
          </cell>
          <cell r="IM107">
            <v>0</v>
          </cell>
          <cell r="IN107">
            <v>0</v>
          </cell>
          <cell r="IO107">
            <v>0</v>
          </cell>
          <cell r="IP107">
            <v>5.0000000000000001E-3</v>
          </cell>
          <cell r="IQ107">
            <v>1E-3</v>
          </cell>
          <cell r="IR107">
            <v>0</v>
          </cell>
          <cell r="IS107">
            <v>0</v>
          </cell>
          <cell r="IT107">
            <v>0</v>
          </cell>
          <cell r="IU107">
            <v>5.0000000000000001E-3</v>
          </cell>
          <cell r="IV107">
            <v>7.0000000000000001E-3</v>
          </cell>
          <cell r="IW107">
            <v>0</v>
          </cell>
          <cell r="IX107">
            <v>0</v>
          </cell>
          <cell r="IY107">
            <v>3.0000000000000001E-3</v>
          </cell>
          <cell r="IZ107">
            <v>1E-3</v>
          </cell>
          <cell r="JA107">
            <v>2.9000000000000001E-2</v>
          </cell>
          <cell r="JB107">
            <v>0.112</v>
          </cell>
          <cell r="JC107">
            <v>0</v>
          </cell>
          <cell r="JD107">
            <v>4.0000000000000001E-3</v>
          </cell>
          <cell r="JE107">
            <v>0</v>
          </cell>
          <cell r="JF107">
            <v>2E-3</v>
          </cell>
          <cell r="JG107">
            <v>1.6E-2</v>
          </cell>
          <cell r="JH107">
            <v>0.75800000000000001</v>
          </cell>
          <cell r="JI107">
            <v>0</v>
          </cell>
          <cell r="JJ107">
            <v>0</v>
          </cell>
          <cell r="JK107">
            <v>0</v>
          </cell>
          <cell r="JL107">
            <v>0</v>
          </cell>
          <cell r="JM107">
            <v>0</v>
          </cell>
          <cell r="JN107">
            <v>5.8000000000000003E-2</v>
          </cell>
          <cell r="JO107">
            <v>0</v>
          </cell>
          <cell r="JP107">
            <v>0</v>
          </cell>
          <cell r="JQ107">
            <v>3.0000000000000001E-3</v>
          </cell>
          <cell r="JR107">
            <v>0</v>
          </cell>
          <cell r="JS107">
            <v>2E-3</v>
          </cell>
          <cell r="JT107">
            <v>0</v>
          </cell>
          <cell r="JU107">
            <v>0</v>
          </cell>
          <cell r="JV107">
            <v>0</v>
          </cell>
          <cell r="JW107">
            <v>0</v>
          </cell>
          <cell r="JX107">
            <v>0</v>
          </cell>
          <cell r="JY107">
            <v>7.0000000000000001E-3</v>
          </cell>
          <cell r="JZ107">
            <v>0.01</v>
          </cell>
          <cell r="KA107">
            <v>0</v>
          </cell>
          <cell r="KB107">
            <v>0</v>
          </cell>
          <cell r="KC107">
            <v>7.0000000000000001E-3</v>
          </cell>
          <cell r="KD107">
            <v>3.3000000000000002E-2</v>
          </cell>
          <cell r="KE107">
            <v>9.2999999999999999E-2</v>
          </cell>
          <cell r="KF107">
            <v>1.2E-2</v>
          </cell>
          <cell r="KG107">
            <v>0</v>
          </cell>
          <cell r="KH107">
            <v>0</v>
          </cell>
          <cell r="KI107">
            <v>1.4999999999999999E-2</v>
          </cell>
          <cell r="KJ107">
            <v>0.122</v>
          </cell>
          <cell r="KK107">
            <v>0.48299999999999998</v>
          </cell>
          <cell r="KL107">
            <v>0.158</v>
          </cell>
          <cell r="KM107">
            <v>0</v>
          </cell>
          <cell r="KN107">
            <v>0</v>
          </cell>
          <cell r="KO107">
            <v>0</v>
          </cell>
          <cell r="KP107">
            <v>1.7999999999999999E-2</v>
          </cell>
          <cell r="KQ107">
            <v>2.7E-2</v>
          </cell>
          <cell r="KR107">
            <v>0.01</v>
          </cell>
          <cell r="KS107">
            <v>0</v>
          </cell>
          <cell r="KT107">
            <v>0</v>
          </cell>
          <cell r="KU107">
            <v>0</v>
          </cell>
          <cell r="KV107">
            <v>3.0000000000000001E-3</v>
          </cell>
          <cell r="KW107">
            <v>0</v>
          </cell>
          <cell r="KX107">
            <v>2E-3</v>
          </cell>
          <cell r="KY107">
            <v>0</v>
          </cell>
          <cell r="KZ107">
            <v>0</v>
          </cell>
          <cell r="LA107">
            <v>0</v>
          </cell>
          <cell r="LB107">
            <v>0</v>
          </cell>
          <cell r="LC107">
            <v>7.0000000000000001E-3</v>
          </cell>
          <cell r="LD107">
            <v>8.9999999999999993E-3</v>
          </cell>
          <cell r="LE107">
            <v>2E-3</v>
          </cell>
          <cell r="LF107">
            <v>0</v>
          </cell>
          <cell r="LG107">
            <v>3.0000000000000001E-3</v>
          </cell>
          <cell r="LH107">
            <v>1.7999999999999999E-2</v>
          </cell>
          <cell r="LI107">
            <v>0.08</v>
          </cell>
          <cell r="LJ107">
            <v>3.1E-2</v>
          </cell>
          <cell r="LK107">
            <v>0.06</v>
          </cell>
          <cell r="LL107">
            <v>1.4E-2</v>
          </cell>
          <cell r="LM107">
            <v>8.0000000000000002E-3</v>
          </cell>
          <cell r="LN107">
            <v>0.108</v>
          </cell>
          <cell r="LO107">
            <v>0.434</v>
          </cell>
          <cell r="LP107">
            <v>0.161</v>
          </cell>
          <cell r="LQ107">
            <v>0</v>
          </cell>
          <cell r="LR107">
            <v>0</v>
          </cell>
          <cell r="LS107">
            <v>0</v>
          </cell>
          <cell r="LT107">
            <v>1.9E-2</v>
          </cell>
          <cell r="LU107">
            <v>3.7999999999999999E-2</v>
          </cell>
          <cell r="LV107">
            <v>1E-3</v>
          </cell>
          <cell r="LW107">
            <v>0</v>
          </cell>
          <cell r="LX107">
            <v>0</v>
          </cell>
          <cell r="LY107">
            <v>0</v>
          </cell>
          <cell r="LZ107">
            <v>0</v>
          </cell>
          <cell r="MA107">
            <v>0</v>
          </cell>
          <cell r="MB107">
            <v>5.0000000000000001E-3</v>
          </cell>
          <cell r="MC107">
            <v>0</v>
          </cell>
          <cell r="MD107">
            <v>0</v>
          </cell>
          <cell r="ME107">
            <v>0</v>
          </cell>
          <cell r="MF107">
            <v>1E-3</v>
          </cell>
          <cell r="MG107">
            <v>0</v>
          </cell>
          <cell r="MH107">
            <v>1.4999999999999999E-2</v>
          </cell>
          <cell r="MI107">
            <v>0</v>
          </cell>
          <cell r="MJ107">
            <v>0</v>
          </cell>
          <cell r="MK107">
            <v>0</v>
          </cell>
          <cell r="ML107">
            <v>0</v>
          </cell>
          <cell r="MM107">
            <v>1.2E-2</v>
          </cell>
          <cell r="MN107">
            <v>0.127</v>
          </cell>
          <cell r="MO107">
            <v>4.0000000000000001E-3</v>
          </cell>
          <cell r="MP107">
            <v>0</v>
          </cell>
          <cell r="MQ107">
            <v>0</v>
          </cell>
          <cell r="MR107">
            <v>2E-3</v>
          </cell>
          <cell r="MS107">
            <v>1E-3</v>
          </cell>
          <cell r="MT107">
            <v>0.77700000000000002</v>
          </cell>
          <cell r="MU107">
            <v>0</v>
          </cell>
          <cell r="MV107">
            <v>0</v>
          </cell>
          <cell r="MW107">
            <v>0</v>
          </cell>
          <cell r="MX107">
            <v>0</v>
          </cell>
          <cell r="MY107">
            <v>0</v>
          </cell>
          <cell r="MZ107">
            <v>5.5E-2</v>
          </cell>
          <cell r="NA107">
            <v>6.5000000000000002E-2</v>
          </cell>
          <cell r="NB107">
            <v>0.17100000000000001</v>
          </cell>
          <cell r="NC107">
            <v>1.0999999999999999E-2</v>
          </cell>
          <cell r="ND107">
            <v>4.4999999999999998E-2</v>
          </cell>
          <cell r="NE107">
            <v>1.4999999999999999E-2</v>
          </cell>
          <cell r="NF107">
            <v>1.6E-2</v>
          </cell>
          <cell r="NG107">
            <v>0.19900000000000001</v>
          </cell>
          <cell r="NH107">
            <v>1.4E-2</v>
          </cell>
          <cell r="NI107">
            <v>9.8000000000000004E-2</v>
          </cell>
          <cell r="NJ107">
            <v>1.0999999999999999E-2</v>
          </cell>
          <cell r="NK107">
            <v>2E-3</v>
          </cell>
          <cell r="NL107">
            <v>0.03</v>
          </cell>
          <cell r="NM107">
            <v>1.6E-2</v>
          </cell>
          <cell r="NN107">
            <v>9.6000000000000002E-2</v>
          </cell>
          <cell r="NO107">
            <v>1E-3</v>
          </cell>
          <cell r="NP107">
            <v>4.0000000000000001E-3</v>
          </cell>
          <cell r="NQ107">
            <v>2.7E-2</v>
          </cell>
          <cell r="NR107">
            <v>7.0000000000000001E-3</v>
          </cell>
          <cell r="NS107">
            <v>2.5999999999999999E-2</v>
          </cell>
          <cell r="NT107">
            <v>0.14599999999999999</v>
          </cell>
          <cell r="NU107">
            <v>0.26500000000000001</v>
          </cell>
          <cell r="NV107">
            <v>0.03</v>
          </cell>
          <cell r="NW107">
            <v>2E-3</v>
          </cell>
          <cell r="NX107">
            <v>1.0999999999999999E-2</v>
          </cell>
          <cell r="NY107">
            <v>5.6000000000000001E-2</v>
          </cell>
          <cell r="NZ107">
            <v>0.222</v>
          </cell>
          <cell r="OA107">
            <v>4.2999999999999997E-2</v>
          </cell>
          <cell r="OB107">
            <v>1.6E-2</v>
          </cell>
          <cell r="OC107">
            <v>8.9999999999999993E-3</v>
          </cell>
          <cell r="OD107">
            <v>1.7999999999999999E-2</v>
          </cell>
          <cell r="OE107">
            <v>0.114</v>
          </cell>
          <cell r="OF107">
            <v>4.0000000000000001E-3</v>
          </cell>
          <cell r="OG107">
            <v>2.8000000000000001E-2</v>
          </cell>
          <cell r="OH107">
            <v>2.1999999999999999E-2</v>
          </cell>
          <cell r="OI107">
            <v>4.0000000000000001E-3</v>
          </cell>
          <cell r="OJ107">
            <v>0.155</v>
          </cell>
          <cell r="OK107">
            <v>6.9000000000000006E-2</v>
          </cell>
          <cell r="OL107">
            <v>1.4E-2</v>
          </cell>
          <cell r="OM107">
            <v>3.0000000000000001E-3</v>
          </cell>
          <cell r="ON107">
            <v>0</v>
          </cell>
          <cell r="OO107">
            <v>0.19700000000000001</v>
          </cell>
          <cell r="OP107">
            <v>0.16800000000000001</v>
          </cell>
          <cell r="OQ107">
            <v>0.03</v>
          </cell>
          <cell r="OR107">
            <v>0.03</v>
          </cell>
          <cell r="OS107">
            <v>1.2E-2</v>
          </cell>
          <cell r="OT107">
            <v>1.6E-2</v>
          </cell>
          <cell r="OU107">
            <v>1.4999999999999999E-2</v>
          </cell>
          <cell r="OV107">
            <v>6.0000000000000001E-3</v>
          </cell>
          <cell r="OW107">
            <v>4.9000000000000002E-2</v>
          </cell>
          <cell r="OX107">
            <v>8.2000000000000003E-2</v>
          </cell>
          <cell r="OY107">
            <v>0.109</v>
          </cell>
          <cell r="OZ107">
            <v>2.5999999999999999E-2</v>
          </cell>
          <cell r="PA107">
            <v>3.1E-2</v>
          </cell>
          <cell r="PB107">
            <v>1.2999999999999999E-2</v>
          </cell>
          <cell r="PC107">
            <v>6.0000000000000001E-3</v>
          </cell>
          <cell r="PD107">
            <v>0.124</v>
          </cell>
        </row>
        <row r="108">
          <cell r="A108" t="str">
            <v>3OQ</v>
          </cell>
          <cell r="B108" t="str">
            <v>108</v>
          </cell>
          <cell r="C108" t="str">
            <v>NAF 17</v>
          </cell>
          <cell r="D108" t="str">
            <v>OQ</v>
          </cell>
          <cell r="E108" t="str">
            <v>3</v>
          </cell>
          <cell r="F108">
            <v>0</v>
          </cell>
          <cell r="G108">
            <v>6.0000000000000001E-3</v>
          </cell>
          <cell r="H108">
            <v>0.16600000000000001</v>
          </cell>
          <cell r="I108">
            <v>0.72699999999999998</v>
          </cell>
          <cell r="J108">
            <v>0.10100000000000001</v>
          </cell>
          <cell r="K108">
            <v>0.56999999999999995</v>
          </cell>
          <cell r="L108">
            <v>0.23300000000000001</v>
          </cell>
          <cell r="M108">
            <v>2.9000000000000001E-2</v>
          </cell>
          <cell r="N108">
            <v>0.16900000000000001</v>
          </cell>
          <cell r="O108">
            <v>0.13600000000000001</v>
          </cell>
          <cell r="P108">
            <v>0.33100000000000002</v>
          </cell>
          <cell r="Q108">
            <v>6.2E-2</v>
          </cell>
          <cell r="R108">
            <v>1.2E-2</v>
          </cell>
          <cell r="S108">
            <v>0.41499999999999998</v>
          </cell>
          <cell r="T108">
            <v>0.122</v>
          </cell>
          <cell r="U108">
            <v>5.7000000000000002E-2</v>
          </cell>
          <cell r="V108">
            <v>0.127</v>
          </cell>
          <cell r="W108">
            <v>0.14899999999999999</v>
          </cell>
          <cell r="X108">
            <v>0.104</v>
          </cell>
          <cell r="Y108">
            <v>0.79400000000000004</v>
          </cell>
          <cell r="Z108">
            <v>0.10199999999999999</v>
          </cell>
          <cell r="AA108">
            <v>0.03</v>
          </cell>
          <cell r="AB108">
            <v>0.27</v>
          </cell>
          <cell r="AC108">
            <v>0.08</v>
          </cell>
          <cell r="AD108">
            <v>0.38</v>
          </cell>
          <cell r="AE108">
            <v>0.53</v>
          </cell>
          <cell r="AF108">
            <v>7.2999999999999995E-2</v>
          </cell>
          <cell r="AG108">
            <v>0.92700000000000005</v>
          </cell>
          <cell r="AH108">
            <v>0.54800000000000004</v>
          </cell>
          <cell r="AI108">
            <v>0.45200000000000001</v>
          </cell>
          <cell r="AJ108">
            <v>97</v>
          </cell>
          <cell r="AK108">
            <v>0.222</v>
          </cell>
          <cell r="AL108">
            <v>8.3000000000000004E-2</v>
          </cell>
          <cell r="AM108">
            <v>2.8000000000000001E-2</v>
          </cell>
          <cell r="AN108">
            <v>0.55600000000000005</v>
          </cell>
          <cell r="AO108">
            <v>0.111</v>
          </cell>
          <cell r="AP108">
            <v>8.1000000000000003E-2</v>
          </cell>
          <cell r="AQ108">
            <v>2.7E-2</v>
          </cell>
          <cell r="AR108">
            <v>0</v>
          </cell>
          <cell r="AS108">
            <v>0.83799999999999997</v>
          </cell>
          <cell r="AT108">
            <v>5.3999999999999999E-2</v>
          </cell>
          <cell r="AU108">
            <v>2061</v>
          </cell>
          <cell r="AV108">
            <v>8.0000000000000002E-3</v>
          </cell>
          <cell r="AW108">
            <v>1.6E-2</v>
          </cell>
          <cell r="AX108">
            <v>4.0000000000000001E-3</v>
          </cell>
          <cell r="AY108">
            <v>0.78</v>
          </cell>
          <cell r="AZ108">
            <v>0.192</v>
          </cell>
          <cell r="BA108">
            <v>3.1040000000000001</v>
          </cell>
          <cell r="BB108">
            <v>0.121</v>
          </cell>
          <cell r="BC108">
            <v>0.21299999999999999</v>
          </cell>
          <cell r="BD108">
            <v>0.2</v>
          </cell>
          <cell r="BE108">
            <v>0.46600000000000003</v>
          </cell>
          <cell r="BF108">
            <v>0.81200000000000006</v>
          </cell>
          <cell r="BG108">
            <v>7.2999999999999995E-2</v>
          </cell>
          <cell r="BH108">
            <v>1.4999999999999999E-2</v>
          </cell>
          <cell r="BI108">
            <v>1.2999999999999999E-2</v>
          </cell>
          <cell r="BJ108">
            <v>3.2000000000000001E-2</v>
          </cell>
          <cell r="BK108">
            <v>5.6000000000000001E-2</v>
          </cell>
          <cell r="BL108">
            <v>1.4999999999999999E-2</v>
          </cell>
          <cell r="BM108">
            <v>1.4999999999999999E-2</v>
          </cell>
          <cell r="BN108">
            <v>0.01</v>
          </cell>
          <cell r="BO108">
            <v>1.4999999999999999E-2</v>
          </cell>
          <cell r="BP108">
            <v>0.158</v>
          </cell>
          <cell r="BQ108">
            <v>0.78700000000000003</v>
          </cell>
          <cell r="BR108">
            <v>3.0000000000000001E-3</v>
          </cell>
          <cell r="BS108">
            <v>0</v>
          </cell>
          <cell r="BT108">
            <v>3.0000000000000001E-3</v>
          </cell>
          <cell r="BU108">
            <v>4.0000000000000001E-3</v>
          </cell>
          <cell r="BV108">
            <v>4.4999999999999998E-2</v>
          </cell>
          <cell r="BW108">
            <v>0.94499999999999995</v>
          </cell>
          <cell r="BX108">
            <v>0</v>
          </cell>
          <cell r="BY108">
            <v>0</v>
          </cell>
          <cell r="BZ108">
            <v>1.2E-2</v>
          </cell>
          <cell r="CA108">
            <v>0.23300000000000001</v>
          </cell>
          <cell r="CB108">
            <v>0.63200000000000001</v>
          </cell>
          <cell r="CC108">
            <v>0.122</v>
          </cell>
          <cell r="CD108">
            <v>7.3999999999999996E-2</v>
          </cell>
          <cell r="CE108">
            <v>1.7999999999999999E-2</v>
          </cell>
          <cell r="CF108">
            <v>1.4E-2</v>
          </cell>
          <cell r="CG108">
            <v>0.13100000000000001</v>
          </cell>
          <cell r="CH108">
            <v>0.61799999999999999</v>
          </cell>
          <cell r="CI108">
            <v>0.14499999999999999</v>
          </cell>
          <cell r="CJ108">
            <v>0</v>
          </cell>
          <cell r="CK108">
            <v>0</v>
          </cell>
          <cell r="CL108">
            <v>0</v>
          </cell>
          <cell r="CM108">
            <v>2E-3</v>
          </cell>
          <cell r="CN108">
            <v>5.0000000000000001E-3</v>
          </cell>
          <cell r="CO108">
            <v>0.99399999999999999</v>
          </cell>
          <cell r="CP108">
            <v>0.47399999999999998</v>
          </cell>
          <cell r="CQ108">
            <v>0.39900000000000002</v>
          </cell>
          <cell r="CR108">
            <v>7.3999999999999996E-2</v>
          </cell>
          <cell r="CS108">
            <v>3.1E-2</v>
          </cell>
          <cell r="CT108">
            <v>2.1999999999999999E-2</v>
          </cell>
          <cell r="CU108">
            <v>0.45100000000000001</v>
          </cell>
          <cell r="CV108">
            <v>0.25700000000000001</v>
          </cell>
          <cell r="CW108">
            <v>7.2999999999999995E-2</v>
          </cell>
          <cell r="CX108">
            <v>0.121</v>
          </cell>
          <cell r="CY108">
            <v>9.8000000000000004E-2</v>
          </cell>
          <cell r="CZ108">
            <v>0.70199999999999996</v>
          </cell>
          <cell r="DA108">
            <v>0.191</v>
          </cell>
          <cell r="DB108">
            <v>8.8999999999999996E-2</v>
          </cell>
          <cell r="DC108">
            <v>1E-3</v>
          </cell>
          <cell r="DD108">
            <v>1.7000000000000001E-2</v>
          </cell>
          <cell r="DE108">
            <v>0.47499999999999998</v>
          </cell>
          <cell r="DF108">
            <v>0.29899999999999999</v>
          </cell>
          <cell r="DG108">
            <v>6.0999999999999999E-2</v>
          </cell>
          <cell r="DH108">
            <v>6.7000000000000004E-2</v>
          </cell>
          <cell r="DI108">
            <v>9.8000000000000004E-2</v>
          </cell>
          <cell r="DJ108">
            <v>0.41699999999999998</v>
          </cell>
          <cell r="DK108">
            <v>6.7000000000000004E-2</v>
          </cell>
          <cell r="DL108">
            <v>4.2000000000000003E-2</v>
          </cell>
          <cell r="DM108">
            <v>1.7000000000000001E-2</v>
          </cell>
          <cell r="DN108">
            <v>0.45700000000000002</v>
          </cell>
          <cell r="DO108">
            <v>0.38400000000000001</v>
          </cell>
          <cell r="DP108">
            <v>0.216</v>
          </cell>
          <cell r="DQ108">
            <v>4.3999999999999997E-2</v>
          </cell>
          <cell r="DR108">
            <v>7.2999999999999995E-2</v>
          </cell>
          <cell r="DS108">
            <v>0.28299999999999997</v>
          </cell>
          <cell r="DT108">
            <v>0.38100000000000001</v>
          </cell>
          <cell r="DU108">
            <v>0.39700000000000002</v>
          </cell>
          <cell r="DV108">
            <v>0.20100000000000001</v>
          </cell>
          <cell r="DW108">
            <v>0</v>
          </cell>
          <cell r="DX108">
            <v>2.1000000000000001E-2</v>
          </cell>
          <cell r="DY108">
            <v>0.314</v>
          </cell>
          <cell r="DZ108">
            <v>0.29499999999999998</v>
          </cell>
          <cell r="EA108">
            <v>9.8000000000000004E-2</v>
          </cell>
          <cell r="EB108">
            <v>0.29299999999999998</v>
          </cell>
          <cell r="EC108">
            <v>8.5999999999999993E-2</v>
          </cell>
          <cell r="ED108">
            <v>0.40400000000000003</v>
          </cell>
          <cell r="EE108">
            <v>4.7E-2</v>
          </cell>
          <cell r="EF108">
            <v>0.27200000000000002</v>
          </cell>
          <cell r="EG108">
            <v>0.191</v>
          </cell>
          <cell r="EH108">
            <v>0.33400000000000002</v>
          </cell>
          <cell r="EI108">
            <v>0.311</v>
          </cell>
          <cell r="EJ108">
            <v>7.4999999999999997E-2</v>
          </cell>
          <cell r="EK108">
            <v>0.28100000000000003</v>
          </cell>
          <cell r="EL108">
            <v>0.37</v>
          </cell>
          <cell r="EM108">
            <v>8.5999999999999993E-2</v>
          </cell>
          <cell r="EN108">
            <v>0.129</v>
          </cell>
          <cell r="EO108">
            <v>6.8000000000000005E-2</v>
          </cell>
          <cell r="EP108">
            <v>5.7000000000000002E-2</v>
          </cell>
          <cell r="EQ108">
            <v>0.28999999999999998</v>
          </cell>
          <cell r="ER108">
            <v>0.27300000000000002</v>
          </cell>
          <cell r="ES108">
            <v>0.17699999999999999</v>
          </cell>
          <cell r="ET108">
            <v>0.19400000000000001</v>
          </cell>
          <cell r="EU108">
            <v>0.215</v>
          </cell>
          <cell r="EV108">
            <v>0.16700000000000001</v>
          </cell>
          <cell r="EW108">
            <v>2.4E-2</v>
          </cell>
          <cell r="EX108">
            <v>4.2000000000000003E-2</v>
          </cell>
          <cell r="EY108">
            <v>0.182</v>
          </cell>
          <cell r="EZ108">
            <v>0.21199999999999999</v>
          </cell>
          <cell r="FA108">
            <v>0.40799999999999997</v>
          </cell>
          <cell r="FB108">
            <v>0.24099999999999999</v>
          </cell>
          <cell r="FC108">
            <v>0.309</v>
          </cell>
          <cell r="FD108">
            <v>4.2000000000000003E-2</v>
          </cell>
          <cell r="FE108">
            <v>0.35799999999999998</v>
          </cell>
          <cell r="FF108">
            <v>0.436</v>
          </cell>
          <cell r="FG108">
            <v>0.185</v>
          </cell>
          <cell r="FH108">
            <v>2.1000000000000001E-2</v>
          </cell>
          <cell r="FI108">
            <v>0.216</v>
          </cell>
          <cell r="FJ108">
            <v>0.47899999999999998</v>
          </cell>
          <cell r="FK108">
            <v>0.26600000000000001</v>
          </cell>
          <cell r="FL108">
            <v>3.9E-2</v>
          </cell>
          <cell r="FM108">
            <v>4.7E-2</v>
          </cell>
          <cell r="FN108">
            <v>0.59799999999999998</v>
          </cell>
          <cell r="FO108">
            <v>0.24399999999999999</v>
          </cell>
          <cell r="FP108">
            <v>0.112</v>
          </cell>
          <cell r="FQ108">
            <v>0.747</v>
          </cell>
          <cell r="FR108">
            <v>3.1E-2</v>
          </cell>
          <cell r="FS108">
            <v>6.0000000000000001E-3</v>
          </cell>
          <cell r="FT108">
            <v>8.3000000000000004E-2</v>
          </cell>
          <cell r="FU108">
            <v>0.13300000000000001</v>
          </cell>
          <cell r="FV108">
            <v>0</v>
          </cell>
          <cell r="FW108">
            <v>0.72899999999999998</v>
          </cell>
          <cell r="FX108">
            <v>3.1E-2</v>
          </cell>
          <cell r="FY108">
            <v>6.0000000000000001E-3</v>
          </cell>
          <cell r="FZ108">
            <v>9.6000000000000002E-2</v>
          </cell>
          <cell r="GA108">
            <v>0.13800000000000001</v>
          </cell>
          <cell r="GB108">
            <v>0</v>
          </cell>
          <cell r="GC108">
            <v>0</v>
          </cell>
          <cell r="GD108">
            <v>0</v>
          </cell>
          <cell r="GE108">
            <v>0</v>
          </cell>
          <cell r="GF108">
            <v>0</v>
          </cell>
          <cell r="GG108">
            <v>0</v>
          </cell>
          <cell r="GH108">
            <v>0</v>
          </cell>
          <cell r="GI108">
            <v>3.0000000000000001E-3</v>
          </cell>
          <cell r="GJ108">
            <v>0</v>
          </cell>
          <cell r="GK108">
            <v>0</v>
          </cell>
          <cell r="GL108">
            <v>1E-3</v>
          </cell>
          <cell r="GM108">
            <v>2E-3</v>
          </cell>
          <cell r="GN108">
            <v>0</v>
          </cell>
          <cell r="GO108">
            <v>0.121</v>
          </cell>
          <cell r="GP108">
            <v>2.3E-2</v>
          </cell>
          <cell r="GQ108">
            <v>6.0000000000000001E-3</v>
          </cell>
          <cell r="GR108">
            <v>3.0000000000000001E-3</v>
          </cell>
          <cell r="GS108">
            <v>3.0000000000000001E-3</v>
          </cell>
          <cell r="GT108">
            <v>1.0999999999999999E-2</v>
          </cell>
          <cell r="GU108">
            <v>0.60099999999999998</v>
          </cell>
          <cell r="GV108">
            <v>3.9E-2</v>
          </cell>
          <cell r="GW108">
            <v>8.9999999999999993E-3</v>
          </cell>
          <cell r="GX108">
            <v>8.9999999999999993E-3</v>
          </cell>
          <cell r="GY108">
            <v>2.7E-2</v>
          </cell>
          <cell r="GZ108">
            <v>4.1000000000000002E-2</v>
          </cell>
          <cell r="HA108">
            <v>8.6999999999999994E-2</v>
          </cell>
          <cell r="HB108">
            <v>1.0999999999999999E-2</v>
          </cell>
          <cell r="HC108">
            <v>0</v>
          </cell>
          <cell r="HD108">
            <v>0</v>
          </cell>
          <cell r="HE108">
            <v>0</v>
          </cell>
          <cell r="HF108">
            <v>4.0000000000000001E-3</v>
          </cell>
          <cell r="HG108">
            <v>0</v>
          </cell>
          <cell r="HH108">
            <v>0</v>
          </cell>
          <cell r="HI108">
            <v>0</v>
          </cell>
          <cell r="HJ108">
            <v>0</v>
          </cell>
          <cell r="HK108">
            <v>0</v>
          </cell>
          <cell r="HL108">
            <v>0</v>
          </cell>
          <cell r="HM108">
            <v>2E-3</v>
          </cell>
          <cell r="HN108">
            <v>0</v>
          </cell>
          <cell r="HO108">
            <v>1E-3</v>
          </cell>
          <cell r="HP108">
            <v>0</v>
          </cell>
          <cell r="HQ108">
            <v>0</v>
          </cell>
          <cell r="HR108">
            <v>3.0000000000000001E-3</v>
          </cell>
          <cell r="HS108">
            <v>3.0000000000000001E-3</v>
          </cell>
          <cell r="HT108">
            <v>3.0000000000000001E-3</v>
          </cell>
          <cell r="HU108">
            <v>2E-3</v>
          </cell>
          <cell r="HV108">
            <v>3.0000000000000001E-3</v>
          </cell>
          <cell r="HW108">
            <v>3.7999999999999999E-2</v>
          </cell>
          <cell r="HX108">
            <v>0.11700000000000001</v>
          </cell>
          <cell r="HY108">
            <v>1.0999999999999999E-2</v>
          </cell>
          <cell r="HZ108">
            <v>1.2E-2</v>
          </cell>
          <cell r="IA108">
            <v>7.0000000000000001E-3</v>
          </cell>
          <cell r="IB108">
            <v>1.2E-2</v>
          </cell>
          <cell r="IC108">
            <v>0.10100000000000001</v>
          </cell>
          <cell r="ID108">
            <v>0.58299999999999996</v>
          </cell>
          <cell r="IE108">
            <v>0</v>
          </cell>
          <cell r="IF108">
            <v>0</v>
          </cell>
          <cell r="IG108">
            <v>0</v>
          </cell>
          <cell r="IH108">
            <v>0</v>
          </cell>
          <cell r="II108">
            <v>1.7000000000000001E-2</v>
          </cell>
          <cell r="IJ108">
            <v>8.5999999999999993E-2</v>
          </cell>
          <cell r="IK108">
            <v>0</v>
          </cell>
          <cell r="IL108">
            <v>0</v>
          </cell>
          <cell r="IM108">
            <v>0</v>
          </cell>
          <cell r="IN108">
            <v>0</v>
          </cell>
          <cell r="IO108">
            <v>0</v>
          </cell>
          <cell r="IP108">
            <v>0</v>
          </cell>
          <cell r="IQ108">
            <v>0</v>
          </cell>
          <cell r="IR108">
            <v>0</v>
          </cell>
          <cell r="IS108">
            <v>0</v>
          </cell>
          <cell r="IT108">
            <v>1E-3</v>
          </cell>
          <cell r="IU108">
            <v>2E-3</v>
          </cell>
          <cell r="IV108">
            <v>3.0000000000000001E-3</v>
          </cell>
          <cell r="IW108">
            <v>0</v>
          </cell>
          <cell r="IX108">
            <v>0</v>
          </cell>
          <cell r="IY108">
            <v>0</v>
          </cell>
          <cell r="IZ108">
            <v>3.0000000000000001E-3</v>
          </cell>
          <cell r="JA108">
            <v>2.4E-2</v>
          </cell>
          <cell r="JB108">
            <v>0.14000000000000001</v>
          </cell>
          <cell r="JC108">
            <v>3.0000000000000001E-3</v>
          </cell>
          <cell r="JD108">
            <v>0</v>
          </cell>
          <cell r="JE108">
            <v>3.0000000000000001E-3</v>
          </cell>
          <cell r="JF108">
            <v>0</v>
          </cell>
          <cell r="JG108">
            <v>1.7000000000000001E-2</v>
          </cell>
          <cell r="JH108">
            <v>0.69799999999999995</v>
          </cell>
          <cell r="JI108">
            <v>0</v>
          </cell>
          <cell r="JJ108">
            <v>0</v>
          </cell>
          <cell r="JK108">
            <v>0</v>
          </cell>
          <cell r="JL108">
            <v>0</v>
          </cell>
          <cell r="JM108">
            <v>2E-3</v>
          </cell>
          <cell r="JN108">
            <v>0.104</v>
          </cell>
          <cell r="JO108">
            <v>0</v>
          </cell>
          <cell r="JP108">
            <v>0</v>
          </cell>
          <cell r="JQ108">
            <v>0</v>
          </cell>
          <cell r="JR108">
            <v>0</v>
          </cell>
          <cell r="JS108">
            <v>0</v>
          </cell>
          <cell r="JT108">
            <v>0</v>
          </cell>
          <cell r="JU108">
            <v>0</v>
          </cell>
          <cell r="JV108">
            <v>0</v>
          </cell>
          <cell r="JW108">
            <v>0</v>
          </cell>
          <cell r="JX108">
            <v>3.0000000000000001E-3</v>
          </cell>
          <cell r="JY108">
            <v>3.0000000000000001E-3</v>
          </cell>
          <cell r="JZ108">
            <v>0</v>
          </cell>
          <cell r="KA108">
            <v>0</v>
          </cell>
          <cell r="KB108">
            <v>0</v>
          </cell>
          <cell r="KC108">
            <v>2E-3</v>
          </cell>
          <cell r="KD108">
            <v>5.5E-2</v>
          </cell>
          <cell r="KE108">
            <v>0.108</v>
          </cell>
          <cell r="KF108">
            <v>4.0000000000000001E-3</v>
          </cell>
          <cell r="KG108">
            <v>0</v>
          </cell>
          <cell r="KH108">
            <v>0</v>
          </cell>
          <cell r="KI108">
            <v>8.0000000000000002E-3</v>
          </cell>
          <cell r="KJ108">
            <v>0.14199999999999999</v>
          </cell>
          <cell r="KK108">
            <v>0.46400000000000002</v>
          </cell>
          <cell r="KL108">
            <v>0.109</v>
          </cell>
          <cell r="KM108">
            <v>0</v>
          </cell>
          <cell r="KN108">
            <v>0</v>
          </cell>
          <cell r="KO108">
            <v>2E-3</v>
          </cell>
          <cell r="KP108">
            <v>3.5000000000000003E-2</v>
          </cell>
          <cell r="KQ108">
            <v>5.8999999999999997E-2</v>
          </cell>
          <cell r="KR108">
            <v>6.0000000000000001E-3</v>
          </cell>
          <cell r="KS108">
            <v>0</v>
          </cell>
          <cell r="KT108">
            <v>0</v>
          </cell>
          <cell r="KU108">
            <v>0</v>
          </cell>
          <cell r="KV108">
            <v>0</v>
          </cell>
          <cell r="KW108">
            <v>0</v>
          </cell>
          <cell r="KX108">
            <v>0</v>
          </cell>
          <cell r="KY108">
            <v>0</v>
          </cell>
          <cell r="KZ108">
            <v>0</v>
          </cell>
          <cell r="LA108">
            <v>2E-3</v>
          </cell>
          <cell r="LB108">
            <v>4.0000000000000001E-3</v>
          </cell>
          <cell r="LC108">
            <v>0</v>
          </cell>
          <cell r="LD108">
            <v>0</v>
          </cell>
          <cell r="LE108">
            <v>0</v>
          </cell>
          <cell r="LF108">
            <v>3.0000000000000001E-3</v>
          </cell>
          <cell r="LG108">
            <v>1E-3</v>
          </cell>
          <cell r="LH108">
            <v>2.5999999999999999E-2</v>
          </cell>
          <cell r="LI108">
            <v>0.114</v>
          </cell>
          <cell r="LJ108">
            <v>1.9E-2</v>
          </cell>
          <cell r="LK108">
            <v>7.1999999999999995E-2</v>
          </cell>
          <cell r="LL108">
            <v>1.2999999999999999E-2</v>
          </cell>
          <cell r="LM108">
            <v>1.0999999999999999E-2</v>
          </cell>
          <cell r="LN108">
            <v>8.7999999999999995E-2</v>
          </cell>
          <cell r="LO108">
            <v>0.433</v>
          </cell>
          <cell r="LP108">
            <v>0.111</v>
          </cell>
          <cell r="LQ108">
            <v>2E-3</v>
          </cell>
          <cell r="LR108">
            <v>0</v>
          </cell>
          <cell r="LS108">
            <v>0</v>
          </cell>
          <cell r="LT108">
            <v>1.4E-2</v>
          </cell>
          <cell r="LU108">
            <v>7.1999999999999995E-2</v>
          </cell>
          <cell r="LV108">
            <v>1.4999999999999999E-2</v>
          </cell>
          <cell r="LW108">
            <v>0</v>
          </cell>
          <cell r="LX108">
            <v>0</v>
          </cell>
          <cell r="LY108">
            <v>0</v>
          </cell>
          <cell r="LZ108">
            <v>0</v>
          </cell>
          <cell r="MA108">
            <v>0</v>
          </cell>
          <cell r="MB108">
            <v>0</v>
          </cell>
          <cell r="MC108">
            <v>0</v>
          </cell>
          <cell r="MD108">
            <v>0</v>
          </cell>
          <cell r="ME108">
            <v>0</v>
          </cell>
          <cell r="MF108">
            <v>0</v>
          </cell>
          <cell r="MG108">
            <v>0</v>
          </cell>
          <cell r="MH108">
            <v>6.0000000000000001E-3</v>
          </cell>
          <cell r="MI108">
            <v>0</v>
          </cell>
          <cell r="MJ108">
            <v>0</v>
          </cell>
          <cell r="MK108">
            <v>0</v>
          </cell>
          <cell r="ML108">
            <v>0</v>
          </cell>
          <cell r="MM108">
            <v>5.0000000000000001E-3</v>
          </cell>
          <cell r="MN108">
            <v>0.159</v>
          </cell>
          <cell r="MO108">
            <v>0</v>
          </cell>
          <cell r="MP108">
            <v>0</v>
          </cell>
          <cell r="MQ108">
            <v>0</v>
          </cell>
          <cell r="MR108">
            <v>2E-3</v>
          </cell>
          <cell r="MS108">
            <v>0</v>
          </cell>
          <cell r="MT108">
            <v>0.72599999999999998</v>
          </cell>
          <cell r="MU108">
            <v>0</v>
          </cell>
          <cell r="MV108">
            <v>0</v>
          </cell>
          <cell r="MW108">
            <v>0</v>
          </cell>
          <cell r="MX108">
            <v>0</v>
          </cell>
          <cell r="MY108">
            <v>0</v>
          </cell>
          <cell r="MZ108">
            <v>0.104</v>
          </cell>
          <cell r="NA108">
            <v>7.5999999999999998E-2</v>
          </cell>
          <cell r="NB108">
            <v>0.17399999999999999</v>
          </cell>
          <cell r="NC108">
            <v>2E-3</v>
          </cell>
          <cell r="ND108">
            <v>3.7999999999999999E-2</v>
          </cell>
          <cell r="NE108">
            <v>2.5999999999999999E-2</v>
          </cell>
          <cell r="NF108">
            <v>5.0000000000000001E-3</v>
          </cell>
          <cell r="NG108">
            <v>0.13700000000000001</v>
          </cell>
          <cell r="NH108">
            <v>3.3000000000000002E-2</v>
          </cell>
          <cell r="NI108">
            <v>0.11700000000000001</v>
          </cell>
          <cell r="NJ108">
            <v>4.0000000000000001E-3</v>
          </cell>
          <cell r="NK108">
            <v>0</v>
          </cell>
          <cell r="NL108">
            <v>1.4E-2</v>
          </cell>
          <cell r="NM108">
            <v>7.0000000000000001E-3</v>
          </cell>
          <cell r="NN108">
            <v>7.6999999999999999E-2</v>
          </cell>
          <cell r="NO108">
            <v>0</v>
          </cell>
          <cell r="NP108">
            <v>6.0000000000000001E-3</v>
          </cell>
          <cell r="NQ108">
            <v>7.6999999999999999E-2</v>
          </cell>
          <cell r="NR108">
            <v>4.0000000000000001E-3</v>
          </cell>
          <cell r="NS108">
            <v>0.04</v>
          </cell>
          <cell r="NT108">
            <v>0.16300000000000001</v>
          </cell>
          <cell r="NU108">
            <v>0.26</v>
          </cell>
          <cell r="NV108">
            <v>0.03</v>
          </cell>
          <cell r="NW108">
            <v>0</v>
          </cell>
          <cell r="NX108">
            <v>2.5999999999999999E-2</v>
          </cell>
          <cell r="NY108">
            <v>4.4999999999999998E-2</v>
          </cell>
          <cell r="NZ108">
            <v>0.22</v>
          </cell>
          <cell r="OA108">
            <v>1.9E-2</v>
          </cell>
          <cell r="OB108">
            <v>8.9999999999999993E-3</v>
          </cell>
          <cell r="OC108">
            <v>5.0000000000000001E-3</v>
          </cell>
          <cell r="OD108">
            <v>3.6999999999999998E-2</v>
          </cell>
          <cell r="OE108">
            <v>5.6000000000000001E-2</v>
          </cell>
          <cell r="OF108">
            <v>1E-3</v>
          </cell>
          <cell r="OG108">
            <v>2.7E-2</v>
          </cell>
          <cell r="OH108">
            <v>2.5000000000000001E-2</v>
          </cell>
          <cell r="OI108">
            <v>0</v>
          </cell>
          <cell r="OJ108">
            <v>0.24199999999999999</v>
          </cell>
          <cell r="OK108">
            <v>7.1999999999999995E-2</v>
          </cell>
          <cell r="OL108">
            <v>8.0000000000000002E-3</v>
          </cell>
          <cell r="OM108">
            <v>0</v>
          </cell>
          <cell r="ON108">
            <v>6.0000000000000001E-3</v>
          </cell>
          <cell r="OO108">
            <v>0.183</v>
          </cell>
          <cell r="OP108">
            <v>0.13700000000000001</v>
          </cell>
          <cell r="OQ108">
            <v>1.4999999999999999E-2</v>
          </cell>
          <cell r="OR108">
            <v>6.6000000000000003E-2</v>
          </cell>
          <cell r="OS108">
            <v>1.2999999999999999E-2</v>
          </cell>
          <cell r="OT108">
            <v>2.8000000000000001E-2</v>
          </cell>
          <cell r="OU108">
            <v>4.0000000000000001E-3</v>
          </cell>
          <cell r="OV108">
            <v>2E-3</v>
          </cell>
          <cell r="OW108">
            <v>4.9000000000000002E-2</v>
          </cell>
          <cell r="OX108">
            <v>0.13300000000000001</v>
          </cell>
          <cell r="OY108">
            <v>5.5E-2</v>
          </cell>
          <cell r="OZ108">
            <v>2.9000000000000001E-2</v>
          </cell>
          <cell r="PA108">
            <v>1.9E-2</v>
          </cell>
          <cell r="PB108">
            <v>5.0000000000000001E-3</v>
          </cell>
          <cell r="PC108">
            <v>0</v>
          </cell>
          <cell r="PD108">
            <v>0.16900000000000001</v>
          </cell>
        </row>
        <row r="109">
          <cell r="A109" t="str">
            <v>4OQ</v>
          </cell>
          <cell r="B109" t="str">
            <v>109</v>
          </cell>
          <cell r="C109" t="str">
            <v>NAF 17</v>
          </cell>
          <cell r="D109" t="str">
            <v>OQ</v>
          </cell>
          <cell r="E109" t="str">
            <v>4</v>
          </cell>
          <cell r="F109">
            <v>2E-3</v>
          </cell>
          <cell r="G109">
            <v>2E-3</v>
          </cell>
          <cell r="H109">
            <v>0.153</v>
          </cell>
          <cell r="I109">
            <v>0.746</v>
          </cell>
          <cell r="J109">
            <v>9.6000000000000002E-2</v>
          </cell>
          <cell r="K109">
            <v>0.45600000000000002</v>
          </cell>
          <cell r="L109">
            <v>0.36699999999999999</v>
          </cell>
          <cell r="M109">
            <v>1.2999999999999999E-2</v>
          </cell>
          <cell r="N109">
            <v>0.16500000000000001</v>
          </cell>
          <cell r="O109">
            <v>0.112</v>
          </cell>
          <cell r="P109">
            <v>0.36699999999999999</v>
          </cell>
          <cell r="Q109">
            <v>7.2999999999999995E-2</v>
          </cell>
          <cell r="R109">
            <v>1.7999999999999999E-2</v>
          </cell>
          <cell r="S109">
            <v>0.38</v>
          </cell>
          <cell r="T109">
            <v>0.128</v>
          </cell>
          <cell r="U109">
            <v>7.8E-2</v>
          </cell>
          <cell r="V109">
            <v>0.156</v>
          </cell>
          <cell r="W109">
            <v>0.191</v>
          </cell>
          <cell r="X109">
            <v>8.5000000000000006E-2</v>
          </cell>
          <cell r="Y109">
            <v>0.79800000000000004</v>
          </cell>
          <cell r="Z109">
            <v>0.11799999999999999</v>
          </cell>
          <cell r="AA109">
            <v>5.2999999999999999E-2</v>
          </cell>
          <cell r="AB109">
            <v>0.373</v>
          </cell>
          <cell r="AC109">
            <v>9.2999999999999999E-2</v>
          </cell>
          <cell r="AD109">
            <v>0.42699999999999999</v>
          </cell>
          <cell r="AE109">
            <v>0.38700000000000001</v>
          </cell>
          <cell r="AF109">
            <v>8.2000000000000003E-2</v>
          </cell>
          <cell r="AG109">
            <v>0.91800000000000004</v>
          </cell>
          <cell r="AH109">
            <v>0.59699999999999998</v>
          </cell>
          <cell r="AI109">
            <v>0.40300000000000002</v>
          </cell>
          <cell r="AJ109">
            <v>88</v>
          </cell>
          <cell r="AK109">
            <v>0.30099999999999999</v>
          </cell>
          <cell r="AL109">
            <v>0.06</v>
          </cell>
          <cell r="AM109">
            <v>4.8000000000000001E-2</v>
          </cell>
          <cell r="AN109">
            <v>0.56599999999999995</v>
          </cell>
          <cell r="AO109">
            <v>2.4E-2</v>
          </cell>
          <cell r="AP109">
            <v>4.8000000000000001E-2</v>
          </cell>
          <cell r="AQ109">
            <v>0.06</v>
          </cell>
          <cell r="AR109">
            <v>0</v>
          </cell>
          <cell r="AS109">
            <v>0.88</v>
          </cell>
          <cell r="AT109">
            <v>1.2E-2</v>
          </cell>
          <cell r="AU109">
            <v>1435</v>
          </cell>
          <cell r="AV109">
            <v>8.9999999999999993E-3</v>
          </cell>
          <cell r="AW109">
            <v>1.7999999999999999E-2</v>
          </cell>
          <cell r="AX109">
            <v>6.0000000000000001E-3</v>
          </cell>
          <cell r="AY109">
            <v>0.85499999999999998</v>
          </cell>
          <cell r="AZ109">
            <v>0.113</v>
          </cell>
          <cell r="BA109">
            <v>6.1740000000000004</v>
          </cell>
          <cell r="BB109">
            <v>0.14199999999999999</v>
          </cell>
          <cell r="BC109">
            <v>0.251</v>
          </cell>
          <cell r="BD109">
            <v>0.29599999999999999</v>
          </cell>
          <cell r="BE109">
            <v>0.311</v>
          </cell>
          <cell r="BF109">
            <v>0.746</v>
          </cell>
          <cell r="BG109">
            <v>0.105</v>
          </cell>
          <cell r="BH109">
            <v>1.9E-2</v>
          </cell>
          <cell r="BI109">
            <v>2.1000000000000001E-2</v>
          </cell>
          <cell r="BJ109">
            <v>3.3000000000000002E-2</v>
          </cell>
          <cell r="BK109">
            <v>7.6999999999999999E-2</v>
          </cell>
          <cell r="BL109">
            <v>1.4E-2</v>
          </cell>
          <cell r="BM109">
            <v>1.7000000000000001E-2</v>
          </cell>
          <cell r="BN109">
            <v>2.9000000000000001E-2</v>
          </cell>
          <cell r="BO109">
            <v>4.5999999999999999E-2</v>
          </cell>
          <cell r="BP109">
            <v>0.26</v>
          </cell>
          <cell r="BQ109">
            <v>0.63500000000000001</v>
          </cell>
          <cell r="BR109">
            <v>0</v>
          </cell>
          <cell r="BS109">
            <v>2E-3</v>
          </cell>
          <cell r="BT109">
            <v>0</v>
          </cell>
          <cell r="BU109">
            <v>3.0000000000000001E-3</v>
          </cell>
          <cell r="BV109">
            <v>6.6000000000000003E-2</v>
          </cell>
          <cell r="BW109">
            <v>0.92800000000000005</v>
          </cell>
          <cell r="BX109">
            <v>0</v>
          </cell>
          <cell r="BY109">
            <v>2E-3</v>
          </cell>
          <cell r="BZ109">
            <v>1.0999999999999999E-2</v>
          </cell>
          <cell r="CA109">
            <v>0.28799999999999998</v>
          </cell>
          <cell r="CB109">
            <v>0.59099999999999997</v>
          </cell>
          <cell r="CC109">
            <v>0.109</v>
          </cell>
          <cell r="CD109">
            <v>0.113</v>
          </cell>
          <cell r="CE109">
            <v>1.7000000000000001E-2</v>
          </cell>
          <cell r="CF109">
            <v>3.4000000000000002E-2</v>
          </cell>
          <cell r="CG109">
            <v>0.23400000000000001</v>
          </cell>
          <cell r="CH109">
            <v>0.50800000000000001</v>
          </cell>
          <cell r="CI109">
            <v>9.4E-2</v>
          </cell>
          <cell r="CJ109">
            <v>1E-3</v>
          </cell>
          <cell r="CK109">
            <v>0</v>
          </cell>
          <cell r="CL109">
            <v>0</v>
          </cell>
          <cell r="CM109">
            <v>0</v>
          </cell>
          <cell r="CN109">
            <v>4.0000000000000001E-3</v>
          </cell>
          <cell r="CO109">
            <v>0.99399999999999999</v>
          </cell>
          <cell r="CP109">
            <v>0.47</v>
          </cell>
          <cell r="CQ109">
            <v>0.40699999999999997</v>
          </cell>
          <cell r="CR109">
            <v>6.5000000000000002E-2</v>
          </cell>
          <cell r="CS109">
            <v>3.5000000000000003E-2</v>
          </cell>
          <cell r="CT109">
            <v>2.3E-2</v>
          </cell>
          <cell r="CU109">
            <v>0.433</v>
          </cell>
          <cell r="CV109">
            <v>0.252</v>
          </cell>
          <cell r="CW109">
            <v>3.6999999999999998E-2</v>
          </cell>
          <cell r="CX109">
            <v>0.16300000000000001</v>
          </cell>
          <cell r="CY109">
            <v>0.115</v>
          </cell>
          <cell r="CZ109">
            <v>0.73699999999999999</v>
          </cell>
          <cell r="DA109">
            <v>0.17499999999999999</v>
          </cell>
          <cell r="DB109">
            <v>7.6999999999999999E-2</v>
          </cell>
          <cell r="DC109">
            <v>5.0000000000000001E-3</v>
          </cell>
          <cell r="DD109">
            <v>5.0000000000000001E-3</v>
          </cell>
          <cell r="DE109">
            <v>0.46800000000000003</v>
          </cell>
          <cell r="DF109">
            <v>0.314</v>
          </cell>
          <cell r="DG109">
            <v>5.8000000000000003E-2</v>
          </cell>
          <cell r="DH109">
            <v>5.0999999999999997E-2</v>
          </cell>
          <cell r="DI109">
            <v>0.109</v>
          </cell>
          <cell r="DJ109">
            <v>0.39500000000000002</v>
          </cell>
          <cell r="DK109">
            <v>7.0000000000000007E-2</v>
          </cell>
          <cell r="DL109">
            <v>0.02</v>
          </cell>
          <cell r="DM109">
            <v>1.2999999999999999E-2</v>
          </cell>
          <cell r="DN109">
            <v>0.503</v>
          </cell>
          <cell r="DO109">
            <v>0.504</v>
          </cell>
          <cell r="DP109">
            <v>0.182</v>
          </cell>
          <cell r="DQ109">
            <v>1.4999999999999999E-2</v>
          </cell>
          <cell r="DR109">
            <v>6.4000000000000001E-2</v>
          </cell>
          <cell r="DS109">
            <v>0.23499999999999999</v>
          </cell>
          <cell r="DT109">
            <v>0.36</v>
          </cell>
          <cell r="DU109">
            <v>0.41299999999999998</v>
          </cell>
          <cell r="DV109">
            <v>0.21199999999999999</v>
          </cell>
          <cell r="DW109">
            <v>3.0000000000000001E-3</v>
          </cell>
          <cell r="DX109">
            <v>1.0999999999999999E-2</v>
          </cell>
          <cell r="DY109">
            <v>0.33700000000000002</v>
          </cell>
          <cell r="DZ109">
            <v>0.33500000000000002</v>
          </cell>
          <cell r="EA109">
            <v>9.2999999999999999E-2</v>
          </cell>
          <cell r="EB109">
            <v>0.23499999999999999</v>
          </cell>
          <cell r="EC109">
            <v>9.8000000000000004E-2</v>
          </cell>
          <cell r="ED109">
            <v>0.38200000000000001</v>
          </cell>
          <cell r="EE109">
            <v>4.7E-2</v>
          </cell>
          <cell r="EF109">
            <v>0.30399999999999999</v>
          </cell>
          <cell r="EG109">
            <v>0.16900000000000001</v>
          </cell>
          <cell r="EH109">
            <v>0.34200000000000003</v>
          </cell>
          <cell r="EI109">
            <v>0.34100000000000003</v>
          </cell>
          <cell r="EJ109">
            <v>7.9000000000000001E-2</v>
          </cell>
          <cell r="EK109">
            <v>0.23799999999999999</v>
          </cell>
          <cell r="EL109">
            <v>0.42299999999999999</v>
          </cell>
          <cell r="EM109">
            <v>7.0000000000000007E-2</v>
          </cell>
          <cell r="EN109">
            <v>0.10199999999999999</v>
          </cell>
          <cell r="EO109">
            <v>5.8999999999999997E-2</v>
          </cell>
          <cell r="EP109">
            <v>7.0999999999999994E-2</v>
          </cell>
          <cell r="EQ109">
            <v>0.27500000000000002</v>
          </cell>
          <cell r="ER109">
            <v>0.26500000000000001</v>
          </cell>
          <cell r="ES109">
            <v>0.17399999999999999</v>
          </cell>
          <cell r="ET109">
            <v>0.188</v>
          </cell>
          <cell r="EU109">
            <v>0.3</v>
          </cell>
          <cell r="EV109">
            <v>0.15</v>
          </cell>
          <cell r="EW109">
            <v>5.6000000000000001E-2</v>
          </cell>
          <cell r="EX109">
            <v>0.06</v>
          </cell>
          <cell r="EY109">
            <v>0.26500000000000001</v>
          </cell>
          <cell r="EZ109">
            <v>0.16</v>
          </cell>
          <cell r="FA109">
            <v>0.41699999999999998</v>
          </cell>
          <cell r="FB109">
            <v>0.26100000000000001</v>
          </cell>
          <cell r="FC109">
            <v>0.29099999999999998</v>
          </cell>
          <cell r="FD109">
            <v>3.1E-2</v>
          </cell>
          <cell r="FE109">
            <v>0.33700000000000002</v>
          </cell>
          <cell r="FF109">
            <v>0.44</v>
          </cell>
          <cell r="FG109">
            <v>0.20799999999999999</v>
          </cell>
          <cell r="FH109">
            <v>1.4999999999999999E-2</v>
          </cell>
          <cell r="FI109">
            <v>0.19700000000000001</v>
          </cell>
          <cell r="FJ109">
            <v>0.504</v>
          </cell>
          <cell r="FK109">
            <v>0.27</v>
          </cell>
          <cell r="FL109">
            <v>2.9000000000000001E-2</v>
          </cell>
          <cell r="FM109">
            <v>0.03</v>
          </cell>
          <cell r="FN109">
            <v>0.69299999999999995</v>
          </cell>
          <cell r="FO109">
            <v>0.23</v>
          </cell>
          <cell r="FP109">
            <v>4.7E-2</v>
          </cell>
          <cell r="FQ109">
            <v>0.66700000000000004</v>
          </cell>
          <cell r="FR109">
            <v>4.8000000000000001E-2</v>
          </cell>
          <cell r="FS109">
            <v>5.0000000000000001E-3</v>
          </cell>
          <cell r="FT109">
            <v>0.10100000000000001</v>
          </cell>
          <cell r="FU109">
            <v>0.17699999999999999</v>
          </cell>
          <cell r="FV109">
            <v>1E-3</v>
          </cell>
          <cell r="FW109">
            <v>0.64300000000000002</v>
          </cell>
          <cell r="FX109">
            <v>4.8000000000000001E-2</v>
          </cell>
          <cell r="FY109">
            <v>5.0000000000000001E-3</v>
          </cell>
          <cell r="FZ109">
            <v>0.11600000000000001</v>
          </cell>
          <cell r="GA109">
            <v>0.186</v>
          </cell>
          <cell r="GB109">
            <v>1E-3</v>
          </cell>
          <cell r="GC109">
            <v>2E-3</v>
          </cell>
          <cell r="GD109">
            <v>0</v>
          </cell>
          <cell r="GE109">
            <v>0</v>
          </cell>
          <cell r="GF109">
            <v>0</v>
          </cell>
          <cell r="GG109">
            <v>0</v>
          </cell>
          <cell r="GH109">
            <v>0</v>
          </cell>
          <cell r="GI109">
            <v>0</v>
          </cell>
          <cell r="GJ109">
            <v>0</v>
          </cell>
          <cell r="GK109">
            <v>2E-3</v>
          </cell>
          <cell r="GL109">
            <v>0</v>
          </cell>
          <cell r="GM109">
            <v>0</v>
          </cell>
          <cell r="GN109">
            <v>0</v>
          </cell>
          <cell r="GO109">
            <v>0.123</v>
          </cell>
          <cell r="GP109">
            <v>1.6E-2</v>
          </cell>
          <cell r="GQ109">
            <v>6.0000000000000001E-3</v>
          </cell>
          <cell r="GR109">
            <v>4.0000000000000001E-3</v>
          </cell>
          <cell r="GS109">
            <v>2E-3</v>
          </cell>
          <cell r="GT109">
            <v>3.0000000000000001E-3</v>
          </cell>
          <cell r="GU109">
            <v>0.54600000000000004</v>
          </cell>
          <cell r="GV109">
            <v>8.4000000000000005E-2</v>
          </cell>
          <cell r="GW109">
            <v>0.01</v>
          </cell>
          <cell r="GX109">
            <v>1.4999999999999999E-2</v>
          </cell>
          <cell r="GY109">
            <v>3.1E-2</v>
          </cell>
          <cell r="GZ109">
            <v>5.8000000000000003E-2</v>
          </cell>
          <cell r="HA109">
            <v>7.4999999999999997E-2</v>
          </cell>
          <cell r="HB109">
            <v>4.0000000000000001E-3</v>
          </cell>
          <cell r="HC109">
            <v>0</v>
          </cell>
          <cell r="HD109">
            <v>2E-3</v>
          </cell>
          <cell r="HE109">
            <v>0</v>
          </cell>
          <cell r="HF109">
            <v>1.6E-2</v>
          </cell>
          <cell r="HG109">
            <v>0</v>
          </cell>
          <cell r="HH109">
            <v>0</v>
          </cell>
          <cell r="HI109">
            <v>0</v>
          </cell>
          <cell r="HJ109">
            <v>2E-3</v>
          </cell>
          <cell r="HK109">
            <v>0</v>
          </cell>
          <cell r="HL109">
            <v>0</v>
          </cell>
          <cell r="HM109">
            <v>0</v>
          </cell>
          <cell r="HN109">
            <v>0</v>
          </cell>
          <cell r="HO109">
            <v>2E-3</v>
          </cell>
          <cell r="HP109">
            <v>0</v>
          </cell>
          <cell r="HQ109">
            <v>0</v>
          </cell>
          <cell r="HR109">
            <v>0</v>
          </cell>
          <cell r="HS109">
            <v>5.0000000000000001E-3</v>
          </cell>
          <cell r="HT109">
            <v>2E-3</v>
          </cell>
          <cell r="HU109">
            <v>3.0000000000000001E-3</v>
          </cell>
          <cell r="HV109">
            <v>1.4E-2</v>
          </cell>
          <cell r="HW109">
            <v>4.2000000000000003E-2</v>
          </cell>
          <cell r="HX109">
            <v>0.09</v>
          </cell>
          <cell r="HY109">
            <v>8.9999999999999993E-3</v>
          </cell>
          <cell r="HZ109">
            <v>1.4999999999999999E-2</v>
          </cell>
          <cell r="IA109">
            <v>2.3E-2</v>
          </cell>
          <cell r="IB109">
            <v>2.9000000000000001E-2</v>
          </cell>
          <cell r="IC109">
            <v>0.18099999999999999</v>
          </cell>
          <cell r="ID109">
            <v>0.48499999999999999</v>
          </cell>
          <cell r="IE109">
            <v>0</v>
          </cell>
          <cell r="IF109">
            <v>0</v>
          </cell>
          <cell r="IG109">
            <v>0</v>
          </cell>
          <cell r="IH109">
            <v>0</v>
          </cell>
          <cell r="II109">
            <v>3.6999999999999998E-2</v>
          </cell>
          <cell r="IJ109">
            <v>0.06</v>
          </cell>
          <cell r="IK109">
            <v>0</v>
          </cell>
          <cell r="IL109">
            <v>0</v>
          </cell>
          <cell r="IM109">
            <v>0</v>
          </cell>
          <cell r="IN109">
            <v>0</v>
          </cell>
          <cell r="IO109">
            <v>0</v>
          </cell>
          <cell r="IP109">
            <v>2E-3</v>
          </cell>
          <cell r="IQ109">
            <v>0</v>
          </cell>
          <cell r="IR109">
            <v>0</v>
          </cell>
          <cell r="IS109">
            <v>0</v>
          </cell>
          <cell r="IT109">
            <v>0</v>
          </cell>
          <cell r="IU109">
            <v>0</v>
          </cell>
          <cell r="IV109">
            <v>2E-3</v>
          </cell>
          <cell r="IW109">
            <v>0</v>
          </cell>
          <cell r="IX109">
            <v>2E-3</v>
          </cell>
          <cell r="IY109">
            <v>0</v>
          </cell>
          <cell r="IZ109">
            <v>0</v>
          </cell>
          <cell r="JA109">
            <v>8.9999999999999993E-3</v>
          </cell>
          <cell r="JB109">
            <v>0.14499999999999999</v>
          </cell>
          <cell r="JC109">
            <v>0</v>
          </cell>
          <cell r="JD109">
            <v>0</v>
          </cell>
          <cell r="JE109">
            <v>0</v>
          </cell>
          <cell r="JF109">
            <v>3.0000000000000001E-3</v>
          </cell>
          <cell r="JG109">
            <v>5.0999999999999997E-2</v>
          </cell>
          <cell r="JH109">
            <v>0.68799999999999994</v>
          </cell>
          <cell r="JI109">
            <v>0</v>
          </cell>
          <cell r="JJ109">
            <v>0</v>
          </cell>
          <cell r="JK109">
            <v>0</v>
          </cell>
          <cell r="JL109">
            <v>0</v>
          </cell>
          <cell r="JM109">
            <v>6.0000000000000001E-3</v>
          </cell>
          <cell r="JN109">
            <v>9.0999999999999998E-2</v>
          </cell>
          <cell r="JO109">
            <v>0</v>
          </cell>
          <cell r="JP109">
            <v>0</v>
          </cell>
          <cell r="JQ109">
            <v>0</v>
          </cell>
          <cell r="JR109">
            <v>0</v>
          </cell>
          <cell r="JS109">
            <v>2E-3</v>
          </cell>
          <cell r="JT109">
            <v>0</v>
          </cell>
          <cell r="JU109">
            <v>0</v>
          </cell>
          <cell r="JV109">
            <v>0</v>
          </cell>
          <cell r="JW109">
            <v>0</v>
          </cell>
          <cell r="JX109">
            <v>0</v>
          </cell>
          <cell r="JY109">
            <v>0</v>
          </cell>
          <cell r="JZ109">
            <v>2E-3</v>
          </cell>
          <cell r="KA109">
            <v>0</v>
          </cell>
          <cell r="KB109">
            <v>0</v>
          </cell>
          <cell r="KC109">
            <v>3.0000000000000001E-3</v>
          </cell>
          <cell r="KD109">
            <v>6.3E-2</v>
          </cell>
          <cell r="KE109">
            <v>7.4999999999999997E-2</v>
          </cell>
          <cell r="KF109">
            <v>1.2999999999999999E-2</v>
          </cell>
          <cell r="KG109">
            <v>0</v>
          </cell>
          <cell r="KH109">
            <v>2E-3</v>
          </cell>
          <cell r="KI109">
            <v>4.0000000000000001E-3</v>
          </cell>
          <cell r="KJ109">
            <v>0.20100000000000001</v>
          </cell>
          <cell r="KK109">
            <v>0.45</v>
          </cell>
          <cell r="KL109">
            <v>8.5999999999999993E-2</v>
          </cell>
          <cell r="KM109">
            <v>0</v>
          </cell>
          <cell r="KN109">
            <v>0</v>
          </cell>
          <cell r="KO109">
            <v>4.0000000000000001E-3</v>
          </cell>
          <cell r="KP109">
            <v>2.3E-2</v>
          </cell>
          <cell r="KQ109">
            <v>6.3E-2</v>
          </cell>
          <cell r="KR109">
            <v>7.0000000000000001E-3</v>
          </cell>
          <cell r="KS109">
            <v>0</v>
          </cell>
          <cell r="KT109">
            <v>0</v>
          </cell>
          <cell r="KU109">
            <v>0</v>
          </cell>
          <cell r="KV109">
            <v>0</v>
          </cell>
          <cell r="KW109">
            <v>0</v>
          </cell>
          <cell r="KX109">
            <v>2E-3</v>
          </cell>
          <cell r="KY109">
            <v>0</v>
          </cell>
          <cell r="KZ109">
            <v>0</v>
          </cell>
          <cell r="LA109">
            <v>0</v>
          </cell>
          <cell r="LB109">
            <v>0</v>
          </cell>
          <cell r="LC109">
            <v>2E-3</v>
          </cell>
          <cell r="LD109">
            <v>0</v>
          </cell>
          <cell r="LE109">
            <v>1E-3</v>
          </cell>
          <cell r="LF109">
            <v>0</v>
          </cell>
          <cell r="LG109">
            <v>0</v>
          </cell>
          <cell r="LH109">
            <v>5.5E-2</v>
          </cell>
          <cell r="LI109">
            <v>8.3000000000000004E-2</v>
          </cell>
          <cell r="LJ109">
            <v>1.6E-2</v>
          </cell>
          <cell r="LK109">
            <v>0.109</v>
          </cell>
          <cell r="LL109">
            <v>1.7000000000000001E-2</v>
          </cell>
          <cell r="LM109">
            <v>3.4000000000000002E-2</v>
          </cell>
          <cell r="LN109">
            <v>0.154</v>
          </cell>
          <cell r="LO109">
            <v>0.36399999999999999</v>
          </cell>
          <cell r="LP109">
            <v>6.5000000000000002E-2</v>
          </cell>
          <cell r="LQ109">
            <v>3.0000000000000001E-3</v>
          </cell>
          <cell r="LR109">
            <v>0</v>
          </cell>
          <cell r="LS109">
            <v>0</v>
          </cell>
          <cell r="LT109">
            <v>2.4E-2</v>
          </cell>
          <cell r="LU109">
            <v>5.8999999999999997E-2</v>
          </cell>
          <cell r="LV109">
            <v>0.01</v>
          </cell>
          <cell r="LW109">
            <v>0</v>
          </cell>
          <cell r="LX109">
            <v>0</v>
          </cell>
          <cell r="LY109">
            <v>0</v>
          </cell>
          <cell r="LZ109">
            <v>0</v>
          </cell>
          <cell r="MA109">
            <v>0</v>
          </cell>
          <cell r="MB109">
            <v>2E-3</v>
          </cell>
          <cell r="MC109">
            <v>0</v>
          </cell>
          <cell r="MD109">
            <v>0</v>
          </cell>
          <cell r="ME109">
            <v>0</v>
          </cell>
          <cell r="MF109">
            <v>0</v>
          </cell>
          <cell r="MG109">
            <v>0</v>
          </cell>
          <cell r="MH109">
            <v>2E-3</v>
          </cell>
          <cell r="MI109">
            <v>0</v>
          </cell>
          <cell r="MJ109">
            <v>0</v>
          </cell>
          <cell r="MK109">
            <v>0</v>
          </cell>
          <cell r="ML109">
            <v>0</v>
          </cell>
          <cell r="MM109">
            <v>0</v>
          </cell>
          <cell r="MN109">
            <v>0.156</v>
          </cell>
          <cell r="MO109">
            <v>1E-3</v>
          </cell>
          <cell r="MP109">
            <v>0</v>
          </cell>
          <cell r="MQ109">
            <v>0</v>
          </cell>
          <cell r="MR109">
            <v>0</v>
          </cell>
          <cell r="MS109">
            <v>4.0000000000000001E-3</v>
          </cell>
          <cell r="MT109">
            <v>0.73699999999999999</v>
          </cell>
          <cell r="MU109">
            <v>0</v>
          </cell>
          <cell r="MV109">
            <v>0</v>
          </cell>
          <cell r="MW109">
            <v>0</v>
          </cell>
          <cell r="MX109">
            <v>0</v>
          </cell>
          <cell r="MY109">
            <v>0</v>
          </cell>
          <cell r="MZ109">
            <v>9.7000000000000003E-2</v>
          </cell>
          <cell r="NA109">
            <v>8.7999999999999995E-2</v>
          </cell>
          <cell r="NB109">
            <v>0.159</v>
          </cell>
          <cell r="NC109">
            <v>5.0000000000000001E-3</v>
          </cell>
          <cell r="ND109">
            <v>4.1000000000000002E-2</v>
          </cell>
          <cell r="NE109">
            <v>4.2999999999999997E-2</v>
          </cell>
          <cell r="NF109">
            <v>4.0000000000000001E-3</v>
          </cell>
          <cell r="NG109">
            <v>0.13700000000000001</v>
          </cell>
          <cell r="NH109">
            <v>2.8000000000000001E-2</v>
          </cell>
          <cell r="NI109">
            <v>0.156</v>
          </cell>
          <cell r="NJ109">
            <v>1.0999999999999999E-2</v>
          </cell>
          <cell r="NK109">
            <v>0</v>
          </cell>
          <cell r="NL109">
            <v>2.1000000000000001E-2</v>
          </cell>
          <cell r="NM109">
            <v>4.0000000000000001E-3</v>
          </cell>
          <cell r="NN109">
            <v>6.9000000000000006E-2</v>
          </cell>
          <cell r="NO109">
            <v>0</v>
          </cell>
          <cell r="NP109">
            <v>6.0000000000000001E-3</v>
          </cell>
          <cell r="NQ109">
            <v>6.6000000000000003E-2</v>
          </cell>
          <cell r="NR109">
            <v>8.0000000000000002E-3</v>
          </cell>
          <cell r="NS109">
            <v>3.7999999999999999E-2</v>
          </cell>
          <cell r="NT109">
            <v>0.11600000000000001</v>
          </cell>
          <cell r="NU109">
            <v>0.26600000000000001</v>
          </cell>
          <cell r="NV109">
            <v>3.4000000000000002E-2</v>
          </cell>
          <cell r="NW109">
            <v>2E-3</v>
          </cell>
          <cell r="NX109">
            <v>3.6999999999999998E-2</v>
          </cell>
          <cell r="NY109">
            <v>0.04</v>
          </cell>
          <cell r="NZ109">
            <v>0.254</v>
          </cell>
          <cell r="OA109">
            <v>1.9E-2</v>
          </cell>
          <cell r="OB109">
            <v>2.5000000000000001E-2</v>
          </cell>
          <cell r="OC109">
            <v>0</v>
          </cell>
          <cell r="OD109">
            <v>3.3000000000000002E-2</v>
          </cell>
          <cell r="OE109">
            <v>5.8000000000000003E-2</v>
          </cell>
          <cell r="OF109">
            <v>2E-3</v>
          </cell>
          <cell r="OG109">
            <v>3.6999999999999998E-2</v>
          </cell>
          <cell r="OH109">
            <v>1.9E-2</v>
          </cell>
          <cell r="OI109">
            <v>1E-3</v>
          </cell>
          <cell r="OJ109">
            <v>0.17599999999999999</v>
          </cell>
          <cell r="OK109">
            <v>8.7999999999999995E-2</v>
          </cell>
          <cell r="OL109">
            <v>2E-3</v>
          </cell>
          <cell r="OM109">
            <v>0</v>
          </cell>
          <cell r="ON109">
            <v>8.0000000000000002E-3</v>
          </cell>
          <cell r="OO109">
            <v>0.16700000000000001</v>
          </cell>
          <cell r="OP109">
            <v>0.159</v>
          </cell>
          <cell r="OQ109">
            <v>1.0999999999999999E-2</v>
          </cell>
          <cell r="OR109">
            <v>4.4999999999999998E-2</v>
          </cell>
          <cell r="OS109">
            <v>6.0000000000000001E-3</v>
          </cell>
          <cell r="OT109">
            <v>2.9000000000000001E-2</v>
          </cell>
          <cell r="OU109">
            <v>2E-3</v>
          </cell>
          <cell r="OV109">
            <v>8.0000000000000002E-3</v>
          </cell>
          <cell r="OW109">
            <v>5.5E-2</v>
          </cell>
          <cell r="OX109">
            <v>0.14599999999999999</v>
          </cell>
          <cell r="OY109">
            <v>6.7000000000000004E-2</v>
          </cell>
          <cell r="OZ109">
            <v>3.7999999999999999E-2</v>
          </cell>
          <cell r="PA109">
            <v>2.5999999999999999E-2</v>
          </cell>
          <cell r="PB109">
            <v>3.0000000000000001E-3</v>
          </cell>
          <cell r="PC109">
            <v>0</v>
          </cell>
          <cell r="PD109">
            <v>0.14000000000000001</v>
          </cell>
        </row>
        <row r="110">
          <cell r="A110" t="str">
            <v>5OQ</v>
          </cell>
          <cell r="B110" t="str">
            <v>110</v>
          </cell>
          <cell r="C110" t="str">
            <v>NAF 17</v>
          </cell>
          <cell r="D110" t="str">
            <v>OQ</v>
          </cell>
          <cell r="E110" t="str">
            <v>5</v>
          </cell>
          <cell r="F110">
            <v>0</v>
          </cell>
          <cell r="G110">
            <v>2.1000000000000001E-2</v>
          </cell>
          <cell r="H110">
            <v>0.17499999999999999</v>
          </cell>
          <cell r="I110">
            <v>0.72799999999999998</v>
          </cell>
          <cell r="J110">
            <v>7.5999999999999998E-2</v>
          </cell>
          <cell r="K110">
            <v>0.55100000000000005</v>
          </cell>
          <cell r="L110">
            <v>0.29199999999999998</v>
          </cell>
          <cell r="M110">
            <v>3.7999999999999999E-2</v>
          </cell>
          <cell r="N110">
            <v>0.11899999999999999</v>
          </cell>
          <cell r="O110">
            <v>0.127</v>
          </cell>
          <cell r="P110">
            <v>0.34300000000000003</v>
          </cell>
          <cell r="Q110">
            <v>7.3999999999999996E-2</v>
          </cell>
          <cell r="R110">
            <v>1.2999999999999999E-2</v>
          </cell>
          <cell r="S110">
            <v>0.34499999999999997</v>
          </cell>
          <cell r="T110">
            <v>0.152</v>
          </cell>
          <cell r="U110">
            <v>0.06</v>
          </cell>
          <cell r="V110">
            <v>0.13600000000000001</v>
          </cell>
          <cell r="W110">
            <v>0.17399999999999999</v>
          </cell>
          <cell r="X110">
            <v>7.8E-2</v>
          </cell>
          <cell r="Y110">
            <v>0.82099999999999995</v>
          </cell>
          <cell r="Z110">
            <v>0.10100000000000001</v>
          </cell>
          <cell r="AA110">
            <v>0</v>
          </cell>
          <cell r="AB110">
            <v>0.53800000000000003</v>
          </cell>
          <cell r="AC110">
            <v>0</v>
          </cell>
          <cell r="AD110">
            <v>0.41</v>
          </cell>
          <cell r="AE110">
            <v>0.39700000000000002</v>
          </cell>
          <cell r="AF110">
            <v>0.16</v>
          </cell>
          <cell r="AG110">
            <v>0.84</v>
          </cell>
          <cell r="AH110">
            <v>0.78600000000000003</v>
          </cell>
          <cell r="AI110">
            <v>0.214</v>
          </cell>
          <cell r="AJ110">
            <v>89</v>
          </cell>
          <cell r="AK110">
            <v>9.2999999999999999E-2</v>
          </cell>
          <cell r="AL110">
            <v>8.6999999999999994E-2</v>
          </cell>
          <cell r="AM110">
            <v>0</v>
          </cell>
          <cell r="AN110">
            <v>0.80700000000000005</v>
          </cell>
          <cell r="AO110">
            <v>1.2E-2</v>
          </cell>
          <cell r="AP110">
            <v>0</v>
          </cell>
          <cell r="AQ110">
            <v>0</v>
          </cell>
          <cell r="AR110">
            <v>0.05</v>
          </cell>
          <cell r="AS110">
            <v>0.93200000000000005</v>
          </cell>
          <cell r="AT110">
            <v>1.9E-2</v>
          </cell>
          <cell r="AU110">
            <v>898</v>
          </cell>
          <cell r="AV110">
            <v>1.2E-2</v>
          </cell>
          <cell r="AW110">
            <v>2.9000000000000001E-2</v>
          </cell>
          <cell r="AX110">
            <v>3.0000000000000001E-3</v>
          </cell>
          <cell r="AY110">
            <v>0.80800000000000005</v>
          </cell>
          <cell r="AZ110">
            <v>0.14799999999999999</v>
          </cell>
          <cell r="BA110">
            <v>6.633</v>
          </cell>
          <cell r="BB110">
            <v>0.16400000000000001</v>
          </cell>
          <cell r="BC110">
            <v>0.35399999999999998</v>
          </cell>
          <cell r="BD110">
            <v>0.30399999999999999</v>
          </cell>
          <cell r="BE110">
            <v>0.17799999999999999</v>
          </cell>
          <cell r="BF110">
            <v>0.73699999999999999</v>
          </cell>
          <cell r="BG110">
            <v>0.12</v>
          </cell>
          <cell r="BH110">
            <v>2.1000000000000001E-2</v>
          </cell>
          <cell r="BI110">
            <v>2.5999999999999999E-2</v>
          </cell>
          <cell r="BJ110">
            <v>4.1000000000000002E-2</v>
          </cell>
          <cell r="BK110">
            <v>5.6000000000000001E-2</v>
          </cell>
          <cell r="BL110">
            <v>1.7000000000000001E-2</v>
          </cell>
          <cell r="BM110">
            <v>3.3000000000000002E-2</v>
          </cell>
          <cell r="BN110">
            <v>1.6E-2</v>
          </cell>
          <cell r="BO110">
            <v>5.0999999999999997E-2</v>
          </cell>
          <cell r="BP110">
            <v>0.27200000000000002</v>
          </cell>
          <cell r="BQ110">
            <v>0.61</v>
          </cell>
          <cell r="BR110">
            <v>0</v>
          </cell>
          <cell r="BS110">
            <v>0</v>
          </cell>
          <cell r="BT110">
            <v>0</v>
          </cell>
          <cell r="BU110">
            <v>8.0000000000000002E-3</v>
          </cell>
          <cell r="BV110">
            <v>0.14899999999999999</v>
          </cell>
          <cell r="BW110">
            <v>0.84299999999999997</v>
          </cell>
          <cell r="BX110">
            <v>0</v>
          </cell>
          <cell r="BY110">
            <v>0</v>
          </cell>
          <cell r="BZ110">
            <v>2.4E-2</v>
          </cell>
          <cell r="CA110">
            <v>0.315</v>
          </cell>
          <cell r="CB110">
            <v>0.59699999999999998</v>
          </cell>
          <cell r="CC110">
            <v>6.4000000000000001E-2</v>
          </cell>
          <cell r="CD110">
            <v>7.2999999999999995E-2</v>
          </cell>
          <cell r="CE110">
            <v>1.7000000000000001E-2</v>
          </cell>
          <cell r="CF110">
            <v>4.2000000000000003E-2</v>
          </cell>
          <cell r="CG110">
            <v>0.217</v>
          </cell>
          <cell r="CH110">
            <v>0.56299999999999994</v>
          </cell>
          <cell r="CI110">
            <v>8.7999999999999995E-2</v>
          </cell>
          <cell r="CJ110">
            <v>0</v>
          </cell>
          <cell r="CK110">
            <v>0</v>
          </cell>
          <cell r="CL110">
            <v>0</v>
          </cell>
          <cell r="CM110">
            <v>0</v>
          </cell>
          <cell r="CN110">
            <v>5.0000000000000001E-3</v>
          </cell>
          <cell r="CO110">
            <v>0.995</v>
          </cell>
          <cell r="CP110">
            <v>0.41399999999999998</v>
          </cell>
          <cell r="CQ110">
            <v>0.45500000000000002</v>
          </cell>
          <cell r="CR110">
            <v>7.2999999999999995E-2</v>
          </cell>
          <cell r="CS110">
            <v>0.04</v>
          </cell>
          <cell r="CT110">
            <v>1.7999999999999999E-2</v>
          </cell>
          <cell r="CU110">
            <v>0.41899999999999998</v>
          </cell>
          <cell r="CV110">
            <v>0.28199999999999997</v>
          </cell>
          <cell r="CW110">
            <v>0.06</v>
          </cell>
          <cell r="CX110">
            <v>0.14000000000000001</v>
          </cell>
          <cell r="CY110">
            <v>9.9000000000000005E-2</v>
          </cell>
          <cell r="CZ110">
            <v>0.68899999999999995</v>
          </cell>
          <cell r="DA110">
            <v>0.192</v>
          </cell>
          <cell r="DB110">
            <v>0.111</v>
          </cell>
          <cell r="DC110">
            <v>0</v>
          </cell>
          <cell r="DD110">
            <v>8.0000000000000002E-3</v>
          </cell>
          <cell r="DE110">
            <v>0.42099999999999999</v>
          </cell>
          <cell r="DF110">
            <v>0.33200000000000002</v>
          </cell>
          <cell r="DG110">
            <v>8.5000000000000006E-2</v>
          </cell>
          <cell r="DH110">
            <v>4.7E-2</v>
          </cell>
          <cell r="DI110">
            <v>0.11600000000000001</v>
          </cell>
          <cell r="DJ110">
            <v>0.437</v>
          </cell>
          <cell r="DK110">
            <v>8.5000000000000006E-2</v>
          </cell>
          <cell r="DL110">
            <v>0.01</v>
          </cell>
          <cell r="DM110">
            <v>1.7000000000000001E-2</v>
          </cell>
          <cell r="DN110">
            <v>0.45</v>
          </cell>
          <cell r="DO110">
            <v>0.45500000000000002</v>
          </cell>
          <cell r="DP110">
            <v>0.158</v>
          </cell>
          <cell r="DQ110">
            <v>2.4E-2</v>
          </cell>
          <cell r="DR110">
            <v>0.11</v>
          </cell>
          <cell r="DS110">
            <v>0.253</v>
          </cell>
          <cell r="DT110">
            <v>0.37</v>
          </cell>
          <cell r="DU110">
            <v>0.39500000000000002</v>
          </cell>
          <cell r="DV110">
            <v>0.216</v>
          </cell>
          <cell r="DW110">
            <v>0</v>
          </cell>
          <cell r="DX110">
            <v>1.9E-2</v>
          </cell>
          <cell r="DY110">
            <v>0.317</v>
          </cell>
          <cell r="DZ110">
            <v>0.32600000000000001</v>
          </cell>
          <cell r="EA110">
            <v>0.126</v>
          </cell>
          <cell r="EB110">
            <v>0.23100000000000001</v>
          </cell>
          <cell r="EC110">
            <v>7.4999999999999997E-2</v>
          </cell>
          <cell r="ED110">
            <v>0.32800000000000001</v>
          </cell>
          <cell r="EE110">
            <v>6.4000000000000001E-2</v>
          </cell>
          <cell r="EF110">
            <v>0.34399999999999997</v>
          </cell>
          <cell r="EG110">
            <v>0.189</v>
          </cell>
          <cell r="EH110">
            <v>0.32400000000000001</v>
          </cell>
          <cell r="EI110">
            <v>0.311</v>
          </cell>
          <cell r="EJ110">
            <v>0.127</v>
          </cell>
          <cell r="EK110">
            <v>0.23799999999999999</v>
          </cell>
          <cell r="EL110">
            <v>0.35099999999999998</v>
          </cell>
          <cell r="EM110">
            <v>9.5000000000000001E-2</v>
          </cell>
          <cell r="EN110">
            <v>0.11600000000000001</v>
          </cell>
          <cell r="EO110">
            <v>7.9000000000000001E-2</v>
          </cell>
          <cell r="EP110">
            <v>5.1999999999999998E-2</v>
          </cell>
          <cell r="EQ110">
            <v>0.307</v>
          </cell>
          <cell r="ER110">
            <v>0.254</v>
          </cell>
          <cell r="ES110">
            <v>0.24299999999999999</v>
          </cell>
          <cell r="ET110">
            <v>0.20699999999999999</v>
          </cell>
          <cell r="EU110">
            <v>0.21099999999999999</v>
          </cell>
          <cell r="EV110">
            <v>0.113</v>
          </cell>
          <cell r="EW110">
            <v>3.9E-2</v>
          </cell>
          <cell r="EX110">
            <v>7.2999999999999995E-2</v>
          </cell>
          <cell r="EY110">
            <v>0.19600000000000001</v>
          </cell>
          <cell r="EZ110">
            <v>0.21199999999999999</v>
          </cell>
          <cell r="FA110">
            <v>0.45700000000000002</v>
          </cell>
          <cell r="FB110">
            <v>0.182</v>
          </cell>
          <cell r="FC110">
            <v>0.32400000000000001</v>
          </cell>
          <cell r="FD110">
            <v>3.6999999999999998E-2</v>
          </cell>
          <cell r="FE110">
            <v>0.34499999999999997</v>
          </cell>
          <cell r="FF110">
            <v>0.36099999999999999</v>
          </cell>
          <cell r="FG110">
            <v>0.29499999999999998</v>
          </cell>
          <cell r="FH110">
            <v>0</v>
          </cell>
          <cell r="FI110">
            <v>0.19</v>
          </cell>
          <cell r="FJ110">
            <v>0.45600000000000002</v>
          </cell>
          <cell r="FK110">
            <v>0.35399999999999998</v>
          </cell>
          <cell r="FL110">
            <v>0</v>
          </cell>
          <cell r="FM110">
            <v>4.9000000000000002E-2</v>
          </cell>
          <cell r="FN110">
            <v>0.66500000000000004</v>
          </cell>
          <cell r="FO110">
            <v>0.247</v>
          </cell>
          <cell r="FP110">
            <v>3.7999999999999999E-2</v>
          </cell>
          <cell r="FQ110">
            <v>0.68100000000000005</v>
          </cell>
          <cell r="FR110">
            <v>5.5E-2</v>
          </cell>
          <cell r="FS110">
            <v>8.0000000000000002E-3</v>
          </cell>
          <cell r="FT110">
            <v>9.7000000000000003E-2</v>
          </cell>
          <cell r="FU110">
            <v>0.158</v>
          </cell>
          <cell r="FV110">
            <v>1E-3</v>
          </cell>
          <cell r="FW110">
            <v>0.65600000000000003</v>
          </cell>
          <cell r="FX110">
            <v>5.7000000000000002E-2</v>
          </cell>
          <cell r="FY110">
            <v>8.0000000000000002E-3</v>
          </cell>
          <cell r="FZ110">
            <v>0.112</v>
          </cell>
          <cell r="GA110">
            <v>0.16600000000000001</v>
          </cell>
          <cell r="GB110">
            <v>1E-3</v>
          </cell>
          <cell r="GC110">
            <v>0</v>
          </cell>
          <cell r="GD110">
            <v>0</v>
          </cell>
          <cell r="GE110">
            <v>0</v>
          </cell>
          <cell r="GF110">
            <v>0</v>
          </cell>
          <cell r="GG110">
            <v>0</v>
          </cell>
          <cell r="GH110">
            <v>0</v>
          </cell>
          <cell r="GI110">
            <v>1.9E-2</v>
          </cell>
          <cell r="GJ110">
            <v>2E-3</v>
          </cell>
          <cell r="GK110">
            <v>0</v>
          </cell>
          <cell r="GL110">
            <v>0</v>
          </cell>
          <cell r="GM110">
            <v>0</v>
          </cell>
          <cell r="GN110">
            <v>0</v>
          </cell>
          <cell r="GO110">
            <v>0.127</v>
          </cell>
          <cell r="GP110">
            <v>3.4000000000000002E-2</v>
          </cell>
          <cell r="GQ110">
            <v>3.0000000000000001E-3</v>
          </cell>
          <cell r="GR110">
            <v>6.0000000000000001E-3</v>
          </cell>
          <cell r="GS110">
            <v>0</v>
          </cell>
          <cell r="GT110">
            <v>5.0000000000000001E-3</v>
          </cell>
          <cell r="GU110">
            <v>0.52200000000000002</v>
          </cell>
          <cell r="GV110">
            <v>7.6999999999999999E-2</v>
          </cell>
          <cell r="GW110">
            <v>1.7999999999999999E-2</v>
          </cell>
          <cell r="GX110">
            <v>0.02</v>
          </cell>
          <cell r="GY110">
            <v>3.9E-2</v>
          </cell>
          <cell r="GZ110">
            <v>5.0999999999999997E-2</v>
          </cell>
          <cell r="HA110">
            <v>6.8000000000000005E-2</v>
          </cell>
          <cell r="HB110">
            <v>7.0000000000000001E-3</v>
          </cell>
          <cell r="HC110">
            <v>0</v>
          </cell>
          <cell r="HD110">
            <v>0</v>
          </cell>
          <cell r="HE110">
            <v>2E-3</v>
          </cell>
          <cell r="HF110">
            <v>0</v>
          </cell>
          <cell r="HG110">
            <v>0</v>
          </cell>
          <cell r="HH110">
            <v>0</v>
          </cell>
          <cell r="HI110">
            <v>0</v>
          </cell>
          <cell r="HJ110">
            <v>0</v>
          </cell>
          <cell r="HK110">
            <v>0</v>
          </cell>
          <cell r="HL110">
            <v>0</v>
          </cell>
          <cell r="HM110">
            <v>0</v>
          </cell>
          <cell r="HN110">
            <v>0</v>
          </cell>
          <cell r="HO110">
            <v>0</v>
          </cell>
          <cell r="HP110">
            <v>2E-3</v>
          </cell>
          <cell r="HQ110">
            <v>0</v>
          </cell>
          <cell r="HR110">
            <v>1.9E-2</v>
          </cell>
          <cell r="HS110">
            <v>3.0000000000000001E-3</v>
          </cell>
          <cell r="HT110">
            <v>3.0000000000000001E-3</v>
          </cell>
          <cell r="HU110">
            <v>5.0000000000000001E-3</v>
          </cell>
          <cell r="HV110">
            <v>1.2E-2</v>
          </cell>
          <cell r="HW110">
            <v>6.6000000000000003E-2</v>
          </cell>
          <cell r="HX110">
            <v>8.3000000000000004E-2</v>
          </cell>
          <cell r="HY110">
            <v>1.2E-2</v>
          </cell>
          <cell r="HZ110">
            <v>2.9000000000000001E-2</v>
          </cell>
          <cell r="IA110">
            <v>1.2E-2</v>
          </cell>
          <cell r="IB110">
            <v>3.7999999999999999E-2</v>
          </cell>
          <cell r="IC110">
            <v>0.191</v>
          </cell>
          <cell r="ID110">
            <v>0.45400000000000001</v>
          </cell>
          <cell r="IE110">
            <v>2E-3</v>
          </cell>
          <cell r="IF110">
            <v>0</v>
          </cell>
          <cell r="IG110">
            <v>0</v>
          </cell>
          <cell r="IH110">
            <v>0</v>
          </cell>
          <cell r="II110">
            <v>1.4999999999999999E-2</v>
          </cell>
          <cell r="IJ110">
            <v>5.2999999999999999E-2</v>
          </cell>
          <cell r="IK110">
            <v>0</v>
          </cell>
          <cell r="IL110">
            <v>0</v>
          </cell>
          <cell r="IM110">
            <v>0</v>
          </cell>
          <cell r="IN110">
            <v>0</v>
          </cell>
          <cell r="IO110">
            <v>0</v>
          </cell>
          <cell r="IP110">
            <v>0</v>
          </cell>
          <cell r="IQ110">
            <v>0</v>
          </cell>
          <cell r="IR110">
            <v>0</v>
          </cell>
          <cell r="IS110">
            <v>0</v>
          </cell>
          <cell r="IT110">
            <v>0</v>
          </cell>
          <cell r="IU110">
            <v>3.0000000000000001E-3</v>
          </cell>
          <cell r="IV110">
            <v>1.7999999999999999E-2</v>
          </cell>
          <cell r="IW110">
            <v>0</v>
          </cell>
          <cell r="IX110">
            <v>0</v>
          </cell>
          <cell r="IY110">
            <v>0</v>
          </cell>
          <cell r="IZ110">
            <v>8.0000000000000002E-3</v>
          </cell>
          <cell r="JA110">
            <v>0.06</v>
          </cell>
          <cell r="JB110">
            <v>0.104</v>
          </cell>
          <cell r="JC110">
            <v>0</v>
          </cell>
          <cell r="JD110">
            <v>0</v>
          </cell>
          <cell r="JE110">
            <v>0</v>
          </cell>
          <cell r="JF110">
            <v>0</v>
          </cell>
          <cell r="JG110">
            <v>7.5999999999999998E-2</v>
          </cell>
          <cell r="JH110">
            <v>0.66</v>
          </cell>
          <cell r="JI110">
            <v>0</v>
          </cell>
          <cell r="JJ110">
            <v>0</v>
          </cell>
          <cell r="JK110">
            <v>0</v>
          </cell>
          <cell r="JL110">
            <v>0</v>
          </cell>
          <cell r="JM110">
            <v>0.01</v>
          </cell>
          <cell r="JN110">
            <v>6.0999999999999999E-2</v>
          </cell>
          <cell r="JO110">
            <v>0</v>
          </cell>
          <cell r="JP110">
            <v>0</v>
          </cell>
          <cell r="JQ110">
            <v>0</v>
          </cell>
          <cell r="JR110">
            <v>0</v>
          </cell>
          <cell r="JS110">
            <v>0</v>
          </cell>
          <cell r="JT110">
            <v>0</v>
          </cell>
          <cell r="JU110">
            <v>0</v>
          </cell>
          <cell r="JV110">
            <v>0</v>
          </cell>
          <cell r="JW110">
            <v>0</v>
          </cell>
          <cell r="JX110">
            <v>6.0000000000000001E-3</v>
          </cell>
          <cell r="JY110">
            <v>1.4999999999999999E-2</v>
          </cell>
          <cell r="JZ110">
            <v>0</v>
          </cell>
          <cell r="KA110">
            <v>0</v>
          </cell>
          <cell r="KB110">
            <v>0</v>
          </cell>
          <cell r="KC110">
            <v>1.2999999999999999E-2</v>
          </cell>
          <cell r="KD110">
            <v>6.7000000000000004E-2</v>
          </cell>
          <cell r="KE110">
            <v>9.4E-2</v>
          </cell>
          <cell r="KF110">
            <v>0</v>
          </cell>
          <cell r="KG110">
            <v>0</v>
          </cell>
          <cell r="KH110">
            <v>0</v>
          </cell>
          <cell r="KI110">
            <v>1.0999999999999999E-2</v>
          </cell>
          <cell r="KJ110">
            <v>0.20899999999999999</v>
          </cell>
          <cell r="KK110">
            <v>0.44400000000000001</v>
          </cell>
          <cell r="KL110">
            <v>6.2E-2</v>
          </cell>
          <cell r="KM110">
            <v>0</v>
          </cell>
          <cell r="KN110">
            <v>0</v>
          </cell>
          <cell r="KO110">
            <v>0</v>
          </cell>
          <cell r="KP110">
            <v>3.1E-2</v>
          </cell>
          <cell r="KQ110">
            <v>4.5999999999999999E-2</v>
          </cell>
          <cell r="KR110">
            <v>2E-3</v>
          </cell>
          <cell r="KS110">
            <v>0</v>
          </cell>
          <cell r="KT110">
            <v>0</v>
          </cell>
          <cell r="KU110">
            <v>0</v>
          </cell>
          <cell r="KV110">
            <v>0</v>
          </cell>
          <cell r="KW110">
            <v>0</v>
          </cell>
          <cell r="KX110">
            <v>0</v>
          </cell>
          <cell r="KY110">
            <v>0</v>
          </cell>
          <cell r="KZ110">
            <v>0</v>
          </cell>
          <cell r="LA110">
            <v>0</v>
          </cell>
          <cell r="LB110">
            <v>7.0000000000000001E-3</v>
          </cell>
          <cell r="LC110">
            <v>1.4E-2</v>
          </cell>
          <cell r="LD110">
            <v>0</v>
          </cell>
          <cell r="LE110">
            <v>0</v>
          </cell>
          <cell r="LF110">
            <v>0</v>
          </cell>
          <cell r="LG110">
            <v>0</v>
          </cell>
          <cell r="LH110">
            <v>5.0999999999999997E-2</v>
          </cell>
          <cell r="LI110">
            <v>0.114</v>
          </cell>
          <cell r="LJ110">
            <v>7.0000000000000001E-3</v>
          </cell>
          <cell r="LK110">
            <v>7.2999999999999995E-2</v>
          </cell>
          <cell r="LL110">
            <v>1.7000000000000001E-2</v>
          </cell>
          <cell r="LM110">
            <v>3.7999999999999999E-2</v>
          </cell>
          <cell r="LN110">
            <v>0.13900000000000001</v>
          </cell>
          <cell r="LO110">
            <v>0.38300000000000001</v>
          </cell>
          <cell r="LP110">
            <v>7.9000000000000001E-2</v>
          </cell>
          <cell r="LQ110">
            <v>0</v>
          </cell>
          <cell r="LR110">
            <v>0</v>
          </cell>
          <cell r="LS110">
            <v>4.0000000000000001E-3</v>
          </cell>
          <cell r="LT110">
            <v>1.7000000000000001E-2</v>
          </cell>
          <cell r="LU110">
            <v>5.3999999999999999E-2</v>
          </cell>
          <cell r="LV110">
            <v>2E-3</v>
          </cell>
          <cell r="LW110">
            <v>0</v>
          </cell>
          <cell r="LX110">
            <v>0</v>
          </cell>
          <cell r="LY110">
            <v>0</v>
          </cell>
          <cell r="LZ110">
            <v>0</v>
          </cell>
          <cell r="MA110">
            <v>0</v>
          </cell>
          <cell r="MB110">
            <v>0</v>
          </cell>
          <cell r="MC110">
            <v>0</v>
          </cell>
          <cell r="MD110">
            <v>0</v>
          </cell>
          <cell r="ME110">
            <v>0</v>
          </cell>
          <cell r="MF110">
            <v>0</v>
          </cell>
          <cell r="MG110">
            <v>0</v>
          </cell>
          <cell r="MH110">
            <v>2.1000000000000001E-2</v>
          </cell>
          <cell r="MI110">
            <v>0</v>
          </cell>
          <cell r="MJ110">
            <v>0</v>
          </cell>
          <cell r="MK110">
            <v>0</v>
          </cell>
          <cell r="ML110">
            <v>0</v>
          </cell>
          <cell r="MM110">
            <v>0</v>
          </cell>
          <cell r="MN110">
            <v>0.17499999999999999</v>
          </cell>
          <cell r="MO110">
            <v>0</v>
          </cell>
          <cell r="MP110">
            <v>0</v>
          </cell>
          <cell r="MQ110">
            <v>0</v>
          </cell>
          <cell r="MR110">
            <v>0</v>
          </cell>
          <cell r="MS110">
            <v>5.0000000000000001E-3</v>
          </cell>
          <cell r="MT110">
            <v>0.72699999999999998</v>
          </cell>
          <cell r="MU110">
            <v>0</v>
          </cell>
          <cell r="MV110">
            <v>0</v>
          </cell>
          <cell r="MW110">
            <v>0</v>
          </cell>
          <cell r="MX110">
            <v>0</v>
          </cell>
          <cell r="MY110">
            <v>0</v>
          </cell>
          <cell r="MZ110">
            <v>7.0999999999999994E-2</v>
          </cell>
          <cell r="NA110">
            <v>6.3E-2</v>
          </cell>
          <cell r="NB110">
            <v>0.161</v>
          </cell>
          <cell r="NC110">
            <v>4.0000000000000001E-3</v>
          </cell>
          <cell r="ND110">
            <v>5.1999999999999998E-2</v>
          </cell>
          <cell r="NE110">
            <v>3.4000000000000002E-2</v>
          </cell>
          <cell r="NF110">
            <v>0</v>
          </cell>
          <cell r="NG110">
            <v>0.115</v>
          </cell>
          <cell r="NH110">
            <v>4.5999999999999999E-2</v>
          </cell>
          <cell r="NI110">
            <v>0.13100000000000001</v>
          </cell>
          <cell r="NJ110">
            <v>3.3000000000000002E-2</v>
          </cell>
          <cell r="NK110">
            <v>0</v>
          </cell>
          <cell r="NL110">
            <v>2.1000000000000001E-2</v>
          </cell>
          <cell r="NM110">
            <v>2E-3</v>
          </cell>
          <cell r="NN110">
            <v>0.1</v>
          </cell>
          <cell r="NO110">
            <v>3.0000000000000001E-3</v>
          </cell>
          <cell r="NP110">
            <v>1.2E-2</v>
          </cell>
          <cell r="NQ110">
            <v>0.03</v>
          </cell>
          <cell r="NR110">
            <v>1.2E-2</v>
          </cell>
          <cell r="NS110">
            <v>6.0999999999999999E-2</v>
          </cell>
          <cell r="NT110">
            <v>0.11799999999999999</v>
          </cell>
          <cell r="NU110">
            <v>0.26300000000000001</v>
          </cell>
          <cell r="NV110">
            <v>2.5999999999999999E-2</v>
          </cell>
          <cell r="NW110">
            <v>5.0000000000000001E-3</v>
          </cell>
          <cell r="NX110">
            <v>2.5000000000000001E-2</v>
          </cell>
          <cell r="NY110">
            <v>3.3000000000000002E-2</v>
          </cell>
          <cell r="NZ110">
            <v>0.24099999999999999</v>
          </cell>
          <cell r="OA110">
            <v>2.1999999999999999E-2</v>
          </cell>
          <cell r="OB110">
            <v>3.2000000000000001E-2</v>
          </cell>
          <cell r="OC110">
            <v>3.0000000000000001E-3</v>
          </cell>
          <cell r="OD110">
            <v>3.1E-2</v>
          </cell>
          <cell r="OE110">
            <v>8.2000000000000003E-2</v>
          </cell>
          <cell r="OF110">
            <v>5.0000000000000001E-3</v>
          </cell>
          <cell r="OG110">
            <v>2.5000000000000001E-2</v>
          </cell>
          <cell r="OH110">
            <v>1.2E-2</v>
          </cell>
          <cell r="OI110">
            <v>1.7000000000000001E-2</v>
          </cell>
          <cell r="OJ110">
            <v>0.17699999999999999</v>
          </cell>
          <cell r="OK110">
            <v>7.2999999999999995E-2</v>
          </cell>
          <cell r="OL110">
            <v>0</v>
          </cell>
          <cell r="OM110">
            <v>0</v>
          </cell>
          <cell r="ON110">
            <v>0</v>
          </cell>
          <cell r="OO110">
            <v>0.16300000000000001</v>
          </cell>
          <cell r="OP110">
            <v>8.8999999999999996E-2</v>
          </cell>
          <cell r="OQ110">
            <v>2.5999999999999999E-2</v>
          </cell>
          <cell r="OR110">
            <v>4.9000000000000002E-2</v>
          </cell>
          <cell r="OS110">
            <v>8.9999999999999993E-3</v>
          </cell>
          <cell r="OT110">
            <v>4.2999999999999997E-2</v>
          </cell>
          <cell r="OU110">
            <v>2E-3</v>
          </cell>
          <cell r="OV110">
            <v>0.01</v>
          </cell>
          <cell r="OW110">
            <v>4.4999999999999998E-2</v>
          </cell>
          <cell r="OX110">
            <v>0.156</v>
          </cell>
          <cell r="OY110">
            <v>9.0999999999999998E-2</v>
          </cell>
          <cell r="OZ110">
            <v>4.9000000000000002E-2</v>
          </cell>
          <cell r="PA110">
            <v>2.9000000000000001E-2</v>
          </cell>
          <cell r="PB110">
            <v>2.3E-2</v>
          </cell>
          <cell r="PC110">
            <v>8.0000000000000002E-3</v>
          </cell>
          <cell r="PD110">
            <v>0.13</v>
          </cell>
        </row>
        <row r="111">
          <cell r="A111" t="str">
            <v>6OQ</v>
          </cell>
          <cell r="B111" t="str">
            <v>111</v>
          </cell>
          <cell r="C111" t="str">
            <v>NAF 17</v>
          </cell>
          <cell r="D111" t="str">
            <v>OQ</v>
          </cell>
          <cell r="E111" t="str">
            <v>6</v>
          </cell>
          <cell r="F111">
            <v>0</v>
          </cell>
          <cell r="G111">
            <v>1.0999999999999999E-2</v>
          </cell>
          <cell r="H111">
            <v>0.17</v>
          </cell>
          <cell r="I111">
            <v>0.72699999999999998</v>
          </cell>
          <cell r="J111">
            <v>9.0999999999999998E-2</v>
          </cell>
          <cell r="K111">
            <v>0.57799999999999996</v>
          </cell>
          <cell r="L111">
            <v>0.127</v>
          </cell>
          <cell r="M111">
            <v>9.1999999999999998E-2</v>
          </cell>
          <cell r="N111">
            <v>0.20200000000000001</v>
          </cell>
          <cell r="O111">
            <v>0.17799999999999999</v>
          </cell>
          <cell r="P111">
            <v>0.371</v>
          </cell>
          <cell r="Q111">
            <v>7.2999999999999995E-2</v>
          </cell>
          <cell r="R111">
            <v>2.1999999999999999E-2</v>
          </cell>
          <cell r="S111">
            <v>0.43099999999999999</v>
          </cell>
          <cell r="T111">
            <v>9.8000000000000004E-2</v>
          </cell>
          <cell r="U111">
            <v>2.5000000000000001E-2</v>
          </cell>
          <cell r="V111">
            <v>0.161</v>
          </cell>
          <cell r="W111">
            <v>0.19</v>
          </cell>
          <cell r="X111">
            <v>5.3999999999999999E-2</v>
          </cell>
          <cell r="Y111">
            <v>0.85</v>
          </cell>
          <cell r="Z111">
            <v>9.6000000000000002E-2</v>
          </cell>
          <cell r="AA111">
            <v>0.02</v>
          </cell>
          <cell r="AB111">
            <v>0.4</v>
          </cell>
          <cell r="AC111">
            <v>0.02</v>
          </cell>
          <cell r="AD111">
            <v>0.32</v>
          </cell>
          <cell r="AE111">
            <v>0.48</v>
          </cell>
          <cell r="AF111">
            <v>0.14199999999999999</v>
          </cell>
          <cell r="AG111">
            <v>0.85799999999999998</v>
          </cell>
          <cell r="AH111">
            <v>0.83099999999999996</v>
          </cell>
          <cell r="AI111">
            <v>0.16900000000000001</v>
          </cell>
          <cell r="AJ111">
            <v>209</v>
          </cell>
          <cell r="AK111">
            <v>0.17499999999999999</v>
          </cell>
          <cell r="AL111">
            <v>7.0000000000000001E-3</v>
          </cell>
          <cell r="AM111">
            <v>0</v>
          </cell>
          <cell r="AN111">
            <v>0.80400000000000005</v>
          </cell>
          <cell r="AO111">
            <v>1.4E-2</v>
          </cell>
          <cell r="AP111">
            <v>0</v>
          </cell>
          <cell r="AQ111">
            <v>0</v>
          </cell>
          <cell r="AR111">
            <v>1.4E-2</v>
          </cell>
          <cell r="AS111">
            <v>0.91600000000000004</v>
          </cell>
          <cell r="AT111">
            <v>7.0000000000000007E-2</v>
          </cell>
          <cell r="AU111">
            <v>2147</v>
          </cell>
          <cell r="AV111">
            <v>8.0000000000000002E-3</v>
          </cell>
          <cell r="AW111">
            <v>1.2E-2</v>
          </cell>
          <cell r="AX111">
            <v>1.4E-2</v>
          </cell>
          <cell r="AY111">
            <v>0.72099999999999997</v>
          </cell>
          <cell r="AZ111">
            <v>0.245</v>
          </cell>
          <cell r="BA111">
            <v>5.9710000000000001</v>
          </cell>
          <cell r="BB111">
            <v>0.188</v>
          </cell>
          <cell r="BC111">
            <v>0.26400000000000001</v>
          </cell>
          <cell r="BD111">
            <v>0.215</v>
          </cell>
          <cell r="BE111">
            <v>0.33400000000000002</v>
          </cell>
          <cell r="BF111">
            <v>0.79400000000000004</v>
          </cell>
          <cell r="BG111">
            <v>9.1999999999999998E-2</v>
          </cell>
          <cell r="BH111">
            <v>1.7000000000000001E-2</v>
          </cell>
          <cell r="BI111">
            <v>2.1999999999999999E-2</v>
          </cell>
          <cell r="BJ111">
            <v>1.9E-2</v>
          </cell>
          <cell r="BK111">
            <v>5.6000000000000001E-2</v>
          </cell>
          <cell r="BL111">
            <v>0.01</v>
          </cell>
          <cell r="BM111">
            <v>7.0000000000000001E-3</v>
          </cell>
          <cell r="BN111">
            <v>1.4E-2</v>
          </cell>
          <cell r="BO111">
            <v>5.3999999999999999E-2</v>
          </cell>
          <cell r="BP111">
            <v>0.33</v>
          </cell>
          <cell r="BQ111">
            <v>0.58499999999999996</v>
          </cell>
          <cell r="BR111">
            <v>0</v>
          </cell>
          <cell r="BS111">
            <v>1E-3</v>
          </cell>
          <cell r="BT111">
            <v>3.0000000000000001E-3</v>
          </cell>
          <cell r="BU111">
            <v>2E-3</v>
          </cell>
          <cell r="BV111">
            <v>0.13600000000000001</v>
          </cell>
          <cell r="BW111">
            <v>0.85799999999999998</v>
          </cell>
          <cell r="BX111">
            <v>0</v>
          </cell>
          <cell r="BY111">
            <v>1E-3</v>
          </cell>
          <cell r="BZ111">
            <v>2.3E-2</v>
          </cell>
          <cell r="CA111">
            <v>0.27500000000000002</v>
          </cell>
          <cell r="CB111">
            <v>0.64400000000000002</v>
          </cell>
          <cell r="CC111">
            <v>5.7000000000000002E-2</v>
          </cell>
          <cell r="CD111">
            <v>2.9000000000000001E-2</v>
          </cell>
          <cell r="CE111">
            <v>1.6E-2</v>
          </cell>
          <cell r="CF111">
            <v>3.5999999999999997E-2</v>
          </cell>
          <cell r="CG111">
            <v>0.28999999999999998</v>
          </cell>
          <cell r="CH111">
            <v>0.54600000000000004</v>
          </cell>
          <cell r="CI111">
            <v>8.4000000000000005E-2</v>
          </cell>
          <cell r="CJ111">
            <v>0</v>
          </cell>
          <cell r="CK111">
            <v>0</v>
          </cell>
          <cell r="CL111">
            <v>0</v>
          </cell>
          <cell r="CM111">
            <v>0</v>
          </cell>
          <cell r="CN111">
            <v>7.0000000000000001E-3</v>
          </cell>
          <cell r="CO111">
            <v>0.99299999999999999</v>
          </cell>
          <cell r="CP111">
            <v>0.47899999999999998</v>
          </cell>
          <cell r="CQ111">
            <v>0.371</v>
          </cell>
          <cell r="CR111">
            <v>7.2999999999999995E-2</v>
          </cell>
          <cell r="CS111">
            <v>5.0999999999999997E-2</v>
          </cell>
          <cell r="CT111">
            <v>2.5000000000000001E-2</v>
          </cell>
          <cell r="CU111">
            <v>0.46400000000000002</v>
          </cell>
          <cell r="CV111">
            <v>0.22700000000000001</v>
          </cell>
          <cell r="CW111">
            <v>3.6999999999999998E-2</v>
          </cell>
          <cell r="CX111">
            <v>0.17699999999999999</v>
          </cell>
          <cell r="CY111">
            <v>9.5000000000000001E-2</v>
          </cell>
          <cell r="CZ111">
            <v>0.71299999999999997</v>
          </cell>
          <cell r="DA111">
            <v>0.19500000000000001</v>
          </cell>
          <cell r="DB111">
            <v>9.0999999999999998E-2</v>
          </cell>
          <cell r="DC111">
            <v>1E-3</v>
          </cell>
          <cell r="DD111">
            <v>0</v>
          </cell>
          <cell r="DE111">
            <v>0.47299999999999998</v>
          </cell>
          <cell r="DF111">
            <v>0.26500000000000001</v>
          </cell>
          <cell r="DG111">
            <v>5.7000000000000002E-2</v>
          </cell>
          <cell r="DH111">
            <v>0.09</v>
          </cell>
          <cell r="DI111">
            <v>0.115</v>
          </cell>
          <cell r="DJ111">
            <v>0.442</v>
          </cell>
          <cell r="DK111">
            <v>0.124</v>
          </cell>
          <cell r="DL111">
            <v>1.9E-2</v>
          </cell>
          <cell r="DM111">
            <v>3.4000000000000002E-2</v>
          </cell>
          <cell r="DN111">
            <v>0.38100000000000001</v>
          </cell>
          <cell r="DO111">
            <v>0.42299999999999999</v>
          </cell>
          <cell r="DP111">
            <v>0.19600000000000001</v>
          </cell>
          <cell r="DQ111">
            <v>2.5000000000000001E-2</v>
          </cell>
          <cell r="DR111">
            <v>8.4000000000000005E-2</v>
          </cell>
          <cell r="DS111">
            <v>0.27200000000000002</v>
          </cell>
          <cell r="DT111">
            <v>0.44800000000000001</v>
          </cell>
          <cell r="DU111">
            <v>0.33700000000000002</v>
          </cell>
          <cell r="DV111">
            <v>0.17699999999999999</v>
          </cell>
          <cell r="DW111">
            <v>1E-3</v>
          </cell>
          <cell r="DX111">
            <v>3.7999999999999999E-2</v>
          </cell>
          <cell r="DY111">
            <v>0.311</v>
          </cell>
          <cell r="DZ111">
            <v>0.34599999999999997</v>
          </cell>
          <cell r="EA111">
            <v>9.5000000000000001E-2</v>
          </cell>
          <cell r="EB111">
            <v>0.248</v>
          </cell>
          <cell r="EC111">
            <v>0.1</v>
          </cell>
          <cell r="ED111">
            <v>0.36899999999999999</v>
          </cell>
          <cell r="EE111">
            <v>5.3999999999999999E-2</v>
          </cell>
          <cell r="EF111">
            <v>0.30499999999999999</v>
          </cell>
          <cell r="EG111">
            <v>0.17199999999999999</v>
          </cell>
          <cell r="EH111">
            <v>0.39</v>
          </cell>
          <cell r="EI111">
            <v>0.26900000000000002</v>
          </cell>
          <cell r="EJ111">
            <v>9.4E-2</v>
          </cell>
          <cell r="EK111">
            <v>0.247</v>
          </cell>
          <cell r="EL111">
            <v>0.35199999999999998</v>
          </cell>
          <cell r="EM111">
            <v>8.8999999999999996E-2</v>
          </cell>
          <cell r="EN111">
            <v>7.4999999999999997E-2</v>
          </cell>
          <cell r="EO111">
            <v>6.9000000000000006E-2</v>
          </cell>
          <cell r="EP111">
            <v>3.9E-2</v>
          </cell>
          <cell r="EQ111">
            <v>0.376</v>
          </cell>
          <cell r="ER111">
            <v>0.26500000000000001</v>
          </cell>
          <cell r="ES111">
            <v>0.20799999999999999</v>
          </cell>
          <cell r="ET111">
            <v>0.17100000000000001</v>
          </cell>
          <cell r="EU111">
            <v>0.27500000000000002</v>
          </cell>
          <cell r="EV111">
            <v>0.1</v>
          </cell>
          <cell r="EW111">
            <v>3.2000000000000001E-2</v>
          </cell>
          <cell r="EX111">
            <v>6.6000000000000003E-2</v>
          </cell>
          <cell r="EY111">
            <v>0.20300000000000001</v>
          </cell>
          <cell r="EZ111">
            <v>0.17499999999999999</v>
          </cell>
          <cell r="FA111">
            <v>0.35699999999999998</v>
          </cell>
          <cell r="FB111">
            <v>0.23899999999999999</v>
          </cell>
          <cell r="FC111">
            <v>0.36499999999999999</v>
          </cell>
          <cell r="FD111">
            <v>3.9E-2</v>
          </cell>
          <cell r="FE111">
            <v>0.379</v>
          </cell>
          <cell r="FF111">
            <v>0.28999999999999998</v>
          </cell>
          <cell r="FG111">
            <v>0.307</v>
          </cell>
          <cell r="FH111">
            <v>2.3E-2</v>
          </cell>
          <cell r="FI111">
            <v>0.32300000000000001</v>
          </cell>
          <cell r="FJ111">
            <v>0.312</v>
          </cell>
          <cell r="FK111">
            <v>0.33900000000000002</v>
          </cell>
          <cell r="FL111">
            <v>2.5999999999999999E-2</v>
          </cell>
          <cell r="FM111">
            <v>4.8000000000000001E-2</v>
          </cell>
          <cell r="FN111">
            <v>0.60099999999999998</v>
          </cell>
          <cell r="FO111">
            <v>0.29899999999999999</v>
          </cell>
          <cell r="FP111">
            <v>5.1999999999999998E-2</v>
          </cell>
          <cell r="FQ111">
            <v>0.71299999999999997</v>
          </cell>
          <cell r="FR111">
            <v>4.7E-2</v>
          </cell>
          <cell r="FS111">
            <v>1.2E-2</v>
          </cell>
          <cell r="FT111">
            <v>9.7000000000000003E-2</v>
          </cell>
          <cell r="FU111">
            <v>0.13100000000000001</v>
          </cell>
          <cell r="FV111">
            <v>0</v>
          </cell>
          <cell r="FW111">
            <v>0.68600000000000005</v>
          </cell>
          <cell r="FX111">
            <v>4.8000000000000001E-2</v>
          </cell>
          <cell r="FY111">
            <v>1.2E-2</v>
          </cell>
          <cell r="FZ111">
            <v>0.109</v>
          </cell>
          <cell r="GA111">
            <v>0.14499999999999999</v>
          </cell>
          <cell r="GB111">
            <v>0</v>
          </cell>
          <cell r="GC111">
            <v>0</v>
          </cell>
          <cell r="GD111">
            <v>0</v>
          </cell>
          <cell r="GE111">
            <v>0</v>
          </cell>
          <cell r="GF111">
            <v>0</v>
          </cell>
          <cell r="GG111">
            <v>0</v>
          </cell>
          <cell r="GH111">
            <v>0</v>
          </cell>
          <cell r="GI111">
            <v>6.0000000000000001E-3</v>
          </cell>
          <cell r="GJ111">
            <v>3.0000000000000001E-3</v>
          </cell>
          <cell r="GK111">
            <v>0</v>
          </cell>
          <cell r="GL111">
            <v>1E-3</v>
          </cell>
          <cell r="GM111">
            <v>1E-3</v>
          </cell>
          <cell r="GN111">
            <v>0</v>
          </cell>
          <cell r="GO111">
            <v>0.12</v>
          </cell>
          <cell r="GP111">
            <v>2.1000000000000001E-2</v>
          </cell>
          <cell r="GQ111">
            <v>1E-3</v>
          </cell>
          <cell r="GR111">
            <v>2E-3</v>
          </cell>
          <cell r="GS111">
            <v>2E-3</v>
          </cell>
          <cell r="GT111">
            <v>2.4E-2</v>
          </cell>
          <cell r="GU111">
            <v>0.57999999999999996</v>
          </cell>
          <cell r="GV111">
            <v>6.7000000000000004E-2</v>
          </cell>
          <cell r="GW111">
            <v>1.6E-2</v>
          </cell>
          <cell r="GX111">
            <v>1.7000000000000001E-2</v>
          </cell>
          <cell r="GY111">
            <v>1.4E-2</v>
          </cell>
          <cell r="GZ111">
            <v>3.3000000000000002E-2</v>
          </cell>
          <cell r="HA111">
            <v>8.5999999999999993E-2</v>
          </cell>
          <cell r="HB111">
            <v>2E-3</v>
          </cell>
          <cell r="HC111">
            <v>0</v>
          </cell>
          <cell r="HD111">
            <v>2E-3</v>
          </cell>
          <cell r="HE111">
            <v>2E-3</v>
          </cell>
          <cell r="HF111">
            <v>0</v>
          </cell>
          <cell r="HG111">
            <v>0</v>
          </cell>
          <cell r="HH111">
            <v>0</v>
          </cell>
          <cell r="HI111">
            <v>0</v>
          </cell>
          <cell r="HJ111">
            <v>0</v>
          </cell>
          <cell r="HK111">
            <v>0</v>
          </cell>
          <cell r="HL111">
            <v>0</v>
          </cell>
          <cell r="HM111">
            <v>1E-3</v>
          </cell>
          <cell r="HN111">
            <v>0</v>
          </cell>
          <cell r="HO111">
            <v>0</v>
          </cell>
          <cell r="HP111">
            <v>1E-3</v>
          </cell>
          <cell r="HQ111">
            <v>3.0000000000000001E-3</v>
          </cell>
          <cell r="HR111">
            <v>5.0000000000000001E-3</v>
          </cell>
          <cell r="HS111">
            <v>0</v>
          </cell>
          <cell r="HT111">
            <v>0</v>
          </cell>
          <cell r="HU111">
            <v>0</v>
          </cell>
          <cell r="HV111">
            <v>6.0000000000000001E-3</v>
          </cell>
          <cell r="HW111">
            <v>7.6999999999999999E-2</v>
          </cell>
          <cell r="HX111">
            <v>9.0999999999999998E-2</v>
          </cell>
          <cell r="HY111">
            <v>8.9999999999999993E-3</v>
          </cell>
          <cell r="HZ111">
            <v>7.0000000000000001E-3</v>
          </cell>
          <cell r="IA111">
            <v>1.2E-2</v>
          </cell>
          <cell r="IB111">
            <v>4.2999999999999997E-2</v>
          </cell>
          <cell r="IC111">
            <v>0.218</v>
          </cell>
          <cell r="ID111">
            <v>0.433</v>
          </cell>
          <cell r="IE111">
            <v>0</v>
          </cell>
          <cell r="IF111">
            <v>0</v>
          </cell>
          <cell r="IG111">
            <v>2E-3</v>
          </cell>
          <cell r="IH111">
            <v>5.0000000000000001E-3</v>
          </cell>
          <cell r="II111">
            <v>3.1E-2</v>
          </cell>
          <cell r="IJ111">
            <v>5.6000000000000001E-2</v>
          </cell>
          <cell r="IK111">
            <v>0</v>
          </cell>
          <cell r="IL111">
            <v>0</v>
          </cell>
          <cell r="IM111">
            <v>0</v>
          </cell>
          <cell r="IN111">
            <v>0</v>
          </cell>
          <cell r="IO111">
            <v>0</v>
          </cell>
          <cell r="IP111">
            <v>0</v>
          </cell>
          <cell r="IQ111">
            <v>0</v>
          </cell>
          <cell r="IR111">
            <v>1E-3</v>
          </cell>
          <cell r="IS111">
            <v>0</v>
          </cell>
          <cell r="IT111">
            <v>0</v>
          </cell>
          <cell r="IU111">
            <v>0</v>
          </cell>
          <cell r="IV111">
            <v>1.0999999999999999E-2</v>
          </cell>
          <cell r="IW111">
            <v>0</v>
          </cell>
          <cell r="IX111">
            <v>0</v>
          </cell>
          <cell r="IY111">
            <v>0</v>
          </cell>
          <cell r="IZ111">
            <v>1E-3</v>
          </cell>
          <cell r="JA111">
            <v>4.3999999999999997E-2</v>
          </cell>
          <cell r="JB111">
            <v>0.128</v>
          </cell>
          <cell r="JC111">
            <v>0</v>
          </cell>
          <cell r="JD111">
            <v>0</v>
          </cell>
          <cell r="JE111">
            <v>3.0000000000000001E-3</v>
          </cell>
          <cell r="JF111">
            <v>1E-3</v>
          </cell>
          <cell r="JG111">
            <v>8.1000000000000003E-2</v>
          </cell>
          <cell r="JH111">
            <v>0.63700000000000001</v>
          </cell>
          <cell r="JI111">
            <v>0</v>
          </cell>
          <cell r="JJ111">
            <v>0</v>
          </cell>
          <cell r="JK111">
            <v>0</v>
          </cell>
          <cell r="JL111">
            <v>0</v>
          </cell>
          <cell r="JM111">
            <v>1.2E-2</v>
          </cell>
          <cell r="JN111">
            <v>8.2000000000000003E-2</v>
          </cell>
          <cell r="JO111">
            <v>0</v>
          </cell>
          <cell r="JP111">
            <v>0</v>
          </cell>
          <cell r="JQ111">
            <v>0</v>
          </cell>
          <cell r="JR111">
            <v>0</v>
          </cell>
          <cell r="JS111">
            <v>0</v>
          </cell>
          <cell r="JT111">
            <v>0</v>
          </cell>
          <cell r="JU111">
            <v>0</v>
          </cell>
          <cell r="JV111">
            <v>0</v>
          </cell>
          <cell r="JW111">
            <v>2E-3</v>
          </cell>
          <cell r="JX111">
            <v>1E-3</v>
          </cell>
          <cell r="JY111">
            <v>5.0000000000000001E-3</v>
          </cell>
          <cell r="JZ111">
            <v>3.0000000000000001E-3</v>
          </cell>
          <cell r="KA111">
            <v>0</v>
          </cell>
          <cell r="KB111">
            <v>0</v>
          </cell>
          <cell r="KC111">
            <v>7.0000000000000001E-3</v>
          </cell>
          <cell r="KD111">
            <v>3.2000000000000001E-2</v>
          </cell>
          <cell r="KE111">
            <v>0.122</v>
          </cell>
          <cell r="KF111">
            <v>2E-3</v>
          </cell>
          <cell r="KG111">
            <v>0</v>
          </cell>
          <cell r="KH111">
            <v>1E-3</v>
          </cell>
          <cell r="KI111">
            <v>1.4E-2</v>
          </cell>
          <cell r="KJ111">
            <v>0.21099999999999999</v>
          </cell>
          <cell r="KK111">
            <v>0.45300000000000001</v>
          </cell>
          <cell r="KL111">
            <v>0.05</v>
          </cell>
          <cell r="KM111">
            <v>0</v>
          </cell>
          <cell r="KN111">
            <v>0</v>
          </cell>
          <cell r="KO111">
            <v>0</v>
          </cell>
          <cell r="KP111">
            <v>3.2000000000000001E-2</v>
          </cell>
          <cell r="KQ111">
            <v>6.2E-2</v>
          </cell>
          <cell r="KR111">
            <v>2E-3</v>
          </cell>
          <cell r="KS111">
            <v>0</v>
          </cell>
          <cell r="KT111">
            <v>0</v>
          </cell>
          <cell r="KU111">
            <v>0</v>
          </cell>
          <cell r="KV111">
            <v>0</v>
          </cell>
          <cell r="KW111">
            <v>0</v>
          </cell>
          <cell r="KX111">
            <v>0</v>
          </cell>
          <cell r="KY111">
            <v>0</v>
          </cell>
          <cell r="KZ111">
            <v>0</v>
          </cell>
          <cell r="LA111">
            <v>3.0000000000000001E-3</v>
          </cell>
          <cell r="LB111">
            <v>4.0000000000000001E-3</v>
          </cell>
          <cell r="LC111">
            <v>3.0000000000000001E-3</v>
          </cell>
          <cell r="LD111">
            <v>1E-3</v>
          </cell>
          <cell r="LE111">
            <v>0</v>
          </cell>
          <cell r="LF111">
            <v>1E-3</v>
          </cell>
          <cell r="LG111">
            <v>6.0000000000000001E-3</v>
          </cell>
          <cell r="LH111">
            <v>0.03</v>
          </cell>
          <cell r="LI111">
            <v>0.12</v>
          </cell>
          <cell r="LJ111">
            <v>1.4E-2</v>
          </cell>
          <cell r="LK111">
            <v>2.7E-2</v>
          </cell>
          <cell r="LL111">
            <v>1.4E-2</v>
          </cell>
          <cell r="LM111">
            <v>2.5999999999999999E-2</v>
          </cell>
          <cell r="LN111">
            <v>0.219</v>
          </cell>
          <cell r="LO111">
            <v>0.372</v>
          </cell>
          <cell r="LP111">
            <v>6.7000000000000004E-2</v>
          </cell>
          <cell r="LQ111">
            <v>2E-3</v>
          </cell>
          <cell r="LR111">
            <v>0</v>
          </cell>
          <cell r="LS111">
            <v>1E-3</v>
          </cell>
          <cell r="LT111">
            <v>3.6999999999999998E-2</v>
          </cell>
          <cell r="LU111">
            <v>5.0999999999999997E-2</v>
          </cell>
          <cell r="LV111">
            <v>2E-3</v>
          </cell>
          <cell r="LW111">
            <v>0</v>
          </cell>
          <cell r="LX111">
            <v>0</v>
          </cell>
          <cell r="LY111">
            <v>0</v>
          </cell>
          <cell r="LZ111">
            <v>0</v>
          </cell>
          <cell r="MA111">
            <v>0</v>
          </cell>
          <cell r="MB111">
            <v>0</v>
          </cell>
          <cell r="MC111">
            <v>0</v>
          </cell>
          <cell r="MD111">
            <v>0</v>
          </cell>
          <cell r="ME111">
            <v>0</v>
          </cell>
          <cell r="MF111">
            <v>0</v>
          </cell>
          <cell r="MG111">
            <v>0</v>
          </cell>
          <cell r="MH111">
            <v>1.2E-2</v>
          </cell>
          <cell r="MI111">
            <v>0</v>
          </cell>
          <cell r="MJ111">
            <v>0</v>
          </cell>
          <cell r="MK111">
            <v>0</v>
          </cell>
          <cell r="ML111">
            <v>0</v>
          </cell>
          <cell r="MM111">
            <v>3.0000000000000001E-3</v>
          </cell>
          <cell r="MN111">
            <v>0.16900000000000001</v>
          </cell>
          <cell r="MO111">
            <v>0</v>
          </cell>
          <cell r="MP111">
            <v>0</v>
          </cell>
          <cell r="MQ111">
            <v>0</v>
          </cell>
          <cell r="MR111">
            <v>0</v>
          </cell>
          <cell r="MS111">
            <v>5.0000000000000001E-3</v>
          </cell>
          <cell r="MT111">
            <v>0.71899999999999997</v>
          </cell>
          <cell r="MU111">
            <v>0</v>
          </cell>
          <cell r="MV111">
            <v>0</v>
          </cell>
          <cell r="MW111">
            <v>0</v>
          </cell>
          <cell r="MX111">
            <v>0</v>
          </cell>
          <cell r="MY111">
            <v>0</v>
          </cell>
          <cell r="MZ111">
            <v>9.4E-2</v>
          </cell>
          <cell r="NA111">
            <v>9.4E-2</v>
          </cell>
          <cell r="NB111">
            <v>0.14000000000000001</v>
          </cell>
          <cell r="NC111">
            <v>1.0999999999999999E-2</v>
          </cell>
          <cell r="ND111">
            <v>5.1999999999999998E-2</v>
          </cell>
          <cell r="NE111">
            <v>1.4E-2</v>
          </cell>
          <cell r="NF111">
            <v>2E-3</v>
          </cell>
          <cell r="NG111">
            <v>0.16200000000000001</v>
          </cell>
          <cell r="NH111">
            <v>2.4E-2</v>
          </cell>
          <cell r="NI111">
            <v>0.15</v>
          </cell>
          <cell r="NJ111">
            <v>6.0000000000000001E-3</v>
          </cell>
          <cell r="NK111">
            <v>0</v>
          </cell>
          <cell r="NL111">
            <v>1.6E-2</v>
          </cell>
          <cell r="NM111">
            <v>8.9999999999999993E-3</v>
          </cell>
          <cell r="NN111">
            <v>6.9000000000000006E-2</v>
          </cell>
          <cell r="NO111">
            <v>1E-3</v>
          </cell>
          <cell r="NP111">
            <v>3.0000000000000001E-3</v>
          </cell>
          <cell r="NQ111">
            <v>5.1999999999999998E-2</v>
          </cell>
          <cell r="NR111">
            <v>0.01</v>
          </cell>
          <cell r="NS111">
            <v>3.4000000000000002E-2</v>
          </cell>
          <cell r="NT111">
            <v>0.151</v>
          </cell>
          <cell r="NU111">
            <v>0.26600000000000001</v>
          </cell>
          <cell r="NV111">
            <v>2.5999999999999999E-2</v>
          </cell>
          <cell r="NW111">
            <v>0</v>
          </cell>
          <cell r="NX111">
            <v>1.7999999999999999E-2</v>
          </cell>
          <cell r="NY111">
            <v>8.2000000000000003E-2</v>
          </cell>
          <cell r="NZ111">
            <v>0.20399999999999999</v>
          </cell>
          <cell r="OA111">
            <v>0.02</v>
          </cell>
          <cell r="OB111">
            <v>4.1000000000000002E-2</v>
          </cell>
          <cell r="OC111">
            <v>0.01</v>
          </cell>
          <cell r="OD111">
            <v>1.7999999999999999E-2</v>
          </cell>
          <cell r="OE111">
            <v>6.0999999999999999E-2</v>
          </cell>
          <cell r="OF111">
            <v>6.0000000000000001E-3</v>
          </cell>
          <cell r="OG111">
            <v>3.1E-2</v>
          </cell>
          <cell r="OH111">
            <v>2.1000000000000001E-2</v>
          </cell>
          <cell r="OI111">
            <v>1.2999999999999999E-2</v>
          </cell>
          <cell r="OJ111">
            <v>0.182</v>
          </cell>
          <cell r="OK111">
            <v>9.2999999999999999E-2</v>
          </cell>
          <cell r="OL111">
            <v>6.0000000000000001E-3</v>
          </cell>
          <cell r="OM111">
            <v>0</v>
          </cell>
          <cell r="ON111">
            <v>1E-3</v>
          </cell>
          <cell r="OO111">
            <v>0.21</v>
          </cell>
          <cell r="OP111">
            <v>9.7000000000000003E-2</v>
          </cell>
          <cell r="OQ111">
            <v>1.2999999999999999E-2</v>
          </cell>
          <cell r="OR111">
            <v>4.8000000000000001E-2</v>
          </cell>
          <cell r="OS111">
            <v>1.2999999999999999E-2</v>
          </cell>
          <cell r="OT111">
            <v>2.5999999999999999E-2</v>
          </cell>
          <cell r="OU111">
            <v>1.2999999999999999E-2</v>
          </cell>
          <cell r="OV111">
            <v>2E-3</v>
          </cell>
          <cell r="OW111">
            <v>5.8999999999999997E-2</v>
          </cell>
          <cell r="OX111">
            <v>0.127</v>
          </cell>
          <cell r="OY111">
            <v>6.4000000000000001E-2</v>
          </cell>
          <cell r="OZ111">
            <v>5.5E-2</v>
          </cell>
          <cell r="PA111">
            <v>1.4E-2</v>
          </cell>
          <cell r="PB111">
            <v>1.2999999999999999E-2</v>
          </cell>
          <cell r="PC111">
            <v>2E-3</v>
          </cell>
          <cell r="PD111">
            <v>0.14199999999999999</v>
          </cell>
        </row>
        <row r="112">
          <cell r="A112" t="str">
            <v>EnsRU</v>
          </cell>
          <cell r="B112" t="str">
            <v>112</v>
          </cell>
          <cell r="C112" t="str">
            <v>NAF 17</v>
          </cell>
          <cell r="D112" t="str">
            <v>RU</v>
          </cell>
          <cell r="E112" t="str">
            <v/>
          </cell>
          <cell r="F112">
            <v>3.9E-2</v>
          </cell>
          <cell r="G112">
            <v>0.124</v>
          </cell>
          <cell r="H112">
            <v>0.252</v>
          </cell>
          <cell r="I112">
            <v>0.55200000000000005</v>
          </cell>
          <cell r="J112">
            <v>3.3000000000000002E-2</v>
          </cell>
          <cell r="K112">
            <v>0.29199999999999998</v>
          </cell>
          <cell r="L112">
            <v>0.67400000000000004</v>
          </cell>
          <cell r="M112">
            <v>7.0000000000000001E-3</v>
          </cell>
          <cell r="N112">
            <v>2.7E-2</v>
          </cell>
          <cell r="O112">
            <v>0.248</v>
          </cell>
          <cell r="P112">
            <v>0.21099999999999999</v>
          </cell>
          <cell r="Q112">
            <v>1.4E-2</v>
          </cell>
          <cell r="R112">
            <v>1.7999999999999999E-2</v>
          </cell>
          <cell r="S112">
            <v>0.113</v>
          </cell>
          <cell r="T112">
            <v>0.187</v>
          </cell>
          <cell r="U112">
            <v>0.35199999999999998</v>
          </cell>
          <cell r="V112">
            <v>0.112</v>
          </cell>
          <cell r="W112">
            <v>0.188</v>
          </cell>
          <cell r="X112">
            <v>0.17399999999999999</v>
          </cell>
          <cell r="Y112">
            <v>0.79</v>
          </cell>
          <cell r="Z112">
            <v>3.5999999999999997E-2</v>
          </cell>
          <cell r="AA112">
            <v>2.4E-2</v>
          </cell>
          <cell r="AB112">
            <v>0.56100000000000005</v>
          </cell>
          <cell r="AC112">
            <v>9.0999999999999998E-2</v>
          </cell>
          <cell r="AD112">
            <v>0.56699999999999995</v>
          </cell>
          <cell r="AE112">
            <v>0.22</v>
          </cell>
          <cell r="AF112">
            <v>0.27100000000000002</v>
          </cell>
          <cell r="AG112">
            <v>0.72899999999999998</v>
          </cell>
          <cell r="AH112">
            <v>0.13100000000000001</v>
          </cell>
          <cell r="AI112">
            <v>0.86899999999999999</v>
          </cell>
          <cell r="AJ112">
            <v>137</v>
          </cell>
          <cell r="AK112">
            <v>0.25</v>
          </cell>
          <cell r="AL112">
            <v>0.54</v>
          </cell>
          <cell r="AM112">
            <v>2.1999999999999999E-2</v>
          </cell>
          <cell r="AN112">
            <v>5.8999999999999997E-2</v>
          </cell>
          <cell r="AO112">
            <v>0.129</v>
          </cell>
          <cell r="AP112">
            <v>6.6000000000000003E-2</v>
          </cell>
          <cell r="AQ112">
            <v>1.0999999999999999E-2</v>
          </cell>
          <cell r="AR112">
            <v>5.5E-2</v>
          </cell>
          <cell r="AS112">
            <v>0.75</v>
          </cell>
          <cell r="AT112">
            <v>0.11799999999999999</v>
          </cell>
          <cell r="AU112">
            <v>52516</v>
          </cell>
          <cell r="AV112">
            <v>0.06</v>
          </cell>
          <cell r="AW112">
            <v>5.3999999999999999E-2</v>
          </cell>
          <cell r="AX112">
            <v>7.0000000000000001E-3</v>
          </cell>
          <cell r="AY112">
            <v>0.69299999999999995</v>
          </cell>
          <cell r="AZ112">
            <v>0.186</v>
          </cell>
          <cell r="BA112">
            <v>17.196999999999999</v>
          </cell>
          <cell r="BB112">
            <v>0.125</v>
          </cell>
          <cell r="BC112">
            <v>0.23499999999999999</v>
          </cell>
          <cell r="BD112">
            <v>0.26400000000000001</v>
          </cell>
          <cell r="BE112">
            <v>0.376</v>
          </cell>
          <cell r="BF112">
            <v>0.58699999999999997</v>
          </cell>
          <cell r="BG112">
            <v>0.126</v>
          </cell>
          <cell r="BH112">
            <v>7.0000000000000007E-2</v>
          </cell>
          <cell r="BI112">
            <v>6.3E-2</v>
          </cell>
          <cell r="BJ112">
            <v>8.5999999999999993E-2</v>
          </cell>
          <cell r="BK112">
            <v>6.7000000000000004E-2</v>
          </cell>
          <cell r="BL112">
            <v>0.06</v>
          </cell>
          <cell r="BM112">
            <v>5.2999999999999999E-2</v>
          </cell>
          <cell r="BN112">
            <v>4.3999999999999997E-2</v>
          </cell>
          <cell r="BO112">
            <v>0.12</v>
          </cell>
          <cell r="BP112">
            <v>0.21</v>
          </cell>
          <cell r="BQ112">
            <v>0.51300000000000001</v>
          </cell>
          <cell r="BR112">
            <v>6.6000000000000003E-2</v>
          </cell>
          <cell r="BS112">
            <v>1.7999999999999999E-2</v>
          </cell>
          <cell r="BT112">
            <v>2.3E-2</v>
          </cell>
          <cell r="BU112">
            <v>2.5999999999999999E-2</v>
          </cell>
          <cell r="BV112">
            <v>9.1999999999999998E-2</v>
          </cell>
          <cell r="BW112">
            <v>0.77500000000000002</v>
          </cell>
          <cell r="BX112">
            <v>0</v>
          </cell>
          <cell r="BY112">
            <v>0</v>
          </cell>
          <cell r="BZ112">
            <v>8.0000000000000002E-3</v>
          </cell>
          <cell r="CA112">
            <v>0.10100000000000001</v>
          </cell>
          <cell r="CB112">
            <v>0.60499999999999998</v>
          </cell>
          <cell r="CC112">
            <v>0.28599999999999998</v>
          </cell>
          <cell r="CD112">
            <v>1.2999999999999999E-2</v>
          </cell>
          <cell r="CE112">
            <v>1.2999999999999999E-2</v>
          </cell>
          <cell r="CF112">
            <v>2.9000000000000001E-2</v>
          </cell>
          <cell r="CG112">
            <v>0.193</v>
          </cell>
          <cell r="CH112">
            <v>0.442</v>
          </cell>
          <cell r="CI112">
            <v>0.311</v>
          </cell>
          <cell r="CJ112">
            <v>0</v>
          </cell>
          <cell r="CK112">
            <v>0</v>
          </cell>
          <cell r="CL112">
            <v>0</v>
          </cell>
          <cell r="CM112">
            <v>1E-3</v>
          </cell>
          <cell r="CN112">
            <v>3.0000000000000001E-3</v>
          </cell>
          <cell r="CO112">
            <v>0.996</v>
          </cell>
          <cell r="CP112">
            <v>0.52700000000000002</v>
          </cell>
          <cell r="CQ112">
            <v>0.31</v>
          </cell>
          <cell r="CR112">
            <v>6.8000000000000005E-2</v>
          </cell>
          <cell r="CS112">
            <v>2.1000000000000001E-2</v>
          </cell>
          <cell r="CT112">
            <v>7.3999999999999996E-2</v>
          </cell>
          <cell r="CU112">
            <v>0.56299999999999994</v>
          </cell>
          <cell r="CV112">
            <v>0.23200000000000001</v>
          </cell>
          <cell r="CW112">
            <v>4.5999999999999999E-2</v>
          </cell>
          <cell r="CX112">
            <v>8.6999999999999994E-2</v>
          </cell>
          <cell r="CY112">
            <v>7.2999999999999995E-2</v>
          </cell>
          <cell r="CZ112">
            <v>0.69299999999999995</v>
          </cell>
          <cell r="DA112">
            <v>0.19600000000000001</v>
          </cell>
          <cell r="DB112">
            <v>7.6999999999999999E-2</v>
          </cell>
          <cell r="DC112">
            <v>0.01</v>
          </cell>
          <cell r="DD112">
            <v>2.3E-2</v>
          </cell>
          <cell r="DE112">
            <v>0.45600000000000002</v>
          </cell>
          <cell r="DF112">
            <v>0.21199999999999999</v>
          </cell>
          <cell r="DG112">
            <v>0.11600000000000001</v>
          </cell>
          <cell r="DH112">
            <v>3.5000000000000003E-2</v>
          </cell>
          <cell r="DI112">
            <v>0.18099999999999999</v>
          </cell>
          <cell r="DJ112">
            <v>0.39500000000000002</v>
          </cell>
          <cell r="DK112">
            <v>7.5999999999999998E-2</v>
          </cell>
          <cell r="DL112">
            <v>2.5000000000000001E-2</v>
          </cell>
          <cell r="DM112">
            <v>2.4E-2</v>
          </cell>
          <cell r="DN112">
            <v>0.48</v>
          </cell>
          <cell r="DO112">
            <v>0.50600000000000001</v>
          </cell>
          <cell r="DP112">
            <v>0.14499999999999999</v>
          </cell>
          <cell r="DQ112">
            <v>1.4999999999999999E-2</v>
          </cell>
          <cell r="DR112">
            <v>6.2E-2</v>
          </cell>
          <cell r="DS112">
            <v>0.27100000000000002</v>
          </cell>
          <cell r="DT112">
            <v>0.46100000000000002</v>
          </cell>
          <cell r="DU112">
            <v>0.3</v>
          </cell>
          <cell r="DV112">
            <v>0.16800000000000001</v>
          </cell>
          <cell r="DW112">
            <v>7.0000000000000001E-3</v>
          </cell>
          <cell r="DX112">
            <v>6.3E-2</v>
          </cell>
          <cell r="DY112">
            <v>0.30499999999999999</v>
          </cell>
          <cell r="DZ112">
            <v>0.28699999999999998</v>
          </cell>
          <cell r="EA112">
            <v>0.12</v>
          </cell>
          <cell r="EB112">
            <v>0.28799999999999998</v>
          </cell>
          <cell r="EC112">
            <v>0.11</v>
          </cell>
          <cell r="ED112">
            <v>0.34200000000000003</v>
          </cell>
          <cell r="EE112">
            <v>7.8E-2</v>
          </cell>
          <cell r="EF112">
            <v>0.23899999999999999</v>
          </cell>
          <cell r="EG112">
            <v>0.23100000000000001</v>
          </cell>
          <cell r="EH112">
            <v>0.30299999999999999</v>
          </cell>
          <cell r="EI112">
            <v>0.26600000000000001</v>
          </cell>
          <cell r="EJ112">
            <v>0.14099999999999999</v>
          </cell>
          <cell r="EK112">
            <v>0.28999999999999998</v>
          </cell>
          <cell r="EL112">
            <v>0.20599999999999999</v>
          </cell>
          <cell r="EM112">
            <v>4.9000000000000002E-2</v>
          </cell>
          <cell r="EN112">
            <v>9.0999999999999998E-2</v>
          </cell>
          <cell r="EO112">
            <v>0.111</v>
          </cell>
          <cell r="EP112">
            <v>0.18</v>
          </cell>
          <cell r="EQ112">
            <v>0.36399999999999999</v>
          </cell>
          <cell r="ER112">
            <v>0.214</v>
          </cell>
          <cell r="ES112">
            <v>0.32500000000000001</v>
          </cell>
          <cell r="ET112">
            <v>6.4000000000000001E-2</v>
          </cell>
          <cell r="EU112">
            <v>0.26</v>
          </cell>
          <cell r="EV112">
            <v>0.106</v>
          </cell>
          <cell r="EW112">
            <v>0.03</v>
          </cell>
          <cell r="EX112">
            <v>3.4000000000000002E-2</v>
          </cell>
          <cell r="EY112">
            <v>0.11899999999999999</v>
          </cell>
          <cell r="EZ112">
            <v>0.311</v>
          </cell>
          <cell r="FA112">
            <v>0.28000000000000003</v>
          </cell>
          <cell r="FB112">
            <v>0.34</v>
          </cell>
          <cell r="FC112">
            <v>0.33200000000000002</v>
          </cell>
          <cell r="FD112">
            <v>4.7E-2</v>
          </cell>
          <cell r="FE112">
            <v>0.32500000000000001</v>
          </cell>
          <cell r="FF112">
            <v>0.433</v>
          </cell>
          <cell r="FG112">
            <v>0.217</v>
          </cell>
          <cell r="FH112">
            <v>2.5999999999999999E-2</v>
          </cell>
          <cell r="FI112">
            <v>0.16900000000000001</v>
          </cell>
          <cell r="FJ112">
            <v>0.51900000000000002</v>
          </cell>
          <cell r="FK112">
            <v>0.27200000000000002</v>
          </cell>
          <cell r="FL112">
            <v>3.9E-2</v>
          </cell>
          <cell r="FM112">
            <v>0.16400000000000001</v>
          </cell>
          <cell r="FN112">
            <v>0.47899999999999998</v>
          </cell>
          <cell r="FO112">
            <v>0.30599999999999999</v>
          </cell>
          <cell r="FP112">
            <v>5.0999999999999997E-2</v>
          </cell>
          <cell r="FQ112">
            <v>0.63</v>
          </cell>
          <cell r="FR112">
            <v>0.13200000000000001</v>
          </cell>
          <cell r="FS112">
            <v>7.8E-2</v>
          </cell>
          <cell r="FT112">
            <v>6.4000000000000001E-2</v>
          </cell>
          <cell r="FU112">
            <v>9.6000000000000002E-2</v>
          </cell>
          <cell r="FV112">
            <v>0</v>
          </cell>
          <cell r="FW112">
            <v>0.61399999999999999</v>
          </cell>
          <cell r="FX112">
            <v>0.13400000000000001</v>
          </cell>
          <cell r="FY112">
            <v>7.6999999999999999E-2</v>
          </cell>
          <cell r="FZ112">
            <v>6.9000000000000006E-2</v>
          </cell>
          <cell r="GA112">
            <v>0.106</v>
          </cell>
          <cell r="GB112">
            <v>0</v>
          </cell>
          <cell r="GC112">
            <v>6.0000000000000001E-3</v>
          </cell>
          <cell r="GD112">
            <v>0</v>
          </cell>
          <cell r="GE112">
            <v>1E-3</v>
          </cell>
          <cell r="GF112">
            <v>4.0000000000000001E-3</v>
          </cell>
          <cell r="GG112">
            <v>2.3E-2</v>
          </cell>
          <cell r="GH112">
            <v>4.0000000000000001E-3</v>
          </cell>
          <cell r="GI112">
            <v>5.3999999999999999E-2</v>
          </cell>
          <cell r="GJ112">
            <v>1.4999999999999999E-2</v>
          </cell>
          <cell r="GK112">
            <v>1.7999999999999999E-2</v>
          </cell>
          <cell r="GL112">
            <v>1.0999999999999999E-2</v>
          </cell>
          <cell r="GM112">
            <v>1.7999999999999999E-2</v>
          </cell>
          <cell r="GN112">
            <v>7.0000000000000001E-3</v>
          </cell>
          <cell r="GO112">
            <v>0.161</v>
          </cell>
          <cell r="GP112">
            <v>3.5000000000000003E-2</v>
          </cell>
          <cell r="GQ112">
            <v>2.3E-2</v>
          </cell>
          <cell r="GR112">
            <v>7.0000000000000001E-3</v>
          </cell>
          <cell r="GS112">
            <v>2.3E-2</v>
          </cell>
          <cell r="GT112">
            <v>5.0000000000000001E-3</v>
          </cell>
          <cell r="GU112">
            <v>0.34599999999999997</v>
          </cell>
          <cell r="GV112">
            <v>7.3999999999999996E-2</v>
          </cell>
          <cell r="GW112">
            <v>2.5999999999999999E-2</v>
          </cell>
          <cell r="GX112">
            <v>4.1000000000000002E-2</v>
          </cell>
          <cell r="GY112">
            <v>2.3E-2</v>
          </cell>
          <cell r="GZ112">
            <v>4.1000000000000002E-2</v>
          </cell>
          <cell r="HA112">
            <v>2.1999999999999999E-2</v>
          </cell>
          <cell r="HB112">
            <v>2E-3</v>
          </cell>
          <cell r="HC112">
            <v>1E-3</v>
          </cell>
          <cell r="HD112">
            <v>1E-3</v>
          </cell>
          <cell r="HE112">
            <v>0</v>
          </cell>
          <cell r="HF112">
            <v>7.0000000000000001E-3</v>
          </cell>
          <cell r="HG112">
            <v>1E-3</v>
          </cell>
          <cell r="HH112">
            <v>1E-3</v>
          </cell>
          <cell r="HI112">
            <v>1E-3</v>
          </cell>
          <cell r="HJ112">
            <v>1E-3</v>
          </cell>
          <cell r="HK112">
            <v>1.0999999999999999E-2</v>
          </cell>
          <cell r="HL112">
            <v>2.3E-2</v>
          </cell>
          <cell r="HM112">
            <v>5.0000000000000001E-3</v>
          </cell>
          <cell r="HN112">
            <v>1E-3</v>
          </cell>
          <cell r="HO112">
            <v>3.0000000000000001E-3</v>
          </cell>
          <cell r="HP112">
            <v>2.5999999999999999E-2</v>
          </cell>
          <cell r="HQ112">
            <v>2.7E-2</v>
          </cell>
          <cell r="HR112">
            <v>0.06</v>
          </cell>
          <cell r="HS112">
            <v>1.4E-2</v>
          </cell>
          <cell r="HT112">
            <v>6.0000000000000001E-3</v>
          </cell>
          <cell r="HU112">
            <v>1.0999999999999999E-2</v>
          </cell>
          <cell r="HV112">
            <v>3.6999999999999998E-2</v>
          </cell>
          <cell r="HW112">
            <v>4.3999999999999997E-2</v>
          </cell>
          <cell r="HX112">
            <v>0.13200000000000001</v>
          </cell>
          <cell r="HY112">
            <v>0.04</v>
          </cell>
          <cell r="HZ112">
            <v>3.9E-2</v>
          </cell>
          <cell r="IA112">
            <v>2.9000000000000001E-2</v>
          </cell>
          <cell r="IB112">
            <v>5.1999999999999998E-2</v>
          </cell>
          <cell r="IC112">
            <v>0.124</v>
          </cell>
          <cell r="ID112">
            <v>0.27800000000000002</v>
          </cell>
          <cell r="IE112">
            <v>0</v>
          </cell>
          <cell r="IF112">
            <v>5.0000000000000001E-3</v>
          </cell>
          <cell r="IG112">
            <v>0</v>
          </cell>
          <cell r="IH112">
            <v>3.0000000000000001E-3</v>
          </cell>
          <cell r="II112">
            <v>4.0000000000000001E-3</v>
          </cell>
          <cell r="IJ112">
            <v>0.02</v>
          </cell>
          <cell r="IK112">
            <v>2.7E-2</v>
          </cell>
          <cell r="IL112">
            <v>2E-3</v>
          </cell>
          <cell r="IM112">
            <v>2E-3</v>
          </cell>
          <cell r="IN112">
            <v>1E-3</v>
          </cell>
          <cell r="IO112">
            <v>3.0000000000000001E-3</v>
          </cell>
          <cell r="IP112">
            <v>6.0000000000000001E-3</v>
          </cell>
          <cell r="IQ112">
            <v>6.0000000000000001E-3</v>
          </cell>
          <cell r="IR112">
            <v>1.0999999999999999E-2</v>
          </cell>
          <cell r="IS112">
            <v>1.4999999999999999E-2</v>
          </cell>
          <cell r="IT112">
            <v>8.0000000000000002E-3</v>
          </cell>
          <cell r="IU112">
            <v>1.7999999999999999E-2</v>
          </cell>
          <cell r="IV112">
            <v>6.4000000000000001E-2</v>
          </cell>
          <cell r="IW112">
            <v>0.02</v>
          </cell>
          <cell r="IX112">
            <v>4.0000000000000001E-3</v>
          </cell>
          <cell r="IY112">
            <v>6.0000000000000001E-3</v>
          </cell>
          <cell r="IZ112">
            <v>1.4999999999999999E-2</v>
          </cell>
          <cell r="JA112">
            <v>3.5000000000000003E-2</v>
          </cell>
          <cell r="JB112">
            <v>0.17199999999999999</v>
          </cell>
          <cell r="JC112">
            <v>1.2999999999999999E-2</v>
          </cell>
          <cell r="JD112">
            <v>0</v>
          </cell>
          <cell r="JE112">
            <v>0</v>
          </cell>
          <cell r="JF112">
            <v>3.0000000000000001E-3</v>
          </cell>
          <cell r="JG112">
            <v>3.6999999999999998E-2</v>
          </cell>
          <cell r="JH112">
            <v>0.501</v>
          </cell>
          <cell r="JI112">
            <v>1E-3</v>
          </cell>
          <cell r="JJ112">
            <v>0</v>
          </cell>
          <cell r="JK112">
            <v>0</v>
          </cell>
          <cell r="JL112">
            <v>0</v>
          </cell>
          <cell r="JM112">
            <v>1E-3</v>
          </cell>
          <cell r="JN112">
            <v>3.1E-2</v>
          </cell>
          <cell r="JO112">
            <v>0</v>
          </cell>
          <cell r="JP112">
            <v>0</v>
          </cell>
          <cell r="JQ112">
            <v>0</v>
          </cell>
          <cell r="JR112">
            <v>1E-3</v>
          </cell>
          <cell r="JS112">
            <v>2.5000000000000001E-2</v>
          </cell>
          <cell r="JT112">
            <v>1.4E-2</v>
          </cell>
          <cell r="JU112">
            <v>0</v>
          </cell>
          <cell r="JV112">
            <v>0</v>
          </cell>
          <cell r="JW112">
            <v>1E-3</v>
          </cell>
          <cell r="JX112">
            <v>1.4999999999999999E-2</v>
          </cell>
          <cell r="JY112">
            <v>7.4999999999999997E-2</v>
          </cell>
          <cell r="JZ112">
            <v>0.03</v>
          </cell>
          <cell r="KA112">
            <v>0</v>
          </cell>
          <cell r="KB112">
            <v>0</v>
          </cell>
          <cell r="KC112">
            <v>2E-3</v>
          </cell>
          <cell r="KD112">
            <v>2.1000000000000001E-2</v>
          </cell>
          <cell r="KE112">
            <v>0.155</v>
          </cell>
          <cell r="KF112">
            <v>0.06</v>
          </cell>
          <cell r="KG112">
            <v>0</v>
          </cell>
          <cell r="KH112">
            <v>0</v>
          </cell>
          <cell r="KI112">
            <v>4.0000000000000001E-3</v>
          </cell>
          <cell r="KJ112">
            <v>5.8999999999999997E-2</v>
          </cell>
          <cell r="KK112">
            <v>0.32800000000000001</v>
          </cell>
          <cell r="KL112">
            <v>0.17499999999999999</v>
          </cell>
          <cell r="KM112">
            <v>0</v>
          </cell>
          <cell r="KN112">
            <v>0</v>
          </cell>
          <cell r="KO112">
            <v>0</v>
          </cell>
          <cell r="KP112">
            <v>6.0000000000000001E-3</v>
          </cell>
          <cell r="KQ112">
            <v>0.02</v>
          </cell>
          <cell r="KR112">
            <v>8.0000000000000002E-3</v>
          </cell>
          <cell r="KS112">
            <v>0</v>
          </cell>
          <cell r="KT112">
            <v>0</v>
          </cell>
          <cell r="KU112">
            <v>0</v>
          </cell>
          <cell r="KV112">
            <v>1.4E-2</v>
          </cell>
          <cell r="KW112">
            <v>0.01</v>
          </cell>
          <cell r="KX112">
            <v>1.4E-2</v>
          </cell>
          <cell r="KY112">
            <v>2E-3</v>
          </cell>
          <cell r="KZ112">
            <v>1E-3</v>
          </cell>
          <cell r="LA112">
            <v>0</v>
          </cell>
          <cell r="LB112">
            <v>1.7000000000000001E-2</v>
          </cell>
          <cell r="LC112">
            <v>6.4000000000000001E-2</v>
          </cell>
          <cell r="LD112">
            <v>3.9E-2</v>
          </cell>
          <cell r="LE112">
            <v>1E-3</v>
          </cell>
          <cell r="LF112">
            <v>2E-3</v>
          </cell>
          <cell r="LG112">
            <v>4.0000000000000001E-3</v>
          </cell>
          <cell r="LH112">
            <v>5.7000000000000002E-2</v>
          </cell>
          <cell r="LI112">
            <v>8.6999999999999994E-2</v>
          </cell>
          <cell r="LJ112">
            <v>8.8999999999999996E-2</v>
          </cell>
          <cell r="LK112">
            <v>0.01</v>
          </cell>
          <cell r="LL112">
            <v>0.01</v>
          </cell>
          <cell r="LM112">
            <v>2.4E-2</v>
          </cell>
          <cell r="LN112">
            <v>0.104</v>
          </cell>
          <cell r="LO112">
            <v>0.25600000000000001</v>
          </cell>
          <cell r="LP112">
            <v>0.16400000000000001</v>
          </cell>
          <cell r="LQ112">
            <v>0</v>
          </cell>
          <cell r="LR112">
            <v>0</v>
          </cell>
          <cell r="LS112">
            <v>0</v>
          </cell>
          <cell r="LT112">
            <v>2E-3</v>
          </cell>
          <cell r="LU112">
            <v>2.3E-2</v>
          </cell>
          <cell r="LV112">
            <v>5.0000000000000001E-3</v>
          </cell>
          <cell r="LW112">
            <v>0</v>
          </cell>
          <cell r="LX112">
            <v>0</v>
          </cell>
          <cell r="LY112">
            <v>0</v>
          </cell>
          <cell r="LZ112">
            <v>0</v>
          </cell>
          <cell r="MA112">
            <v>0</v>
          </cell>
          <cell r="MB112">
            <v>3.6999999999999998E-2</v>
          </cell>
          <cell r="MC112">
            <v>0</v>
          </cell>
          <cell r="MD112">
            <v>0</v>
          </cell>
          <cell r="ME112">
            <v>0</v>
          </cell>
          <cell r="MF112">
            <v>0</v>
          </cell>
          <cell r="MG112">
            <v>0</v>
          </cell>
          <cell r="MH112">
            <v>0.122</v>
          </cell>
          <cell r="MI112">
            <v>0</v>
          </cell>
          <cell r="MJ112">
            <v>0</v>
          </cell>
          <cell r="MK112">
            <v>0</v>
          </cell>
          <cell r="ML112">
            <v>1E-3</v>
          </cell>
          <cell r="MM112">
            <v>0</v>
          </cell>
          <cell r="MN112">
            <v>0.24299999999999999</v>
          </cell>
          <cell r="MO112">
            <v>0</v>
          </cell>
          <cell r="MP112">
            <v>0</v>
          </cell>
          <cell r="MQ112">
            <v>0</v>
          </cell>
          <cell r="MR112">
            <v>0</v>
          </cell>
          <cell r="MS112">
            <v>3.0000000000000001E-3</v>
          </cell>
          <cell r="MT112">
            <v>0.56000000000000005</v>
          </cell>
          <cell r="MU112">
            <v>0</v>
          </cell>
          <cell r="MV112">
            <v>0</v>
          </cell>
          <cell r="MW112">
            <v>0</v>
          </cell>
          <cell r="MX112">
            <v>0</v>
          </cell>
          <cell r="MY112">
            <v>1E-3</v>
          </cell>
          <cell r="MZ112">
            <v>3.2000000000000001E-2</v>
          </cell>
          <cell r="NA112">
            <v>9.9000000000000005E-2</v>
          </cell>
          <cell r="NB112">
            <v>0.13</v>
          </cell>
          <cell r="NC112">
            <v>2.5000000000000001E-2</v>
          </cell>
          <cell r="ND112">
            <v>2.5000000000000001E-2</v>
          </cell>
          <cell r="NE112">
            <v>2.7E-2</v>
          </cell>
          <cell r="NF112">
            <v>8.0000000000000002E-3</v>
          </cell>
          <cell r="NG112">
            <v>0.152</v>
          </cell>
          <cell r="NH112">
            <v>1.7000000000000001E-2</v>
          </cell>
          <cell r="NI112">
            <v>9.4E-2</v>
          </cell>
          <cell r="NJ112">
            <v>1.6E-2</v>
          </cell>
          <cell r="NK112">
            <v>1E-3</v>
          </cell>
          <cell r="NL112">
            <v>1.9E-2</v>
          </cell>
          <cell r="NM112">
            <v>1.2999999999999999E-2</v>
          </cell>
          <cell r="NN112">
            <v>8.2000000000000003E-2</v>
          </cell>
          <cell r="NO112">
            <v>5.0000000000000001E-3</v>
          </cell>
          <cell r="NP112">
            <v>3.0000000000000001E-3</v>
          </cell>
          <cell r="NQ112">
            <v>4.1000000000000002E-2</v>
          </cell>
          <cell r="NR112">
            <v>2.3E-2</v>
          </cell>
          <cell r="NS112">
            <v>3.6999999999999998E-2</v>
          </cell>
          <cell r="NT112">
            <v>0.183</v>
          </cell>
          <cell r="NU112">
            <v>0.252</v>
          </cell>
          <cell r="NV112">
            <v>0.02</v>
          </cell>
          <cell r="NW112">
            <v>4.0000000000000001E-3</v>
          </cell>
          <cell r="NX112">
            <v>2.9000000000000001E-2</v>
          </cell>
          <cell r="NY112">
            <v>2.5000000000000001E-2</v>
          </cell>
          <cell r="NZ112">
            <v>0.214</v>
          </cell>
          <cell r="OA112">
            <v>2.8000000000000001E-2</v>
          </cell>
          <cell r="OB112">
            <v>1.9E-2</v>
          </cell>
          <cell r="OC112">
            <v>2E-3</v>
          </cell>
          <cell r="OD112">
            <v>1.7000000000000001E-2</v>
          </cell>
          <cell r="OE112">
            <v>9.1999999999999998E-2</v>
          </cell>
          <cell r="OF112">
            <v>0.01</v>
          </cell>
          <cell r="OG112">
            <v>2.4E-2</v>
          </cell>
          <cell r="OH112">
            <v>1.4999999999999999E-2</v>
          </cell>
          <cell r="OI112">
            <v>1.6E-2</v>
          </cell>
          <cell r="OJ112">
            <v>0.23200000000000001</v>
          </cell>
          <cell r="OK112">
            <v>9.4E-2</v>
          </cell>
          <cell r="OL112">
            <v>0.01</v>
          </cell>
          <cell r="OM112">
            <v>1E-3</v>
          </cell>
          <cell r="ON112">
            <v>6.0000000000000001E-3</v>
          </cell>
          <cell r="OO112">
            <v>0.14099999999999999</v>
          </cell>
          <cell r="OP112">
            <v>0.14799999999999999</v>
          </cell>
          <cell r="OQ112">
            <v>2.4E-2</v>
          </cell>
          <cell r="OR112">
            <v>2.8000000000000001E-2</v>
          </cell>
          <cell r="OS112">
            <v>1.9E-2</v>
          </cell>
          <cell r="OT112">
            <v>1.0999999999999999E-2</v>
          </cell>
          <cell r="OU112">
            <v>0.02</v>
          </cell>
          <cell r="OV112">
            <v>2.7E-2</v>
          </cell>
          <cell r="OW112">
            <v>2.4E-2</v>
          </cell>
          <cell r="OX112">
            <v>9.0999999999999998E-2</v>
          </cell>
          <cell r="OY112">
            <v>8.4000000000000005E-2</v>
          </cell>
          <cell r="OZ112">
            <v>3.9E-2</v>
          </cell>
          <cell r="PA112">
            <v>2.5000000000000001E-2</v>
          </cell>
          <cell r="PB112">
            <v>5.0000000000000001E-3</v>
          </cell>
          <cell r="PC112">
            <v>0.01</v>
          </cell>
          <cell r="PD112">
            <v>0.19</v>
          </cell>
        </row>
        <row r="113">
          <cell r="A113" t="str">
            <v>1RU</v>
          </cell>
          <cell r="B113" t="str">
            <v>113</v>
          </cell>
          <cell r="C113" t="str">
            <v>NAF 17</v>
          </cell>
          <cell r="D113" t="str">
            <v>RU</v>
          </cell>
          <cell r="E113" t="str">
            <v>1</v>
          </cell>
          <cell r="F113">
            <v>2.9000000000000001E-2</v>
          </cell>
          <cell r="G113">
            <v>8.5999999999999993E-2</v>
          </cell>
          <cell r="H113">
            <v>0.26800000000000002</v>
          </cell>
          <cell r="I113">
            <v>0.58699999999999997</v>
          </cell>
          <cell r="J113">
            <v>3.1E-2</v>
          </cell>
          <cell r="K113">
            <v>0.25900000000000001</v>
          </cell>
          <cell r="L113">
            <v>0.74099999999999999</v>
          </cell>
          <cell r="M113">
            <v>0</v>
          </cell>
          <cell r="N113">
            <v>0</v>
          </cell>
          <cell r="O113">
            <v>0.20300000000000001</v>
          </cell>
          <cell r="P113">
            <v>0.19600000000000001</v>
          </cell>
          <cell r="Q113">
            <v>2.4E-2</v>
          </cell>
          <cell r="R113">
            <v>0.02</v>
          </cell>
          <cell r="S113">
            <v>3.9E-2</v>
          </cell>
          <cell r="T113">
            <v>0.187</v>
          </cell>
          <cell r="U113">
            <v>0.43099999999999999</v>
          </cell>
          <cell r="V113">
            <v>0.08</v>
          </cell>
          <cell r="W113">
            <v>0.221</v>
          </cell>
          <cell r="X113">
            <v>0.10100000000000001</v>
          </cell>
          <cell r="Y113">
            <v>0.871</v>
          </cell>
          <cell r="Z113">
            <v>2.8000000000000001E-2</v>
          </cell>
          <cell r="AA113">
            <v>0.02</v>
          </cell>
          <cell r="AB113">
            <v>0.52500000000000002</v>
          </cell>
          <cell r="AC113">
            <v>0.10100000000000001</v>
          </cell>
          <cell r="AD113">
            <v>0.47499999999999998</v>
          </cell>
          <cell r="AE113">
            <v>5.0999999999999997E-2</v>
          </cell>
          <cell r="AF113">
            <v>0.26300000000000001</v>
          </cell>
          <cell r="AG113">
            <v>0.73699999999999999</v>
          </cell>
          <cell r="AH113">
            <v>0.03</v>
          </cell>
          <cell r="AI113">
            <v>0.97</v>
          </cell>
          <cell r="AJ113">
            <v>25</v>
          </cell>
          <cell r="AK113">
            <v>0.251</v>
          </cell>
          <cell r="AL113">
            <v>0.51</v>
          </cell>
          <cell r="AM113">
            <v>2.3E-2</v>
          </cell>
          <cell r="AN113">
            <v>1.9E-2</v>
          </cell>
          <cell r="AO113">
            <v>0.19800000000000001</v>
          </cell>
          <cell r="AP113">
            <v>2.3E-2</v>
          </cell>
          <cell r="AQ113">
            <v>0</v>
          </cell>
          <cell r="AR113">
            <v>0</v>
          </cell>
          <cell r="AS113">
            <v>0.95799999999999996</v>
          </cell>
          <cell r="AT113">
            <v>1.9E-2</v>
          </cell>
          <cell r="AU113">
            <v>13067</v>
          </cell>
          <cell r="AV113">
            <v>2.5999999999999999E-2</v>
          </cell>
          <cell r="AW113">
            <v>3.5999999999999997E-2</v>
          </cell>
          <cell r="AX113">
            <v>0.01</v>
          </cell>
          <cell r="AY113">
            <v>0.76600000000000001</v>
          </cell>
          <cell r="AZ113">
            <v>0.161</v>
          </cell>
          <cell r="BA113">
            <v>11.816000000000001</v>
          </cell>
          <cell r="BB113">
            <v>0.14499999999999999</v>
          </cell>
          <cell r="BC113">
            <v>0.14799999999999999</v>
          </cell>
          <cell r="BD113">
            <v>0.30099999999999999</v>
          </cell>
          <cell r="BE113">
            <v>0.40600000000000003</v>
          </cell>
          <cell r="BF113">
            <v>0.70099999999999996</v>
          </cell>
          <cell r="BG113">
            <v>7.4999999999999997E-2</v>
          </cell>
          <cell r="BH113">
            <v>6.4000000000000001E-2</v>
          </cell>
          <cell r="BI113">
            <v>3.5999999999999997E-2</v>
          </cell>
          <cell r="BJ113">
            <v>3.2000000000000001E-2</v>
          </cell>
          <cell r="BK113">
            <v>9.1999999999999998E-2</v>
          </cell>
          <cell r="BL113">
            <v>4.2000000000000003E-2</v>
          </cell>
          <cell r="BM113">
            <v>3.9E-2</v>
          </cell>
          <cell r="BN113">
            <v>5.0999999999999997E-2</v>
          </cell>
          <cell r="BO113">
            <v>5.6000000000000001E-2</v>
          </cell>
          <cell r="BP113">
            <v>0.108</v>
          </cell>
          <cell r="BQ113">
            <v>0.70499999999999996</v>
          </cell>
          <cell r="BR113">
            <v>0.125</v>
          </cell>
          <cell r="BS113">
            <v>7.0000000000000001E-3</v>
          </cell>
          <cell r="BT113">
            <v>1.0999999999999999E-2</v>
          </cell>
          <cell r="BU113">
            <v>1.4999999999999999E-2</v>
          </cell>
          <cell r="BV113">
            <v>4.9000000000000002E-2</v>
          </cell>
          <cell r="BW113">
            <v>0.79300000000000004</v>
          </cell>
          <cell r="BX113">
            <v>0</v>
          </cell>
          <cell r="BY113">
            <v>0</v>
          </cell>
          <cell r="BZ113">
            <v>0</v>
          </cell>
          <cell r="CA113">
            <v>0.05</v>
          </cell>
          <cell r="CB113">
            <v>0.34300000000000003</v>
          </cell>
          <cell r="CC113">
            <v>0.60599999999999998</v>
          </cell>
          <cell r="CD113">
            <v>3.1E-2</v>
          </cell>
          <cell r="CE113">
            <v>0.01</v>
          </cell>
          <cell r="CF113">
            <v>1.2E-2</v>
          </cell>
          <cell r="CG113">
            <v>7.0999999999999994E-2</v>
          </cell>
          <cell r="CH113">
            <v>0.26500000000000001</v>
          </cell>
          <cell r="CI113">
            <v>0.61099999999999999</v>
          </cell>
          <cell r="CJ113">
            <v>0</v>
          </cell>
          <cell r="CK113">
            <v>0</v>
          </cell>
          <cell r="CL113">
            <v>0</v>
          </cell>
          <cell r="CM113">
            <v>0</v>
          </cell>
          <cell r="CN113">
            <v>3.0000000000000001E-3</v>
          </cell>
          <cell r="CO113">
            <v>0.997</v>
          </cell>
          <cell r="CP113">
            <v>0.53</v>
          </cell>
          <cell r="CQ113">
            <v>0.28799999999999998</v>
          </cell>
          <cell r="CR113">
            <v>3.4000000000000002E-2</v>
          </cell>
          <cell r="CS113">
            <v>2.8000000000000001E-2</v>
          </cell>
          <cell r="CT113">
            <v>0.12</v>
          </cell>
          <cell r="CU113">
            <v>0.52100000000000002</v>
          </cell>
          <cell r="CV113">
            <v>0.22600000000000001</v>
          </cell>
          <cell r="CW113">
            <v>4.4999999999999998E-2</v>
          </cell>
          <cell r="CX113">
            <v>8.3000000000000004E-2</v>
          </cell>
          <cell r="CY113">
            <v>0.126</v>
          </cell>
          <cell r="CZ113">
            <v>0.68799999999999994</v>
          </cell>
          <cell r="DA113">
            <v>0.20499999999999999</v>
          </cell>
          <cell r="DB113">
            <v>0.03</v>
          </cell>
          <cell r="DC113">
            <v>1.2E-2</v>
          </cell>
          <cell r="DD113">
            <v>6.4000000000000001E-2</v>
          </cell>
          <cell r="DE113">
            <v>0.432</v>
          </cell>
          <cell r="DF113">
            <v>0.23799999999999999</v>
          </cell>
          <cell r="DG113">
            <v>0.08</v>
          </cell>
          <cell r="DH113">
            <v>6.6000000000000003E-2</v>
          </cell>
          <cell r="DI113">
            <v>0.184</v>
          </cell>
          <cell r="DJ113">
            <v>0.49099999999999999</v>
          </cell>
          <cell r="DK113">
            <v>5.8999999999999997E-2</v>
          </cell>
          <cell r="DL113">
            <v>8.9999999999999993E-3</v>
          </cell>
          <cell r="DM113">
            <v>8.9999999999999993E-3</v>
          </cell>
          <cell r="DN113">
            <v>0.432</v>
          </cell>
          <cell r="DO113">
            <v>0.53200000000000003</v>
          </cell>
          <cell r="DP113">
            <v>0.09</v>
          </cell>
          <cell r="DQ113">
            <v>1.4999999999999999E-2</v>
          </cell>
          <cell r="DR113">
            <v>4.2999999999999997E-2</v>
          </cell>
          <cell r="DS113">
            <v>0.32100000000000001</v>
          </cell>
          <cell r="DT113">
            <v>0.47799999999999998</v>
          </cell>
          <cell r="DU113">
            <v>0.24399999999999999</v>
          </cell>
          <cell r="DV113">
            <v>0.14899999999999999</v>
          </cell>
          <cell r="DW113">
            <v>8.0000000000000002E-3</v>
          </cell>
          <cell r="DX113">
            <v>0.122</v>
          </cell>
          <cell r="DY113">
            <v>0.32800000000000001</v>
          </cell>
          <cell r="DZ113">
            <v>0.29899999999999999</v>
          </cell>
          <cell r="EA113">
            <v>8.3000000000000004E-2</v>
          </cell>
          <cell r="EB113">
            <v>0.28999999999999998</v>
          </cell>
          <cell r="EC113">
            <v>0.114</v>
          </cell>
          <cell r="ED113">
            <v>0.35699999999999998</v>
          </cell>
          <cell r="EE113">
            <v>0.05</v>
          </cell>
          <cell r="EF113">
            <v>0.214</v>
          </cell>
          <cell r="EG113">
            <v>0.26500000000000001</v>
          </cell>
          <cell r="EH113">
            <v>0.379</v>
          </cell>
          <cell r="EI113">
            <v>0.26500000000000001</v>
          </cell>
          <cell r="EJ113">
            <v>0.1</v>
          </cell>
          <cell r="EK113">
            <v>0.25600000000000001</v>
          </cell>
          <cell r="EL113">
            <v>0.189</v>
          </cell>
          <cell r="EM113">
            <v>6.6000000000000003E-2</v>
          </cell>
          <cell r="EN113">
            <v>0.11</v>
          </cell>
          <cell r="EO113">
            <v>0.11700000000000001</v>
          </cell>
          <cell r="EP113">
            <v>0.16400000000000001</v>
          </cell>
          <cell r="EQ113">
            <v>0.35499999999999998</v>
          </cell>
          <cell r="ER113">
            <v>0.248</v>
          </cell>
          <cell r="ES113">
            <v>0.28799999999999998</v>
          </cell>
          <cell r="ET113">
            <v>4.8000000000000001E-2</v>
          </cell>
          <cell r="EU113">
            <v>0.28899999999999998</v>
          </cell>
          <cell r="EV113">
            <v>6.2E-2</v>
          </cell>
          <cell r="EW113">
            <v>7.0000000000000001E-3</v>
          </cell>
          <cell r="EX113">
            <v>3.7999999999999999E-2</v>
          </cell>
          <cell r="EY113">
            <v>5.8999999999999997E-2</v>
          </cell>
          <cell r="EZ113">
            <v>0.33700000000000002</v>
          </cell>
          <cell r="FA113">
            <v>0.13300000000000001</v>
          </cell>
          <cell r="FB113">
            <v>0.57199999999999995</v>
          </cell>
          <cell r="FC113">
            <v>0.26600000000000001</v>
          </cell>
          <cell r="FD113">
            <v>2.8000000000000001E-2</v>
          </cell>
          <cell r="FE113">
            <v>0.17899999999999999</v>
          </cell>
          <cell r="FF113">
            <v>0.621</v>
          </cell>
          <cell r="FG113">
            <v>0.161</v>
          </cell>
          <cell r="FH113">
            <v>3.9E-2</v>
          </cell>
          <cell r="FI113">
            <v>4.7E-2</v>
          </cell>
          <cell r="FJ113">
            <v>0.72699999999999998</v>
          </cell>
          <cell r="FK113">
            <v>0.17499999999999999</v>
          </cell>
          <cell r="FL113">
            <v>5.0999999999999997E-2</v>
          </cell>
          <cell r="FM113">
            <v>9.7000000000000003E-2</v>
          </cell>
          <cell r="FN113">
            <v>0.52600000000000002</v>
          </cell>
          <cell r="FO113">
            <v>0.312</v>
          </cell>
          <cell r="FP113">
            <v>6.5000000000000002E-2</v>
          </cell>
          <cell r="FQ113">
            <v>0.70099999999999996</v>
          </cell>
          <cell r="FR113">
            <v>9.8000000000000004E-2</v>
          </cell>
          <cell r="FS113">
            <v>8.3000000000000004E-2</v>
          </cell>
          <cell r="FT113">
            <v>4.8000000000000001E-2</v>
          </cell>
          <cell r="FU113">
            <v>7.0000000000000007E-2</v>
          </cell>
          <cell r="FV113">
            <v>0</v>
          </cell>
          <cell r="FW113">
            <v>0.69399999999999995</v>
          </cell>
          <cell r="FX113">
            <v>9.9000000000000005E-2</v>
          </cell>
          <cell r="FY113">
            <v>8.3000000000000004E-2</v>
          </cell>
          <cell r="FZ113">
            <v>5.0999999999999997E-2</v>
          </cell>
          <cell r="GA113">
            <v>7.3999999999999996E-2</v>
          </cell>
          <cell r="GB113">
            <v>0</v>
          </cell>
          <cell r="GC113">
            <v>8.0000000000000002E-3</v>
          </cell>
          <cell r="GD113">
            <v>0</v>
          </cell>
          <cell r="GE113">
            <v>2E-3</v>
          </cell>
          <cell r="GF113">
            <v>3.0000000000000001E-3</v>
          </cell>
          <cell r="GG113">
            <v>2E-3</v>
          </cell>
          <cell r="GH113">
            <v>8.9999999999999993E-3</v>
          </cell>
          <cell r="GI113">
            <v>0.03</v>
          </cell>
          <cell r="GJ113">
            <v>1.2E-2</v>
          </cell>
          <cell r="GK113">
            <v>1.4E-2</v>
          </cell>
          <cell r="GL113">
            <v>7.0000000000000001E-3</v>
          </cell>
          <cell r="GM113">
            <v>6.0000000000000001E-3</v>
          </cell>
          <cell r="GN113">
            <v>8.0000000000000002E-3</v>
          </cell>
          <cell r="GO113">
            <v>0.19900000000000001</v>
          </cell>
          <cell r="GP113">
            <v>3.3000000000000002E-2</v>
          </cell>
          <cell r="GQ113">
            <v>5.0000000000000001E-3</v>
          </cell>
          <cell r="GR113">
            <v>0.02</v>
          </cell>
          <cell r="GS113">
            <v>1.0999999999999999E-2</v>
          </cell>
          <cell r="GT113">
            <v>8.0000000000000002E-3</v>
          </cell>
          <cell r="GU113">
            <v>0.442</v>
          </cell>
          <cell r="GV113">
            <v>3.1E-2</v>
          </cell>
          <cell r="GW113">
            <v>3.6999999999999998E-2</v>
          </cell>
          <cell r="GX113">
            <v>8.0000000000000002E-3</v>
          </cell>
          <cell r="GY113">
            <v>1.2999999999999999E-2</v>
          </cell>
          <cell r="GZ113">
            <v>0.06</v>
          </cell>
          <cell r="HA113">
            <v>2.7E-2</v>
          </cell>
          <cell r="HB113">
            <v>0</v>
          </cell>
          <cell r="HC113">
            <v>0</v>
          </cell>
          <cell r="HD113">
            <v>0</v>
          </cell>
          <cell r="HE113">
            <v>0</v>
          </cell>
          <cell r="HF113">
            <v>6.0000000000000001E-3</v>
          </cell>
          <cell r="HG113">
            <v>4.0000000000000001E-3</v>
          </cell>
          <cell r="HH113">
            <v>6.0000000000000001E-3</v>
          </cell>
          <cell r="HI113">
            <v>0</v>
          </cell>
          <cell r="HJ113">
            <v>0</v>
          </cell>
          <cell r="HK113">
            <v>6.0000000000000001E-3</v>
          </cell>
          <cell r="HL113">
            <v>0.01</v>
          </cell>
          <cell r="HM113">
            <v>1.2E-2</v>
          </cell>
          <cell r="HN113">
            <v>3.0000000000000001E-3</v>
          </cell>
          <cell r="HO113">
            <v>1.4E-2</v>
          </cell>
          <cell r="HP113">
            <v>1.2999999999999999E-2</v>
          </cell>
          <cell r="HQ113">
            <v>5.0000000000000001E-3</v>
          </cell>
          <cell r="HR113">
            <v>3.2000000000000001E-2</v>
          </cell>
          <cell r="HS113">
            <v>1.0999999999999999E-2</v>
          </cell>
          <cell r="HT113">
            <v>8.0000000000000002E-3</v>
          </cell>
          <cell r="HU113">
            <v>6.0000000000000001E-3</v>
          </cell>
          <cell r="HV113">
            <v>1.4E-2</v>
          </cell>
          <cell r="HW113">
            <v>1.6E-2</v>
          </cell>
          <cell r="HX113">
            <v>0.18099999999999999</v>
          </cell>
          <cell r="HY113">
            <v>1.4999999999999999E-2</v>
          </cell>
          <cell r="HZ113">
            <v>2.1000000000000001E-2</v>
          </cell>
          <cell r="IA113">
            <v>3.1E-2</v>
          </cell>
          <cell r="IB113">
            <v>2.9000000000000001E-2</v>
          </cell>
          <cell r="IC113">
            <v>6.7000000000000004E-2</v>
          </cell>
          <cell r="ID113">
            <v>0.47199999999999998</v>
          </cell>
          <cell r="IE113">
            <v>0</v>
          </cell>
          <cell r="IF113">
            <v>0</v>
          </cell>
          <cell r="IG113">
            <v>0</v>
          </cell>
          <cell r="IH113">
            <v>0</v>
          </cell>
          <cell r="II113">
            <v>7.0000000000000001E-3</v>
          </cell>
          <cell r="IJ113">
            <v>1.7000000000000001E-2</v>
          </cell>
          <cell r="IK113">
            <v>1.7999999999999999E-2</v>
          </cell>
          <cell r="IL113">
            <v>0</v>
          </cell>
          <cell r="IM113">
            <v>0</v>
          </cell>
          <cell r="IN113">
            <v>0</v>
          </cell>
          <cell r="IO113">
            <v>2E-3</v>
          </cell>
          <cell r="IP113">
            <v>1.2E-2</v>
          </cell>
          <cell r="IQ113">
            <v>5.0000000000000001E-3</v>
          </cell>
          <cell r="IR113">
            <v>0</v>
          </cell>
          <cell r="IS113">
            <v>5.0000000000000001E-3</v>
          </cell>
          <cell r="IT113">
            <v>8.9999999999999993E-3</v>
          </cell>
          <cell r="IU113">
            <v>3.0000000000000001E-3</v>
          </cell>
          <cell r="IV113">
            <v>5.6000000000000001E-2</v>
          </cell>
          <cell r="IW113">
            <v>4.9000000000000002E-2</v>
          </cell>
          <cell r="IX113">
            <v>3.0000000000000001E-3</v>
          </cell>
          <cell r="IY113">
            <v>8.0000000000000002E-3</v>
          </cell>
          <cell r="IZ113">
            <v>6.0000000000000001E-3</v>
          </cell>
          <cell r="JA113">
            <v>1.0999999999999999E-2</v>
          </cell>
          <cell r="JB113">
            <v>0.19400000000000001</v>
          </cell>
          <cell r="JC113">
            <v>5.2999999999999999E-2</v>
          </cell>
          <cell r="JD113">
            <v>0</v>
          </cell>
          <cell r="JE113">
            <v>0</v>
          </cell>
          <cell r="JF113">
            <v>0</v>
          </cell>
          <cell r="JG113">
            <v>3.3000000000000002E-2</v>
          </cell>
          <cell r="JH113">
            <v>0.50800000000000001</v>
          </cell>
          <cell r="JI113">
            <v>0</v>
          </cell>
          <cell r="JJ113">
            <v>0</v>
          </cell>
          <cell r="JK113">
            <v>0</v>
          </cell>
          <cell r="JL113">
            <v>0</v>
          </cell>
          <cell r="JM113">
            <v>0</v>
          </cell>
          <cell r="JN113">
            <v>2.5999999999999999E-2</v>
          </cell>
          <cell r="JO113">
            <v>0</v>
          </cell>
          <cell r="JP113">
            <v>0</v>
          </cell>
          <cell r="JQ113">
            <v>0</v>
          </cell>
          <cell r="JR113">
            <v>0</v>
          </cell>
          <cell r="JS113">
            <v>4.0000000000000001E-3</v>
          </cell>
          <cell r="JT113">
            <v>2.8000000000000001E-2</v>
          </cell>
          <cell r="JU113">
            <v>0</v>
          </cell>
          <cell r="JV113">
            <v>0</v>
          </cell>
          <cell r="JW113">
            <v>0</v>
          </cell>
          <cell r="JX113">
            <v>5.0000000000000001E-3</v>
          </cell>
          <cell r="JY113">
            <v>1.9E-2</v>
          </cell>
          <cell r="JZ113">
            <v>5.1999999999999998E-2</v>
          </cell>
          <cell r="KA113">
            <v>0</v>
          </cell>
          <cell r="KB113">
            <v>0</v>
          </cell>
          <cell r="KC113">
            <v>0</v>
          </cell>
          <cell r="KD113">
            <v>7.0000000000000001E-3</v>
          </cell>
          <cell r="KE113">
            <v>8.8999999999999996E-2</v>
          </cell>
          <cell r="KF113">
            <v>0.114</v>
          </cell>
          <cell r="KG113">
            <v>0</v>
          </cell>
          <cell r="KH113">
            <v>0</v>
          </cell>
          <cell r="KI113">
            <v>0</v>
          </cell>
          <cell r="KJ113">
            <v>3.2000000000000001E-2</v>
          </cell>
          <cell r="KK113">
            <v>0.224</v>
          </cell>
          <cell r="KL113">
            <v>0.39300000000000002</v>
          </cell>
          <cell r="KM113">
            <v>0</v>
          </cell>
          <cell r="KN113">
            <v>0</v>
          </cell>
          <cell r="KO113">
            <v>0</v>
          </cell>
          <cell r="KP113">
            <v>6.0000000000000001E-3</v>
          </cell>
          <cell r="KQ113">
            <v>6.0000000000000001E-3</v>
          </cell>
          <cell r="KR113">
            <v>1.9E-2</v>
          </cell>
          <cell r="KS113">
            <v>0</v>
          </cell>
          <cell r="KT113">
            <v>0</v>
          </cell>
          <cell r="KU113">
            <v>0</v>
          </cell>
          <cell r="KV113">
            <v>0</v>
          </cell>
          <cell r="KW113">
            <v>4.0000000000000001E-3</v>
          </cell>
          <cell r="KX113">
            <v>2.3E-2</v>
          </cell>
          <cell r="KY113">
            <v>4.0000000000000001E-3</v>
          </cell>
          <cell r="KZ113">
            <v>0</v>
          </cell>
          <cell r="LA113">
            <v>0</v>
          </cell>
          <cell r="LB113">
            <v>6.0000000000000001E-3</v>
          </cell>
          <cell r="LC113">
            <v>1.6E-2</v>
          </cell>
          <cell r="LD113">
            <v>5.3999999999999999E-2</v>
          </cell>
          <cell r="LE113">
            <v>2E-3</v>
          </cell>
          <cell r="LF113">
            <v>3.0000000000000001E-3</v>
          </cell>
          <cell r="LG113">
            <v>6.0000000000000001E-3</v>
          </cell>
          <cell r="LH113">
            <v>1.7999999999999999E-2</v>
          </cell>
          <cell r="LI113">
            <v>4.9000000000000002E-2</v>
          </cell>
          <cell r="LJ113">
            <v>0.14599999999999999</v>
          </cell>
          <cell r="LK113">
            <v>2.5000000000000001E-2</v>
          </cell>
          <cell r="LL113">
            <v>8.0000000000000002E-3</v>
          </cell>
          <cell r="LM113">
            <v>6.0000000000000001E-3</v>
          </cell>
          <cell r="LN113">
            <v>4.3999999999999997E-2</v>
          </cell>
          <cell r="LO113">
            <v>0.192</v>
          </cell>
          <cell r="LP113">
            <v>0.375</v>
          </cell>
          <cell r="LQ113">
            <v>0</v>
          </cell>
          <cell r="LR113">
            <v>0</v>
          </cell>
          <cell r="LS113">
            <v>0</v>
          </cell>
          <cell r="LT113">
            <v>2E-3</v>
          </cell>
          <cell r="LU113">
            <v>4.0000000000000001E-3</v>
          </cell>
          <cell r="LV113">
            <v>1.2999999999999999E-2</v>
          </cell>
          <cell r="LW113">
            <v>0</v>
          </cell>
          <cell r="LX113">
            <v>0</v>
          </cell>
          <cell r="LY113">
            <v>0</v>
          </cell>
          <cell r="LZ113">
            <v>0</v>
          </cell>
          <cell r="MA113">
            <v>0</v>
          </cell>
          <cell r="MB113">
            <v>0.02</v>
          </cell>
          <cell r="MC113">
            <v>0</v>
          </cell>
          <cell r="MD113">
            <v>0</v>
          </cell>
          <cell r="ME113">
            <v>0</v>
          </cell>
          <cell r="MF113">
            <v>0</v>
          </cell>
          <cell r="MG113">
            <v>0</v>
          </cell>
          <cell r="MH113">
            <v>7.6999999999999999E-2</v>
          </cell>
          <cell r="MI113">
            <v>0</v>
          </cell>
          <cell r="MJ113">
            <v>0</v>
          </cell>
          <cell r="MK113">
            <v>0</v>
          </cell>
          <cell r="ML113">
            <v>0</v>
          </cell>
          <cell r="MM113">
            <v>0</v>
          </cell>
          <cell r="MN113">
            <v>0.222</v>
          </cell>
          <cell r="MO113">
            <v>0</v>
          </cell>
          <cell r="MP113">
            <v>0</v>
          </cell>
          <cell r="MQ113">
            <v>0</v>
          </cell>
          <cell r="MR113">
            <v>0</v>
          </cell>
          <cell r="MS113">
            <v>0</v>
          </cell>
          <cell r="MT113">
            <v>0.65400000000000003</v>
          </cell>
          <cell r="MU113">
            <v>0</v>
          </cell>
          <cell r="MV113">
            <v>0</v>
          </cell>
          <cell r="MW113">
            <v>0</v>
          </cell>
          <cell r="MX113">
            <v>0</v>
          </cell>
          <cell r="MY113">
            <v>3.0000000000000001E-3</v>
          </cell>
          <cell r="MZ113">
            <v>2.3E-2</v>
          </cell>
          <cell r="NA113">
            <v>0.1</v>
          </cell>
          <cell r="NB113">
            <v>0.14599999999999999</v>
          </cell>
          <cell r="NC113">
            <v>0</v>
          </cell>
          <cell r="ND113">
            <v>3.7999999999999999E-2</v>
          </cell>
          <cell r="NE113">
            <v>4.3999999999999997E-2</v>
          </cell>
          <cell r="NF113">
            <v>0.01</v>
          </cell>
          <cell r="NG113">
            <v>0.154</v>
          </cell>
          <cell r="NH113">
            <v>2.7E-2</v>
          </cell>
          <cell r="NI113">
            <v>9.4E-2</v>
          </cell>
          <cell r="NJ113">
            <v>1.4999999999999999E-2</v>
          </cell>
          <cell r="NK113">
            <v>2E-3</v>
          </cell>
          <cell r="NL113">
            <v>1.4999999999999999E-2</v>
          </cell>
          <cell r="NM113">
            <v>1.7000000000000001E-2</v>
          </cell>
          <cell r="NN113">
            <v>4.2999999999999997E-2</v>
          </cell>
          <cell r="NO113">
            <v>7.0000000000000001E-3</v>
          </cell>
          <cell r="NP113">
            <v>2E-3</v>
          </cell>
          <cell r="NQ113">
            <v>4.2999999999999997E-2</v>
          </cell>
          <cell r="NR113">
            <v>2E-3</v>
          </cell>
          <cell r="NS113">
            <v>0.04</v>
          </cell>
          <cell r="NT113">
            <v>0.20100000000000001</v>
          </cell>
          <cell r="NU113">
            <v>0.30099999999999999</v>
          </cell>
          <cell r="NV113">
            <v>4.0000000000000001E-3</v>
          </cell>
          <cell r="NW113">
            <v>3.0000000000000001E-3</v>
          </cell>
          <cell r="NX113">
            <v>0.02</v>
          </cell>
          <cell r="NY113">
            <v>4.4999999999999998E-2</v>
          </cell>
          <cell r="NZ113">
            <v>0.23300000000000001</v>
          </cell>
          <cell r="OA113">
            <v>1.6E-2</v>
          </cell>
          <cell r="OB113">
            <v>6.0000000000000001E-3</v>
          </cell>
          <cell r="OC113">
            <v>5.0000000000000001E-3</v>
          </cell>
          <cell r="OD113">
            <v>0.01</v>
          </cell>
          <cell r="OE113">
            <v>5.8999999999999997E-2</v>
          </cell>
          <cell r="OF113">
            <v>0.01</v>
          </cell>
          <cell r="OG113">
            <v>2.5999999999999999E-2</v>
          </cell>
          <cell r="OH113">
            <v>1.9E-2</v>
          </cell>
          <cell r="OI113">
            <v>2.3E-2</v>
          </cell>
          <cell r="OJ113">
            <v>0.223</v>
          </cell>
          <cell r="OK113">
            <v>9.5000000000000001E-2</v>
          </cell>
          <cell r="OL113">
            <v>8.9999999999999993E-3</v>
          </cell>
          <cell r="OM113">
            <v>5.0000000000000001E-3</v>
          </cell>
          <cell r="ON113">
            <v>5.0000000000000001E-3</v>
          </cell>
          <cell r="OO113">
            <v>0.183</v>
          </cell>
          <cell r="OP113">
            <v>0.122</v>
          </cell>
          <cell r="OQ113">
            <v>1.4999999999999999E-2</v>
          </cell>
          <cell r="OR113">
            <v>3.5000000000000003E-2</v>
          </cell>
          <cell r="OS113">
            <v>2E-3</v>
          </cell>
          <cell r="OT113">
            <v>2.4E-2</v>
          </cell>
          <cell r="OU113">
            <v>1.7999999999999999E-2</v>
          </cell>
          <cell r="OV113">
            <v>2E-3</v>
          </cell>
          <cell r="OW113">
            <v>0.04</v>
          </cell>
          <cell r="OX113">
            <v>9.7000000000000003E-2</v>
          </cell>
          <cell r="OY113">
            <v>3.5999999999999997E-2</v>
          </cell>
          <cell r="OZ113">
            <v>4.1000000000000002E-2</v>
          </cell>
          <cell r="PA113">
            <v>5.6000000000000001E-2</v>
          </cell>
          <cell r="PB113">
            <v>1.4E-2</v>
          </cell>
          <cell r="PC113">
            <v>2.1000000000000001E-2</v>
          </cell>
          <cell r="PD113">
            <v>0.17399999999999999</v>
          </cell>
        </row>
        <row r="114">
          <cell r="A114" t="str">
            <v>2RU</v>
          </cell>
          <cell r="B114" t="str">
            <v>114</v>
          </cell>
          <cell r="C114" t="str">
            <v>NAF 17</v>
          </cell>
          <cell r="D114" t="str">
            <v>RU</v>
          </cell>
          <cell r="E114" t="str">
            <v>2</v>
          </cell>
          <cell r="F114">
            <v>5.8000000000000003E-2</v>
          </cell>
          <cell r="G114">
            <v>0.13300000000000001</v>
          </cell>
          <cell r="H114">
            <v>0.26900000000000002</v>
          </cell>
          <cell r="I114">
            <v>0.48699999999999999</v>
          </cell>
          <cell r="J114">
            <v>5.2999999999999999E-2</v>
          </cell>
          <cell r="K114">
            <v>0.38</v>
          </cell>
          <cell r="L114">
            <v>0.56999999999999995</v>
          </cell>
          <cell r="M114">
            <v>1.6E-2</v>
          </cell>
          <cell r="N114">
            <v>3.4000000000000002E-2</v>
          </cell>
          <cell r="O114">
            <v>0.29899999999999999</v>
          </cell>
          <cell r="P114">
            <v>0.21099999999999999</v>
          </cell>
          <cell r="Q114">
            <v>0.01</v>
          </cell>
          <cell r="R114">
            <v>2.4E-2</v>
          </cell>
          <cell r="S114">
            <v>8.5999999999999993E-2</v>
          </cell>
          <cell r="T114">
            <v>0.23300000000000001</v>
          </cell>
          <cell r="U114">
            <v>0.36799999999999999</v>
          </cell>
          <cell r="V114">
            <v>0.122</v>
          </cell>
          <cell r="W114">
            <v>0.185</v>
          </cell>
          <cell r="X114">
            <v>0.158</v>
          </cell>
          <cell r="Y114">
            <v>0.82199999999999995</v>
          </cell>
          <cell r="Z114">
            <v>0.02</v>
          </cell>
          <cell r="AA114">
            <v>0</v>
          </cell>
          <cell r="AB114">
            <v>0.41799999999999998</v>
          </cell>
          <cell r="AC114">
            <v>0.10299999999999999</v>
          </cell>
          <cell r="AD114">
            <v>0.67100000000000004</v>
          </cell>
          <cell r="AE114">
            <v>0.30099999999999999</v>
          </cell>
          <cell r="AF114">
            <v>0.255</v>
          </cell>
          <cell r="AG114">
            <v>0.745</v>
          </cell>
          <cell r="AH114">
            <v>1.6E-2</v>
          </cell>
          <cell r="AI114">
            <v>0.98399999999999999</v>
          </cell>
          <cell r="AJ114">
            <v>9</v>
          </cell>
          <cell r="AK114">
            <v>0.31</v>
          </cell>
          <cell r="AL114">
            <v>0.59199999999999997</v>
          </cell>
          <cell r="AM114">
            <v>3.5000000000000003E-2</v>
          </cell>
          <cell r="AN114">
            <v>0</v>
          </cell>
          <cell r="AO114">
            <v>6.3E-2</v>
          </cell>
          <cell r="AP114">
            <v>0.02</v>
          </cell>
          <cell r="AQ114">
            <v>1.2E-2</v>
          </cell>
          <cell r="AR114">
            <v>0.11799999999999999</v>
          </cell>
          <cell r="AS114">
            <v>0.78</v>
          </cell>
          <cell r="AT114">
            <v>7.0999999999999994E-2</v>
          </cell>
          <cell r="AU114">
            <v>14344</v>
          </cell>
          <cell r="AV114">
            <v>1.6E-2</v>
          </cell>
          <cell r="AW114">
            <v>4.4999999999999998E-2</v>
          </cell>
          <cell r="AX114">
            <v>2E-3</v>
          </cell>
          <cell r="AY114">
            <v>0.71099999999999997</v>
          </cell>
          <cell r="AZ114">
            <v>0.22700000000000001</v>
          </cell>
          <cell r="BA114">
            <v>16.523</v>
          </cell>
          <cell r="BB114">
            <v>0.06</v>
          </cell>
          <cell r="BC114">
            <v>0.247</v>
          </cell>
          <cell r="BD114">
            <v>0.31900000000000001</v>
          </cell>
          <cell r="BE114">
            <v>0.374</v>
          </cell>
          <cell r="BF114">
            <v>0.59</v>
          </cell>
          <cell r="BG114">
            <v>0.11600000000000001</v>
          </cell>
          <cell r="BH114">
            <v>7.4999999999999997E-2</v>
          </cell>
          <cell r="BI114">
            <v>6.6000000000000003E-2</v>
          </cell>
          <cell r="BJ114">
            <v>8.5000000000000006E-2</v>
          </cell>
          <cell r="BK114">
            <v>6.7000000000000004E-2</v>
          </cell>
          <cell r="BL114">
            <v>8.1000000000000003E-2</v>
          </cell>
          <cell r="BM114">
            <v>5.7000000000000002E-2</v>
          </cell>
          <cell r="BN114">
            <v>2.1000000000000001E-2</v>
          </cell>
          <cell r="BO114">
            <v>8.1000000000000003E-2</v>
          </cell>
          <cell r="BP114">
            <v>0.22600000000000001</v>
          </cell>
          <cell r="BQ114">
            <v>0.53400000000000003</v>
          </cell>
          <cell r="BR114">
            <v>6.5000000000000002E-2</v>
          </cell>
          <cell r="BS114">
            <v>0.02</v>
          </cell>
          <cell r="BT114">
            <v>5.6000000000000001E-2</v>
          </cell>
          <cell r="BU114">
            <v>1.4E-2</v>
          </cell>
          <cell r="BV114">
            <v>6.5000000000000002E-2</v>
          </cell>
          <cell r="BW114">
            <v>0.78100000000000003</v>
          </cell>
          <cell r="BX114">
            <v>0</v>
          </cell>
          <cell r="BY114">
            <v>0</v>
          </cell>
          <cell r="BZ114">
            <v>0.01</v>
          </cell>
          <cell r="CA114">
            <v>0.13700000000000001</v>
          </cell>
          <cell r="CB114">
            <v>0.52800000000000002</v>
          </cell>
          <cell r="CC114">
            <v>0.32400000000000001</v>
          </cell>
          <cell r="CD114">
            <v>8.0000000000000002E-3</v>
          </cell>
          <cell r="CE114">
            <v>1.4E-2</v>
          </cell>
          <cell r="CF114">
            <v>3.3000000000000002E-2</v>
          </cell>
          <cell r="CG114">
            <v>0.252</v>
          </cell>
          <cell r="CH114">
            <v>0.40799999999999997</v>
          </cell>
          <cell r="CI114">
            <v>0.28499999999999998</v>
          </cell>
          <cell r="CJ114">
            <v>0</v>
          </cell>
          <cell r="CK114">
            <v>0</v>
          </cell>
          <cell r="CL114">
            <v>0</v>
          </cell>
          <cell r="CM114">
            <v>4.0000000000000001E-3</v>
          </cell>
          <cell r="CN114">
            <v>0</v>
          </cell>
          <cell r="CO114">
            <v>0.996</v>
          </cell>
          <cell r="CP114">
            <v>0.50800000000000001</v>
          </cell>
          <cell r="CQ114">
            <v>0.30599999999999999</v>
          </cell>
          <cell r="CR114">
            <v>9.5000000000000001E-2</v>
          </cell>
          <cell r="CS114">
            <v>2.5999999999999999E-2</v>
          </cell>
          <cell r="CT114">
            <v>6.5000000000000002E-2</v>
          </cell>
          <cell r="CU114">
            <v>0.58699999999999997</v>
          </cell>
          <cell r="CV114">
            <v>0.22</v>
          </cell>
          <cell r="CW114">
            <v>4.2000000000000003E-2</v>
          </cell>
          <cell r="CX114">
            <v>9.1999999999999998E-2</v>
          </cell>
          <cell r="CY114">
            <v>5.8999999999999997E-2</v>
          </cell>
          <cell r="CZ114">
            <v>0.66500000000000004</v>
          </cell>
          <cell r="DA114">
            <v>0.23400000000000001</v>
          </cell>
          <cell r="DB114">
            <v>7.1999999999999995E-2</v>
          </cell>
          <cell r="DC114">
            <v>0.02</v>
          </cell>
          <cell r="DD114">
            <v>8.9999999999999993E-3</v>
          </cell>
          <cell r="DE114">
            <v>0.48199999999999998</v>
          </cell>
          <cell r="DF114">
            <v>0.23300000000000001</v>
          </cell>
          <cell r="DG114">
            <v>0.13800000000000001</v>
          </cell>
          <cell r="DH114">
            <v>3.4000000000000002E-2</v>
          </cell>
          <cell r="DI114">
            <v>0.113</v>
          </cell>
          <cell r="DJ114">
            <v>0.39600000000000002</v>
          </cell>
          <cell r="DK114">
            <v>4.2999999999999997E-2</v>
          </cell>
          <cell r="DL114">
            <v>2.8000000000000001E-2</v>
          </cell>
          <cell r="DM114">
            <v>3.6999999999999998E-2</v>
          </cell>
          <cell r="DN114">
            <v>0.497</v>
          </cell>
          <cell r="DO114">
            <v>0.53800000000000003</v>
          </cell>
          <cell r="DP114">
            <v>0.105</v>
          </cell>
          <cell r="DQ114">
            <v>0.04</v>
          </cell>
          <cell r="DR114">
            <v>5.3999999999999999E-2</v>
          </cell>
          <cell r="DS114">
            <v>0.26300000000000001</v>
          </cell>
          <cell r="DT114">
            <v>0.45800000000000002</v>
          </cell>
          <cell r="DU114">
            <v>0.28199999999999997</v>
          </cell>
          <cell r="DV114">
            <v>0.182</v>
          </cell>
          <cell r="DW114">
            <v>1.7000000000000001E-2</v>
          </cell>
          <cell r="DX114">
            <v>6.0999999999999999E-2</v>
          </cell>
          <cell r="DY114">
            <v>0.33100000000000002</v>
          </cell>
          <cell r="DZ114">
            <v>0.28199999999999997</v>
          </cell>
          <cell r="EA114">
            <v>0.16900000000000001</v>
          </cell>
          <cell r="EB114">
            <v>0.217</v>
          </cell>
          <cell r="EC114">
            <v>0.13200000000000001</v>
          </cell>
          <cell r="ED114">
            <v>0.307</v>
          </cell>
          <cell r="EE114">
            <v>0.112</v>
          </cell>
          <cell r="EF114">
            <v>0.27700000000000002</v>
          </cell>
          <cell r="EG114">
            <v>0.17199999999999999</v>
          </cell>
          <cell r="EH114">
            <v>0.31</v>
          </cell>
          <cell r="EI114">
            <v>0.26100000000000001</v>
          </cell>
          <cell r="EJ114">
            <v>0.20599999999999999</v>
          </cell>
          <cell r="EK114">
            <v>0.223</v>
          </cell>
          <cell r="EL114">
            <v>0.16900000000000001</v>
          </cell>
          <cell r="EM114">
            <v>0.06</v>
          </cell>
          <cell r="EN114">
            <v>0.111</v>
          </cell>
          <cell r="EO114">
            <v>0.11899999999999999</v>
          </cell>
          <cell r="EP114">
            <v>0.17499999999999999</v>
          </cell>
          <cell r="EQ114">
            <v>0.36599999999999999</v>
          </cell>
          <cell r="ER114">
            <v>0.157</v>
          </cell>
          <cell r="ES114">
            <v>0.42199999999999999</v>
          </cell>
          <cell r="ET114">
            <v>6.2E-2</v>
          </cell>
          <cell r="EU114">
            <v>0.28999999999999998</v>
          </cell>
          <cell r="EV114">
            <v>0.11</v>
          </cell>
          <cell r="EW114">
            <v>4.1000000000000002E-2</v>
          </cell>
          <cell r="EX114">
            <v>3.4000000000000002E-2</v>
          </cell>
          <cell r="EY114">
            <v>0.129</v>
          </cell>
          <cell r="EZ114">
            <v>0.30299999999999999</v>
          </cell>
          <cell r="FA114">
            <v>0.27800000000000002</v>
          </cell>
          <cell r="FB114">
            <v>0.33</v>
          </cell>
          <cell r="FC114">
            <v>0.35299999999999998</v>
          </cell>
          <cell r="FD114">
            <v>0.04</v>
          </cell>
          <cell r="FE114">
            <v>0.33700000000000002</v>
          </cell>
          <cell r="FF114">
            <v>0.41799999999999998</v>
          </cell>
          <cell r="FG114">
            <v>0.20300000000000001</v>
          </cell>
          <cell r="FH114">
            <v>4.2000000000000003E-2</v>
          </cell>
          <cell r="FI114">
            <v>0.13400000000000001</v>
          </cell>
          <cell r="FJ114">
            <v>0.55900000000000005</v>
          </cell>
          <cell r="FK114">
            <v>0.245</v>
          </cell>
          <cell r="FL114">
            <v>6.2E-2</v>
          </cell>
          <cell r="FM114">
            <v>0.154</v>
          </cell>
          <cell r="FN114">
            <v>0.501</v>
          </cell>
          <cell r="FO114">
            <v>0.28100000000000003</v>
          </cell>
          <cell r="FP114">
            <v>6.5000000000000002E-2</v>
          </cell>
          <cell r="FQ114">
            <v>0.628</v>
          </cell>
          <cell r="FR114">
            <v>0.11899999999999999</v>
          </cell>
          <cell r="FS114">
            <v>9.0999999999999998E-2</v>
          </cell>
          <cell r="FT114">
            <v>5.6000000000000001E-2</v>
          </cell>
          <cell r="FU114">
            <v>0.105</v>
          </cell>
          <cell r="FV114">
            <v>1E-3</v>
          </cell>
          <cell r="FW114">
            <v>0.61099999999999999</v>
          </cell>
          <cell r="FX114">
            <v>0.121</v>
          </cell>
          <cell r="FY114">
            <v>8.5999999999999993E-2</v>
          </cell>
          <cell r="FZ114">
            <v>6.3E-2</v>
          </cell>
          <cell r="GA114">
            <v>0.11700000000000001</v>
          </cell>
          <cell r="GB114">
            <v>1E-3</v>
          </cell>
          <cell r="GC114">
            <v>0</v>
          </cell>
          <cell r="GD114">
            <v>0</v>
          </cell>
          <cell r="GE114">
            <v>0</v>
          </cell>
          <cell r="GF114">
            <v>1.0999999999999999E-2</v>
          </cell>
          <cell r="GG114">
            <v>4.4999999999999998E-2</v>
          </cell>
          <cell r="GH114">
            <v>2E-3</v>
          </cell>
          <cell r="GI114">
            <v>5.8999999999999997E-2</v>
          </cell>
          <cell r="GJ114">
            <v>7.0000000000000001E-3</v>
          </cell>
          <cell r="GK114">
            <v>3.5000000000000003E-2</v>
          </cell>
          <cell r="GL114">
            <v>1.4E-2</v>
          </cell>
          <cell r="GM114">
            <v>8.0000000000000002E-3</v>
          </cell>
          <cell r="GN114">
            <v>1.0999999999999999E-2</v>
          </cell>
          <cell r="GO114">
            <v>0.19400000000000001</v>
          </cell>
          <cell r="GP114">
            <v>5.2999999999999999E-2</v>
          </cell>
          <cell r="GQ114">
            <v>0.02</v>
          </cell>
          <cell r="GR114">
            <v>0</v>
          </cell>
          <cell r="GS114">
            <v>4.0000000000000001E-3</v>
          </cell>
          <cell r="GT114">
            <v>3.0000000000000001E-3</v>
          </cell>
          <cell r="GU114">
            <v>0.30099999999999999</v>
          </cell>
          <cell r="GV114">
            <v>5.6000000000000001E-2</v>
          </cell>
          <cell r="GW114">
            <v>0.02</v>
          </cell>
          <cell r="GX114">
            <v>4.1000000000000002E-2</v>
          </cell>
          <cell r="GY114">
            <v>2.8000000000000001E-2</v>
          </cell>
          <cell r="GZ114">
            <v>3.4000000000000002E-2</v>
          </cell>
          <cell r="HA114">
            <v>3.5999999999999997E-2</v>
          </cell>
          <cell r="HB114">
            <v>0</v>
          </cell>
          <cell r="HC114">
            <v>0</v>
          </cell>
          <cell r="HD114">
            <v>0</v>
          </cell>
          <cell r="HE114">
            <v>0</v>
          </cell>
          <cell r="HF114">
            <v>1.6E-2</v>
          </cell>
          <cell r="HG114">
            <v>0</v>
          </cell>
          <cell r="HH114">
            <v>0</v>
          </cell>
          <cell r="HI114">
            <v>0</v>
          </cell>
          <cell r="HJ114">
            <v>2E-3</v>
          </cell>
          <cell r="HK114">
            <v>8.9999999999999993E-3</v>
          </cell>
          <cell r="HL114">
            <v>4.9000000000000002E-2</v>
          </cell>
          <cell r="HM114">
            <v>0</v>
          </cell>
          <cell r="HN114">
            <v>3.0000000000000001E-3</v>
          </cell>
          <cell r="HO114">
            <v>0</v>
          </cell>
          <cell r="HP114">
            <v>5.0000000000000001E-3</v>
          </cell>
          <cell r="HQ114">
            <v>4.4999999999999998E-2</v>
          </cell>
          <cell r="HR114">
            <v>8.1000000000000003E-2</v>
          </cell>
          <cell r="HS114">
            <v>0.02</v>
          </cell>
          <cell r="HT114">
            <v>5.0000000000000001E-3</v>
          </cell>
          <cell r="HU114">
            <v>1.0999999999999999E-2</v>
          </cell>
          <cell r="HV114">
            <v>4.4999999999999998E-2</v>
          </cell>
          <cell r="HW114">
            <v>9.5000000000000001E-2</v>
          </cell>
          <cell r="HX114">
            <v>9.6000000000000002E-2</v>
          </cell>
          <cell r="HY114">
            <v>6.0999999999999999E-2</v>
          </cell>
          <cell r="HZ114">
            <v>3.2000000000000001E-2</v>
          </cell>
          <cell r="IA114">
            <v>0.01</v>
          </cell>
          <cell r="IB114">
            <v>2.9000000000000001E-2</v>
          </cell>
          <cell r="IC114">
            <v>6.9000000000000006E-2</v>
          </cell>
          <cell r="ID114">
            <v>0.28100000000000003</v>
          </cell>
          <cell r="IE114">
            <v>0</v>
          </cell>
          <cell r="IF114">
            <v>1.7000000000000001E-2</v>
          </cell>
          <cell r="IG114">
            <v>0</v>
          </cell>
          <cell r="IH114">
            <v>0</v>
          </cell>
          <cell r="II114">
            <v>8.0000000000000002E-3</v>
          </cell>
          <cell r="IJ114">
            <v>2.8000000000000001E-2</v>
          </cell>
          <cell r="IK114">
            <v>4.4999999999999998E-2</v>
          </cell>
          <cell r="IL114">
            <v>6.0000000000000001E-3</v>
          </cell>
          <cell r="IM114">
            <v>3.0000000000000001E-3</v>
          </cell>
          <cell r="IN114">
            <v>0</v>
          </cell>
          <cell r="IO114">
            <v>6.0000000000000001E-3</v>
          </cell>
          <cell r="IP114">
            <v>0</v>
          </cell>
          <cell r="IQ114">
            <v>1.0999999999999999E-2</v>
          </cell>
          <cell r="IR114">
            <v>1.4E-2</v>
          </cell>
          <cell r="IS114">
            <v>3.6999999999999998E-2</v>
          </cell>
          <cell r="IT114">
            <v>1E-3</v>
          </cell>
          <cell r="IU114">
            <v>2.5000000000000001E-2</v>
          </cell>
          <cell r="IV114">
            <v>4.5999999999999999E-2</v>
          </cell>
          <cell r="IW114">
            <v>4.0000000000000001E-3</v>
          </cell>
          <cell r="IX114">
            <v>0</v>
          </cell>
          <cell r="IY114">
            <v>1.6E-2</v>
          </cell>
          <cell r="IZ114">
            <v>1.2999999999999999E-2</v>
          </cell>
          <cell r="JA114">
            <v>6.0000000000000001E-3</v>
          </cell>
          <cell r="JB114">
            <v>0.22700000000000001</v>
          </cell>
          <cell r="JC114">
            <v>2E-3</v>
          </cell>
          <cell r="JD114">
            <v>0</v>
          </cell>
          <cell r="JE114">
            <v>0</v>
          </cell>
          <cell r="JF114">
            <v>0</v>
          </cell>
          <cell r="JG114">
            <v>2.8000000000000001E-2</v>
          </cell>
          <cell r="JH114">
            <v>0.45500000000000002</v>
          </cell>
          <cell r="JI114">
            <v>2E-3</v>
          </cell>
          <cell r="JJ114">
            <v>0</v>
          </cell>
          <cell r="JK114">
            <v>0</v>
          </cell>
          <cell r="JL114">
            <v>0</v>
          </cell>
          <cell r="JM114">
            <v>0</v>
          </cell>
          <cell r="JN114">
            <v>5.2999999999999999E-2</v>
          </cell>
          <cell r="JO114">
            <v>0</v>
          </cell>
          <cell r="JP114">
            <v>0</v>
          </cell>
          <cell r="JQ114">
            <v>0</v>
          </cell>
          <cell r="JR114">
            <v>0</v>
          </cell>
          <cell r="JS114">
            <v>3.5999999999999997E-2</v>
          </cell>
          <cell r="JT114">
            <v>2.3E-2</v>
          </cell>
          <cell r="JU114">
            <v>0</v>
          </cell>
          <cell r="JV114">
            <v>0</v>
          </cell>
          <cell r="JW114">
            <v>2E-3</v>
          </cell>
          <cell r="JX114">
            <v>2.9000000000000001E-2</v>
          </cell>
          <cell r="JY114">
            <v>0.06</v>
          </cell>
          <cell r="JZ114">
            <v>4.1000000000000002E-2</v>
          </cell>
          <cell r="KA114">
            <v>0</v>
          </cell>
          <cell r="KB114">
            <v>0</v>
          </cell>
          <cell r="KC114">
            <v>8.9999999999999993E-3</v>
          </cell>
          <cell r="KD114">
            <v>3.5999999999999997E-2</v>
          </cell>
          <cell r="KE114">
            <v>0.16500000000000001</v>
          </cell>
          <cell r="KF114">
            <v>6.4000000000000001E-2</v>
          </cell>
          <cell r="KG114">
            <v>0</v>
          </cell>
          <cell r="KH114">
            <v>0</v>
          </cell>
          <cell r="KI114">
            <v>0</v>
          </cell>
          <cell r="KJ114">
            <v>6.2E-2</v>
          </cell>
          <cell r="KK114">
            <v>0.224</v>
          </cell>
          <cell r="KL114">
            <v>0.19600000000000001</v>
          </cell>
          <cell r="KM114">
            <v>0</v>
          </cell>
          <cell r="KN114">
            <v>0</v>
          </cell>
          <cell r="KO114">
            <v>0</v>
          </cell>
          <cell r="KP114">
            <v>1.2E-2</v>
          </cell>
          <cell r="KQ114">
            <v>4.2999999999999997E-2</v>
          </cell>
          <cell r="KR114">
            <v>0</v>
          </cell>
          <cell r="KS114">
            <v>0</v>
          </cell>
          <cell r="KT114">
            <v>0</v>
          </cell>
          <cell r="KU114">
            <v>0</v>
          </cell>
          <cell r="KV114">
            <v>3.5999999999999997E-2</v>
          </cell>
          <cell r="KW114">
            <v>5.0000000000000001E-3</v>
          </cell>
          <cell r="KX114">
            <v>1.7000000000000001E-2</v>
          </cell>
          <cell r="KY114">
            <v>0</v>
          </cell>
          <cell r="KZ114">
            <v>2E-3</v>
          </cell>
          <cell r="LA114">
            <v>1E-3</v>
          </cell>
          <cell r="LB114">
            <v>3.3000000000000002E-2</v>
          </cell>
          <cell r="LC114">
            <v>5.2999999999999999E-2</v>
          </cell>
          <cell r="LD114">
            <v>0.04</v>
          </cell>
          <cell r="LE114">
            <v>0</v>
          </cell>
          <cell r="LF114">
            <v>0</v>
          </cell>
          <cell r="LG114">
            <v>8.0000000000000002E-3</v>
          </cell>
          <cell r="LH114">
            <v>8.2000000000000003E-2</v>
          </cell>
          <cell r="LI114">
            <v>0.08</v>
          </cell>
          <cell r="LJ114">
            <v>0.10299999999999999</v>
          </cell>
          <cell r="LK114">
            <v>8.0000000000000002E-3</v>
          </cell>
          <cell r="LL114">
            <v>1.2E-2</v>
          </cell>
          <cell r="LM114">
            <v>2.4E-2</v>
          </cell>
          <cell r="LN114">
            <v>0.10100000000000001</v>
          </cell>
          <cell r="LO114">
            <v>0.215</v>
          </cell>
          <cell r="LP114">
            <v>0.124</v>
          </cell>
          <cell r="LQ114">
            <v>0</v>
          </cell>
          <cell r="LR114">
            <v>0</v>
          </cell>
          <cell r="LS114">
            <v>0</v>
          </cell>
          <cell r="LT114">
            <v>0</v>
          </cell>
          <cell r="LU114">
            <v>5.3999999999999999E-2</v>
          </cell>
          <cell r="LV114">
            <v>0</v>
          </cell>
          <cell r="LW114">
            <v>0</v>
          </cell>
          <cell r="LX114">
            <v>0</v>
          </cell>
          <cell r="LY114">
            <v>0</v>
          </cell>
          <cell r="LZ114">
            <v>0</v>
          </cell>
          <cell r="MA114">
            <v>0</v>
          </cell>
          <cell r="MB114">
            <v>0.06</v>
          </cell>
          <cell r="MC114">
            <v>0</v>
          </cell>
          <cell r="MD114">
            <v>0</v>
          </cell>
          <cell r="ME114">
            <v>0</v>
          </cell>
          <cell r="MF114">
            <v>0</v>
          </cell>
          <cell r="MG114">
            <v>0</v>
          </cell>
          <cell r="MH114">
            <v>0.13300000000000001</v>
          </cell>
          <cell r="MI114">
            <v>0</v>
          </cell>
          <cell r="MJ114">
            <v>0</v>
          </cell>
          <cell r="MK114">
            <v>0</v>
          </cell>
          <cell r="ML114">
            <v>4.0000000000000001E-3</v>
          </cell>
          <cell r="MM114">
            <v>0</v>
          </cell>
          <cell r="MN114">
            <v>0.27600000000000002</v>
          </cell>
          <cell r="MO114">
            <v>0</v>
          </cell>
          <cell r="MP114">
            <v>0</v>
          </cell>
          <cell r="MQ114">
            <v>0</v>
          </cell>
          <cell r="MR114">
            <v>0</v>
          </cell>
          <cell r="MS114">
            <v>0</v>
          </cell>
          <cell r="MT114">
            <v>0.47299999999999998</v>
          </cell>
          <cell r="MU114">
            <v>0</v>
          </cell>
          <cell r="MV114">
            <v>0</v>
          </cell>
          <cell r="MW114">
            <v>0</v>
          </cell>
          <cell r="MX114">
            <v>0</v>
          </cell>
          <cell r="MY114">
            <v>0</v>
          </cell>
          <cell r="MZ114">
            <v>5.3999999999999999E-2</v>
          </cell>
          <cell r="NA114">
            <v>0.123</v>
          </cell>
          <cell r="NB114">
            <v>0.122</v>
          </cell>
          <cell r="NC114">
            <v>5.7000000000000002E-2</v>
          </cell>
          <cell r="ND114">
            <v>2.1999999999999999E-2</v>
          </cell>
          <cell r="NE114">
            <v>8.0000000000000002E-3</v>
          </cell>
          <cell r="NF114">
            <v>8.0000000000000002E-3</v>
          </cell>
          <cell r="NG114">
            <v>0.14799999999999999</v>
          </cell>
          <cell r="NH114">
            <v>1.6E-2</v>
          </cell>
          <cell r="NI114">
            <v>9.8000000000000004E-2</v>
          </cell>
          <cell r="NJ114">
            <v>1.2E-2</v>
          </cell>
          <cell r="NK114">
            <v>0</v>
          </cell>
          <cell r="NL114">
            <v>7.0000000000000001E-3</v>
          </cell>
          <cell r="NM114">
            <v>1.4999999999999999E-2</v>
          </cell>
          <cell r="NN114">
            <v>0.13400000000000001</v>
          </cell>
          <cell r="NO114">
            <v>1.2999999999999999E-2</v>
          </cell>
          <cell r="NP114">
            <v>1E-3</v>
          </cell>
          <cell r="NQ114">
            <v>3.1E-2</v>
          </cell>
          <cell r="NR114">
            <v>2.4E-2</v>
          </cell>
          <cell r="NS114">
            <v>2.1999999999999999E-2</v>
          </cell>
          <cell r="NT114">
            <v>0.13800000000000001</v>
          </cell>
          <cell r="NU114">
            <v>0.26700000000000002</v>
          </cell>
          <cell r="NV114">
            <v>3.2000000000000001E-2</v>
          </cell>
          <cell r="NW114">
            <v>2E-3</v>
          </cell>
          <cell r="NX114">
            <v>2.9000000000000001E-2</v>
          </cell>
          <cell r="NY114">
            <v>2.5999999999999999E-2</v>
          </cell>
          <cell r="NZ114">
            <v>0.214</v>
          </cell>
          <cell r="OA114">
            <v>2.5999999999999999E-2</v>
          </cell>
          <cell r="OB114">
            <v>1.2999999999999999E-2</v>
          </cell>
          <cell r="OC114">
            <v>0</v>
          </cell>
          <cell r="OD114">
            <v>3.0000000000000001E-3</v>
          </cell>
          <cell r="OE114">
            <v>0.16</v>
          </cell>
          <cell r="OF114">
            <v>7.0000000000000001E-3</v>
          </cell>
          <cell r="OG114">
            <v>1.6E-2</v>
          </cell>
          <cell r="OH114">
            <v>1.0999999999999999E-2</v>
          </cell>
          <cell r="OI114">
            <v>1.7999999999999999E-2</v>
          </cell>
          <cell r="OJ114">
            <v>0.17399999999999999</v>
          </cell>
          <cell r="OK114">
            <v>0.112</v>
          </cell>
          <cell r="OL114">
            <v>1.0999999999999999E-2</v>
          </cell>
          <cell r="OM114">
            <v>0</v>
          </cell>
          <cell r="ON114">
            <v>0.01</v>
          </cell>
          <cell r="OO114">
            <v>0.113</v>
          </cell>
          <cell r="OP114">
            <v>0.16200000000000001</v>
          </cell>
          <cell r="OQ114">
            <v>0.01</v>
          </cell>
          <cell r="OR114">
            <v>2.5000000000000001E-2</v>
          </cell>
          <cell r="OS114">
            <v>4.2999999999999997E-2</v>
          </cell>
          <cell r="OT114">
            <v>6.0000000000000001E-3</v>
          </cell>
          <cell r="OU114">
            <v>3.1E-2</v>
          </cell>
          <cell r="OV114">
            <v>2.9000000000000001E-2</v>
          </cell>
          <cell r="OW114">
            <v>2.3E-2</v>
          </cell>
          <cell r="OX114">
            <v>7.8E-2</v>
          </cell>
          <cell r="OY114">
            <v>0.152</v>
          </cell>
          <cell r="OZ114">
            <v>2.1000000000000001E-2</v>
          </cell>
          <cell r="PA114">
            <v>1.9E-2</v>
          </cell>
          <cell r="PB114">
            <v>4.0000000000000001E-3</v>
          </cell>
          <cell r="PC114">
            <v>1.2999999999999999E-2</v>
          </cell>
          <cell r="PD114">
            <v>0.13700000000000001</v>
          </cell>
        </row>
        <row r="115">
          <cell r="A115" t="str">
            <v>3RU</v>
          </cell>
          <cell r="B115" t="str">
            <v>115</v>
          </cell>
          <cell r="C115" t="str">
            <v>NAF 17</v>
          </cell>
          <cell r="D115" t="str">
            <v>RU</v>
          </cell>
          <cell r="E115" t="str">
            <v>3</v>
          </cell>
          <cell r="F115">
            <v>5.1999999999999998E-2</v>
          </cell>
          <cell r="G115">
            <v>0.11799999999999999</v>
          </cell>
          <cell r="H115">
            <v>0.25900000000000001</v>
          </cell>
          <cell r="I115">
            <v>0.54100000000000004</v>
          </cell>
          <cell r="J115">
            <v>0.03</v>
          </cell>
          <cell r="K115">
            <v>0.28599999999999998</v>
          </cell>
          <cell r="L115">
            <v>0.71399999999999997</v>
          </cell>
          <cell r="M115">
            <v>0</v>
          </cell>
          <cell r="N115">
            <v>0</v>
          </cell>
          <cell r="O115">
            <v>0.223</v>
          </cell>
          <cell r="P115">
            <v>0.17799999999999999</v>
          </cell>
          <cell r="Q115">
            <v>1.0999999999999999E-2</v>
          </cell>
          <cell r="R115">
            <v>2.3E-2</v>
          </cell>
          <cell r="S115">
            <v>0.153</v>
          </cell>
          <cell r="T115">
            <v>0.20899999999999999</v>
          </cell>
          <cell r="U115">
            <v>0.46200000000000002</v>
          </cell>
          <cell r="V115">
            <v>0.10299999999999999</v>
          </cell>
          <cell r="W115">
            <v>0.16400000000000001</v>
          </cell>
          <cell r="X115">
            <v>0.19700000000000001</v>
          </cell>
          <cell r="Y115">
            <v>0.77600000000000002</v>
          </cell>
          <cell r="Z115">
            <v>2.7E-2</v>
          </cell>
          <cell r="AA115">
            <v>0</v>
          </cell>
          <cell r="AB115">
            <v>0.45800000000000002</v>
          </cell>
          <cell r="AC115">
            <v>0</v>
          </cell>
          <cell r="AD115">
            <v>0.625</v>
          </cell>
          <cell r="AE115">
            <v>0.28000000000000003</v>
          </cell>
          <cell r="AF115">
            <v>0.34699999999999998</v>
          </cell>
          <cell r="AG115">
            <v>0.65300000000000002</v>
          </cell>
          <cell r="AH115">
            <v>0.14000000000000001</v>
          </cell>
          <cell r="AI115">
            <v>0.86</v>
          </cell>
          <cell r="AJ115">
            <v>62</v>
          </cell>
          <cell r="AK115">
            <v>0.23599999999999999</v>
          </cell>
          <cell r="AL115">
            <v>0.57099999999999995</v>
          </cell>
          <cell r="AM115">
            <v>2.9000000000000001E-2</v>
          </cell>
          <cell r="AN115">
            <v>9.1999999999999998E-2</v>
          </cell>
          <cell r="AO115">
            <v>7.1999999999999995E-2</v>
          </cell>
          <cell r="AP115">
            <v>0.10100000000000001</v>
          </cell>
          <cell r="AQ115">
            <v>1.2E-2</v>
          </cell>
          <cell r="AR115">
            <v>3.5000000000000003E-2</v>
          </cell>
          <cell r="AS115">
            <v>0.81799999999999995</v>
          </cell>
          <cell r="AT115">
            <v>3.5000000000000003E-2</v>
          </cell>
          <cell r="AU115">
            <v>11528</v>
          </cell>
          <cell r="AV115">
            <v>5.3999999999999999E-2</v>
          </cell>
          <cell r="AW115">
            <v>8.4000000000000005E-2</v>
          </cell>
          <cell r="AX115">
            <v>6.0000000000000001E-3</v>
          </cell>
          <cell r="AY115">
            <v>0.61799999999999999</v>
          </cell>
          <cell r="AZ115">
            <v>0.23799999999999999</v>
          </cell>
          <cell r="BA115">
            <v>15.553000000000001</v>
          </cell>
          <cell r="BB115">
            <v>0.25700000000000001</v>
          </cell>
          <cell r="BC115">
            <v>0.19700000000000001</v>
          </cell>
          <cell r="BD115">
            <v>0.27400000000000002</v>
          </cell>
          <cell r="BE115">
            <v>0.27200000000000002</v>
          </cell>
          <cell r="BF115">
            <v>0.71</v>
          </cell>
          <cell r="BG115">
            <v>8.7999999999999995E-2</v>
          </cell>
          <cell r="BH115">
            <v>0.06</v>
          </cell>
          <cell r="BI115">
            <v>1.4E-2</v>
          </cell>
          <cell r="BJ115">
            <v>9.0999999999999998E-2</v>
          </cell>
          <cell r="BK115">
            <v>3.6999999999999998E-2</v>
          </cell>
          <cell r="BL115">
            <v>4.3999999999999997E-2</v>
          </cell>
          <cell r="BM115">
            <v>5.8999999999999997E-2</v>
          </cell>
          <cell r="BN115">
            <v>3.2000000000000001E-2</v>
          </cell>
          <cell r="BO115">
            <v>8.2000000000000003E-2</v>
          </cell>
          <cell r="BP115">
            <v>0.221</v>
          </cell>
          <cell r="BQ115">
            <v>0.56100000000000005</v>
          </cell>
          <cell r="BR115">
            <v>3.5000000000000003E-2</v>
          </cell>
          <cell r="BS115">
            <v>2.7E-2</v>
          </cell>
          <cell r="BT115">
            <v>8.9999999999999993E-3</v>
          </cell>
          <cell r="BU115">
            <v>3.9E-2</v>
          </cell>
          <cell r="BV115">
            <v>8.5999999999999993E-2</v>
          </cell>
          <cell r="BW115">
            <v>0.80300000000000005</v>
          </cell>
          <cell r="BX115">
            <v>0</v>
          </cell>
          <cell r="BY115">
            <v>0</v>
          </cell>
          <cell r="BZ115">
            <v>1.2E-2</v>
          </cell>
          <cell r="CA115">
            <v>0.112</v>
          </cell>
          <cell r="CB115">
            <v>0.71</v>
          </cell>
          <cell r="CC115">
            <v>0.16500000000000001</v>
          </cell>
          <cell r="CD115">
            <v>1.2E-2</v>
          </cell>
          <cell r="CE115">
            <v>8.9999999999999993E-3</v>
          </cell>
          <cell r="CF115">
            <v>2.9000000000000001E-2</v>
          </cell>
          <cell r="CG115">
            <v>0.124</v>
          </cell>
          <cell r="CH115">
            <v>0.59</v>
          </cell>
          <cell r="CI115">
            <v>0.23499999999999999</v>
          </cell>
          <cell r="CJ115">
            <v>0</v>
          </cell>
          <cell r="CK115">
            <v>0</v>
          </cell>
          <cell r="CL115">
            <v>0</v>
          </cell>
          <cell r="CM115">
            <v>0</v>
          </cell>
          <cell r="CN115">
            <v>4.0000000000000001E-3</v>
          </cell>
          <cell r="CO115">
            <v>0.996</v>
          </cell>
          <cell r="CP115">
            <v>0.53400000000000003</v>
          </cell>
          <cell r="CQ115">
            <v>0.29899999999999999</v>
          </cell>
          <cell r="CR115">
            <v>9.2999999999999999E-2</v>
          </cell>
          <cell r="CS115">
            <v>2.5000000000000001E-2</v>
          </cell>
          <cell r="CT115">
            <v>4.8000000000000001E-2</v>
          </cell>
          <cell r="CU115">
            <v>0.52900000000000003</v>
          </cell>
          <cell r="CV115">
            <v>0.254</v>
          </cell>
          <cell r="CW115">
            <v>5.3999999999999999E-2</v>
          </cell>
          <cell r="CX115">
            <v>6.6000000000000003E-2</v>
          </cell>
          <cell r="CY115">
            <v>9.7000000000000003E-2</v>
          </cell>
          <cell r="CZ115">
            <v>0.69099999999999995</v>
          </cell>
          <cell r="DA115">
            <v>0.19</v>
          </cell>
          <cell r="DB115">
            <v>8.1000000000000003E-2</v>
          </cell>
          <cell r="DC115">
            <v>8.9999999999999993E-3</v>
          </cell>
          <cell r="DD115">
            <v>2.9000000000000001E-2</v>
          </cell>
          <cell r="DE115">
            <v>0.377</v>
          </cell>
          <cell r="DF115">
            <v>0.20100000000000001</v>
          </cell>
          <cell r="DG115">
            <v>0.14099999999999999</v>
          </cell>
          <cell r="DH115">
            <v>2.1999999999999999E-2</v>
          </cell>
          <cell r="DI115">
            <v>0.25900000000000001</v>
          </cell>
          <cell r="DJ115">
            <v>0.42699999999999999</v>
          </cell>
          <cell r="DK115">
            <v>8.1000000000000003E-2</v>
          </cell>
          <cell r="DL115">
            <v>6.2E-2</v>
          </cell>
          <cell r="DM115">
            <v>2.9000000000000001E-2</v>
          </cell>
          <cell r="DN115">
            <v>0.40100000000000002</v>
          </cell>
          <cell r="DO115">
            <v>0.45200000000000001</v>
          </cell>
          <cell r="DP115">
            <v>0.246</v>
          </cell>
          <cell r="DQ115">
            <v>6.0000000000000001E-3</v>
          </cell>
          <cell r="DR115">
            <v>2.8000000000000001E-2</v>
          </cell>
          <cell r="DS115">
            <v>0.26700000000000002</v>
          </cell>
          <cell r="DT115">
            <v>0.375</v>
          </cell>
          <cell r="DU115">
            <v>0.33600000000000002</v>
          </cell>
          <cell r="DV115">
            <v>0.19600000000000001</v>
          </cell>
          <cell r="DW115">
            <v>5.0000000000000001E-3</v>
          </cell>
          <cell r="DX115">
            <v>8.7999999999999995E-2</v>
          </cell>
          <cell r="DY115">
            <v>0.246</v>
          </cell>
          <cell r="DZ115">
            <v>0.30599999999999999</v>
          </cell>
          <cell r="EA115">
            <v>0.154</v>
          </cell>
          <cell r="EB115">
            <v>0.29399999999999998</v>
          </cell>
          <cell r="EC115">
            <v>0.121</v>
          </cell>
          <cell r="ED115">
            <v>0.39700000000000002</v>
          </cell>
          <cell r="EE115">
            <v>2.5999999999999999E-2</v>
          </cell>
          <cell r="EF115">
            <v>0.214</v>
          </cell>
          <cell r="EG115">
            <v>0.24199999999999999</v>
          </cell>
          <cell r="EH115">
            <v>0.249</v>
          </cell>
          <cell r="EI115">
            <v>0.28199999999999997</v>
          </cell>
          <cell r="EJ115">
            <v>0.16800000000000001</v>
          </cell>
          <cell r="EK115">
            <v>0.30199999999999999</v>
          </cell>
          <cell r="EL115">
            <v>0.16700000000000001</v>
          </cell>
          <cell r="EM115">
            <v>6.2E-2</v>
          </cell>
          <cell r="EN115">
            <v>0.13700000000000001</v>
          </cell>
          <cell r="EO115">
            <v>0.127</v>
          </cell>
          <cell r="EP115">
            <v>0.127</v>
          </cell>
          <cell r="EQ115">
            <v>0.38100000000000001</v>
          </cell>
          <cell r="ER115">
            <v>0.16900000000000001</v>
          </cell>
          <cell r="ES115">
            <v>0.36399999999999999</v>
          </cell>
          <cell r="ET115">
            <v>6.4000000000000001E-2</v>
          </cell>
          <cell r="EU115">
            <v>0.28899999999999998</v>
          </cell>
          <cell r="EV115">
            <v>0.151</v>
          </cell>
          <cell r="EW115">
            <v>0.04</v>
          </cell>
          <cell r="EX115">
            <v>2.5000000000000001E-2</v>
          </cell>
          <cell r="EY115">
            <v>0.13200000000000001</v>
          </cell>
          <cell r="EZ115">
            <v>0.30099999999999999</v>
          </cell>
          <cell r="FA115">
            <v>0.35099999999999998</v>
          </cell>
          <cell r="FB115">
            <v>0.29299999999999998</v>
          </cell>
          <cell r="FC115">
            <v>0.309</v>
          </cell>
          <cell r="FD115">
            <v>4.7E-2</v>
          </cell>
          <cell r="FE115">
            <v>0.35099999999999998</v>
          </cell>
          <cell r="FF115">
            <v>0.40799999999999997</v>
          </cell>
          <cell r="FG115">
            <v>0.23200000000000001</v>
          </cell>
          <cell r="FH115">
            <v>0.01</v>
          </cell>
          <cell r="FI115">
            <v>0.17799999999999999</v>
          </cell>
          <cell r="FJ115">
            <v>0.53300000000000003</v>
          </cell>
          <cell r="FK115">
            <v>0.249</v>
          </cell>
          <cell r="FL115">
            <v>0.04</v>
          </cell>
          <cell r="FM115">
            <v>0.20799999999999999</v>
          </cell>
          <cell r="FN115">
            <v>0.40500000000000003</v>
          </cell>
          <cell r="FO115">
            <v>0.33900000000000002</v>
          </cell>
          <cell r="FP115">
            <v>4.9000000000000002E-2</v>
          </cell>
          <cell r="FQ115">
            <v>0.69799999999999995</v>
          </cell>
          <cell r="FR115">
            <v>0.104</v>
          </cell>
          <cell r="FS115">
            <v>0.06</v>
          </cell>
          <cell r="FT115">
            <v>6.4000000000000001E-2</v>
          </cell>
          <cell r="FU115">
            <v>7.3999999999999996E-2</v>
          </cell>
          <cell r="FV115">
            <v>0</v>
          </cell>
          <cell r="FW115">
            <v>0.68200000000000005</v>
          </cell>
          <cell r="FX115">
            <v>0.106</v>
          </cell>
          <cell r="FY115">
            <v>6.2E-2</v>
          </cell>
          <cell r="FZ115">
            <v>7.0999999999999994E-2</v>
          </cell>
          <cell r="GA115">
            <v>7.9000000000000001E-2</v>
          </cell>
          <cell r="GB115">
            <v>0</v>
          </cell>
          <cell r="GC115">
            <v>2.5999999999999999E-2</v>
          </cell>
          <cell r="GD115">
            <v>0</v>
          </cell>
          <cell r="GE115">
            <v>0</v>
          </cell>
          <cell r="GF115">
            <v>0</v>
          </cell>
          <cell r="GG115">
            <v>2.1999999999999999E-2</v>
          </cell>
          <cell r="GH115">
            <v>4.0000000000000001E-3</v>
          </cell>
          <cell r="GI115">
            <v>0.08</v>
          </cell>
          <cell r="GJ115">
            <v>1.7999999999999999E-2</v>
          </cell>
          <cell r="GK115">
            <v>2E-3</v>
          </cell>
          <cell r="GL115">
            <v>0</v>
          </cell>
          <cell r="GM115">
            <v>1.7000000000000001E-2</v>
          </cell>
          <cell r="GN115">
            <v>4.0000000000000001E-3</v>
          </cell>
          <cell r="GO115">
            <v>0.192</v>
          </cell>
          <cell r="GP115">
            <v>2.4E-2</v>
          </cell>
          <cell r="GQ115">
            <v>8.9999999999999993E-3</v>
          </cell>
          <cell r="GR115">
            <v>3.0000000000000001E-3</v>
          </cell>
          <cell r="GS115">
            <v>2.1000000000000001E-2</v>
          </cell>
          <cell r="GT115">
            <v>8.9999999999999993E-3</v>
          </cell>
          <cell r="GU115">
            <v>0.39300000000000002</v>
          </cell>
          <cell r="GV115">
            <v>4.5999999999999999E-2</v>
          </cell>
          <cell r="GW115">
            <v>4.9000000000000002E-2</v>
          </cell>
          <cell r="GX115">
            <v>7.0000000000000001E-3</v>
          </cell>
          <cell r="GY115">
            <v>3.1E-2</v>
          </cell>
          <cell r="GZ115">
            <v>1.2999999999999999E-2</v>
          </cell>
          <cell r="HA115">
            <v>1.9E-2</v>
          </cell>
          <cell r="HB115">
            <v>0</v>
          </cell>
          <cell r="HC115">
            <v>0</v>
          </cell>
          <cell r="HD115">
            <v>4.0000000000000001E-3</v>
          </cell>
          <cell r="HE115">
            <v>0</v>
          </cell>
          <cell r="HF115">
            <v>8.0000000000000002E-3</v>
          </cell>
          <cell r="HG115">
            <v>3.0000000000000001E-3</v>
          </cell>
          <cell r="HH115">
            <v>0</v>
          </cell>
          <cell r="HI115">
            <v>3.0000000000000001E-3</v>
          </cell>
          <cell r="HJ115">
            <v>0</v>
          </cell>
          <cell r="HK115">
            <v>2.3E-2</v>
          </cell>
          <cell r="HL115">
            <v>2.4E-2</v>
          </cell>
          <cell r="HM115">
            <v>8.9999999999999993E-3</v>
          </cell>
          <cell r="HN115">
            <v>0</v>
          </cell>
          <cell r="HO115">
            <v>0</v>
          </cell>
          <cell r="HP115">
            <v>3.5999999999999997E-2</v>
          </cell>
          <cell r="HQ115">
            <v>2.5999999999999999E-2</v>
          </cell>
          <cell r="HR115">
            <v>5.5E-2</v>
          </cell>
          <cell r="HS115">
            <v>8.9999999999999993E-3</v>
          </cell>
          <cell r="HT115">
            <v>1.7999999999999999E-2</v>
          </cell>
          <cell r="HU115">
            <v>3.0000000000000001E-3</v>
          </cell>
          <cell r="HV115">
            <v>7.0000000000000001E-3</v>
          </cell>
          <cell r="HW115">
            <v>0.05</v>
          </cell>
          <cell r="HX115">
            <v>0.158</v>
          </cell>
          <cell r="HY115">
            <v>2.4E-2</v>
          </cell>
          <cell r="HZ115">
            <v>3.6999999999999998E-2</v>
          </cell>
          <cell r="IA115">
            <v>2.5999999999999999E-2</v>
          </cell>
          <cell r="IB115">
            <v>3.9E-2</v>
          </cell>
          <cell r="IC115">
            <v>0.121</v>
          </cell>
          <cell r="ID115">
            <v>0.30399999999999999</v>
          </cell>
          <cell r="IE115">
            <v>0</v>
          </cell>
          <cell r="IF115">
            <v>4.0000000000000001E-3</v>
          </cell>
          <cell r="IG115">
            <v>0</v>
          </cell>
          <cell r="IH115">
            <v>0</v>
          </cell>
          <cell r="II115">
            <v>0</v>
          </cell>
          <cell r="IJ115">
            <v>2.1000000000000001E-2</v>
          </cell>
          <cell r="IK115">
            <v>1.7000000000000001E-2</v>
          </cell>
          <cell r="IL115">
            <v>2E-3</v>
          </cell>
          <cell r="IM115">
            <v>4.0000000000000001E-3</v>
          </cell>
          <cell r="IN115">
            <v>6.0000000000000001E-3</v>
          </cell>
          <cell r="IO115">
            <v>0</v>
          </cell>
          <cell r="IP115">
            <v>2.3E-2</v>
          </cell>
          <cell r="IQ115">
            <v>2E-3</v>
          </cell>
          <cell r="IR115">
            <v>6.0000000000000001E-3</v>
          </cell>
          <cell r="IS115">
            <v>5.0000000000000001E-3</v>
          </cell>
          <cell r="IT115">
            <v>0.01</v>
          </cell>
          <cell r="IU115">
            <v>1.0999999999999999E-2</v>
          </cell>
          <cell r="IV115">
            <v>8.1000000000000003E-2</v>
          </cell>
          <cell r="IW115">
            <v>1.7000000000000001E-2</v>
          </cell>
          <cell r="IX115">
            <v>1.9E-2</v>
          </cell>
          <cell r="IY115">
            <v>0</v>
          </cell>
          <cell r="IZ115">
            <v>1.0999999999999999E-2</v>
          </cell>
          <cell r="JA115">
            <v>4.1000000000000002E-2</v>
          </cell>
          <cell r="JB115">
            <v>0.17199999999999999</v>
          </cell>
          <cell r="JC115">
            <v>0</v>
          </cell>
          <cell r="JD115">
            <v>0</v>
          </cell>
          <cell r="JE115">
            <v>0</v>
          </cell>
          <cell r="JF115">
            <v>1.2E-2</v>
          </cell>
          <cell r="JG115">
            <v>3.4000000000000002E-2</v>
          </cell>
          <cell r="JH115">
            <v>0.501</v>
          </cell>
          <cell r="JI115">
            <v>0</v>
          </cell>
          <cell r="JJ115">
            <v>0</v>
          </cell>
          <cell r="JK115">
            <v>0</v>
          </cell>
          <cell r="JL115">
            <v>0</v>
          </cell>
          <cell r="JM115">
            <v>0</v>
          </cell>
          <cell r="JN115">
            <v>2.5000000000000001E-2</v>
          </cell>
          <cell r="JO115">
            <v>0</v>
          </cell>
          <cell r="JP115">
            <v>0</v>
          </cell>
          <cell r="JQ115">
            <v>0</v>
          </cell>
          <cell r="JR115">
            <v>0</v>
          </cell>
          <cell r="JS115">
            <v>4.9000000000000002E-2</v>
          </cell>
          <cell r="JT115">
            <v>3.0000000000000001E-3</v>
          </cell>
          <cell r="JU115">
            <v>0</v>
          </cell>
          <cell r="JV115">
            <v>0</v>
          </cell>
          <cell r="JW115">
            <v>3.0000000000000001E-3</v>
          </cell>
          <cell r="JX115">
            <v>4.0000000000000001E-3</v>
          </cell>
          <cell r="JY115">
            <v>8.3000000000000004E-2</v>
          </cell>
          <cell r="JZ115">
            <v>2.5000000000000001E-2</v>
          </cell>
          <cell r="KA115">
            <v>0</v>
          </cell>
          <cell r="KB115">
            <v>0</v>
          </cell>
          <cell r="KC115">
            <v>0</v>
          </cell>
          <cell r="KD115">
            <v>2.5000000000000001E-2</v>
          </cell>
          <cell r="KE115">
            <v>0.17799999999999999</v>
          </cell>
          <cell r="KF115">
            <v>4.9000000000000002E-2</v>
          </cell>
          <cell r="KG115">
            <v>0</v>
          </cell>
          <cell r="KH115">
            <v>0</v>
          </cell>
          <cell r="KI115">
            <v>8.9999999999999993E-3</v>
          </cell>
          <cell r="KJ115">
            <v>8.4000000000000005E-2</v>
          </cell>
          <cell r="KK115">
            <v>0.376</v>
          </cell>
          <cell r="KL115">
            <v>8.7999999999999995E-2</v>
          </cell>
          <cell r="KM115">
            <v>0</v>
          </cell>
          <cell r="KN115">
            <v>0</v>
          </cell>
          <cell r="KO115">
            <v>0</v>
          </cell>
          <cell r="KP115">
            <v>0</v>
          </cell>
          <cell r="KQ115">
            <v>2.5000000000000001E-2</v>
          </cell>
          <cell r="KR115">
            <v>0</v>
          </cell>
          <cell r="KS115">
            <v>0</v>
          </cell>
          <cell r="KT115">
            <v>0</v>
          </cell>
          <cell r="KU115">
            <v>0</v>
          </cell>
          <cell r="KV115">
            <v>0</v>
          </cell>
          <cell r="KW115">
            <v>4.4999999999999998E-2</v>
          </cell>
          <cell r="KX115">
            <v>6.0000000000000001E-3</v>
          </cell>
          <cell r="KY115">
            <v>5.0000000000000001E-3</v>
          </cell>
          <cell r="KZ115">
            <v>0</v>
          </cell>
          <cell r="LA115">
            <v>0</v>
          </cell>
          <cell r="LB115">
            <v>3.0000000000000001E-3</v>
          </cell>
          <cell r="LC115">
            <v>9.0999999999999998E-2</v>
          </cell>
          <cell r="LD115">
            <v>2.1999999999999999E-2</v>
          </cell>
          <cell r="LE115">
            <v>4.0000000000000001E-3</v>
          </cell>
          <cell r="LF115">
            <v>0</v>
          </cell>
          <cell r="LG115">
            <v>0</v>
          </cell>
          <cell r="LH115">
            <v>1.7000000000000001E-2</v>
          </cell>
          <cell r="LI115">
            <v>0.14899999999999999</v>
          </cell>
          <cell r="LJ115">
            <v>0.08</v>
          </cell>
          <cell r="LK115">
            <v>3.0000000000000001E-3</v>
          </cell>
          <cell r="LL115">
            <v>8.9999999999999993E-3</v>
          </cell>
          <cell r="LM115">
            <v>2.9000000000000001E-2</v>
          </cell>
          <cell r="LN115">
            <v>0.1</v>
          </cell>
          <cell r="LO115">
            <v>0.29199999999999998</v>
          </cell>
          <cell r="LP115">
            <v>0.11899999999999999</v>
          </cell>
          <cell r="LQ115">
            <v>0</v>
          </cell>
          <cell r="LR115">
            <v>0</v>
          </cell>
          <cell r="LS115">
            <v>0</v>
          </cell>
          <cell r="LT115">
            <v>4.0000000000000001E-3</v>
          </cell>
          <cell r="LU115">
            <v>1.2E-2</v>
          </cell>
          <cell r="LV115">
            <v>8.9999999999999993E-3</v>
          </cell>
          <cell r="LW115">
            <v>0</v>
          </cell>
          <cell r="LX115">
            <v>0</v>
          </cell>
          <cell r="LY115">
            <v>0</v>
          </cell>
          <cell r="LZ115">
            <v>0</v>
          </cell>
          <cell r="MA115">
            <v>0</v>
          </cell>
          <cell r="MB115">
            <v>5.1999999999999998E-2</v>
          </cell>
          <cell r="MC115">
            <v>0</v>
          </cell>
          <cell r="MD115">
            <v>0</v>
          </cell>
          <cell r="ME115">
            <v>0</v>
          </cell>
          <cell r="MF115">
            <v>0</v>
          </cell>
          <cell r="MG115">
            <v>0</v>
          </cell>
          <cell r="MH115">
            <v>0.11700000000000001</v>
          </cell>
          <cell r="MI115">
            <v>0</v>
          </cell>
          <cell r="MJ115">
            <v>0</v>
          </cell>
          <cell r="MK115">
            <v>0</v>
          </cell>
          <cell r="ML115">
            <v>0</v>
          </cell>
          <cell r="MM115">
            <v>0</v>
          </cell>
          <cell r="MN115">
            <v>0.26</v>
          </cell>
          <cell r="MO115">
            <v>0</v>
          </cell>
          <cell r="MP115">
            <v>0</v>
          </cell>
          <cell r="MQ115">
            <v>0</v>
          </cell>
          <cell r="MR115">
            <v>0</v>
          </cell>
          <cell r="MS115">
            <v>4.0000000000000001E-3</v>
          </cell>
          <cell r="MT115">
            <v>0.54300000000000004</v>
          </cell>
          <cell r="MU115">
            <v>0</v>
          </cell>
          <cell r="MV115">
            <v>0</v>
          </cell>
          <cell r="MW115">
            <v>0</v>
          </cell>
          <cell r="MX115">
            <v>0</v>
          </cell>
          <cell r="MY115">
            <v>0</v>
          </cell>
          <cell r="MZ115">
            <v>2.5000000000000001E-2</v>
          </cell>
          <cell r="NA115">
            <v>0.10199999999999999</v>
          </cell>
          <cell r="NB115">
            <v>0.13400000000000001</v>
          </cell>
          <cell r="NC115">
            <v>0</v>
          </cell>
          <cell r="ND115">
            <v>4.0000000000000001E-3</v>
          </cell>
          <cell r="NE115">
            <v>7.0000000000000001E-3</v>
          </cell>
          <cell r="NF115">
            <v>0.01</v>
          </cell>
          <cell r="NG115">
            <v>0.161</v>
          </cell>
          <cell r="NH115">
            <v>1.6E-2</v>
          </cell>
          <cell r="NI115">
            <v>9.9000000000000005E-2</v>
          </cell>
          <cell r="NJ115">
            <v>1.7000000000000001E-2</v>
          </cell>
          <cell r="NK115">
            <v>0</v>
          </cell>
          <cell r="NL115">
            <v>7.0000000000000007E-2</v>
          </cell>
          <cell r="NM115">
            <v>4.0000000000000001E-3</v>
          </cell>
          <cell r="NN115">
            <v>8.1000000000000003E-2</v>
          </cell>
          <cell r="NO115">
            <v>0</v>
          </cell>
          <cell r="NP115">
            <v>8.9999999999999993E-3</v>
          </cell>
          <cell r="NQ115">
            <v>3.2000000000000001E-2</v>
          </cell>
          <cell r="NR115">
            <v>6.0000000000000001E-3</v>
          </cell>
          <cell r="NS115">
            <v>3.1E-2</v>
          </cell>
          <cell r="NT115">
            <v>0.218</v>
          </cell>
          <cell r="NU115">
            <v>0.19400000000000001</v>
          </cell>
          <cell r="NV115">
            <v>1.9E-2</v>
          </cell>
          <cell r="NW115">
            <v>8.9999999999999993E-3</v>
          </cell>
          <cell r="NX115">
            <v>2.4E-2</v>
          </cell>
          <cell r="NY115">
            <v>2.7E-2</v>
          </cell>
          <cell r="NZ115">
            <v>0.224</v>
          </cell>
          <cell r="OA115">
            <v>3.3000000000000002E-2</v>
          </cell>
          <cell r="OB115">
            <v>2.1999999999999999E-2</v>
          </cell>
          <cell r="OC115">
            <v>6.0000000000000001E-3</v>
          </cell>
          <cell r="OD115">
            <v>3.5000000000000003E-2</v>
          </cell>
          <cell r="OE115">
            <v>0.112</v>
          </cell>
          <cell r="OF115">
            <v>0</v>
          </cell>
          <cell r="OG115">
            <v>2.1000000000000001E-2</v>
          </cell>
          <cell r="OH115">
            <v>3.0000000000000001E-3</v>
          </cell>
          <cell r="OI115">
            <v>1.2999999999999999E-2</v>
          </cell>
          <cell r="OJ115">
            <v>0.25600000000000001</v>
          </cell>
          <cell r="OK115">
            <v>9.7000000000000003E-2</v>
          </cell>
          <cell r="OL115">
            <v>1.4999999999999999E-2</v>
          </cell>
          <cell r="OM115">
            <v>0</v>
          </cell>
          <cell r="ON115">
            <v>8.9999999999999993E-3</v>
          </cell>
          <cell r="OO115">
            <v>0.13900000000000001</v>
          </cell>
          <cell r="OP115">
            <v>0.153</v>
          </cell>
          <cell r="OQ115">
            <v>7.3999999999999996E-2</v>
          </cell>
          <cell r="OR115">
            <v>0.03</v>
          </cell>
          <cell r="OS115">
            <v>0</v>
          </cell>
          <cell r="OT115">
            <v>1.6E-2</v>
          </cell>
          <cell r="OU115">
            <v>4.0000000000000001E-3</v>
          </cell>
          <cell r="OV115">
            <v>6.0000000000000001E-3</v>
          </cell>
          <cell r="OW115">
            <v>1.2999999999999999E-2</v>
          </cell>
          <cell r="OX115">
            <v>9.4E-2</v>
          </cell>
          <cell r="OY115">
            <v>8.5999999999999993E-2</v>
          </cell>
          <cell r="OZ115">
            <v>2.1000000000000001E-2</v>
          </cell>
          <cell r="PA115">
            <v>0</v>
          </cell>
          <cell r="PB115">
            <v>0</v>
          </cell>
          <cell r="PC115">
            <v>4.0000000000000001E-3</v>
          </cell>
          <cell r="PD115">
            <v>0.23599999999999999</v>
          </cell>
        </row>
        <row r="116">
          <cell r="A116" t="str">
            <v>4RU</v>
          </cell>
          <cell r="B116" t="str">
            <v>116</v>
          </cell>
          <cell r="C116" t="str">
            <v>NAF 17</v>
          </cell>
          <cell r="D116" t="str">
            <v>RU</v>
          </cell>
          <cell r="E116" t="str">
            <v>4</v>
          </cell>
          <cell r="F116">
            <v>3.7999999999999999E-2</v>
          </cell>
          <cell r="G116">
            <v>0.19700000000000001</v>
          </cell>
          <cell r="H116">
            <v>0.22900000000000001</v>
          </cell>
          <cell r="I116">
            <v>0.53</v>
          </cell>
          <cell r="J116">
            <v>7.0000000000000001E-3</v>
          </cell>
          <cell r="K116">
            <v>0.20799999999999999</v>
          </cell>
          <cell r="L116">
            <v>0.71</v>
          </cell>
          <cell r="M116">
            <v>1.4999999999999999E-2</v>
          </cell>
          <cell r="N116">
            <v>6.7000000000000004E-2</v>
          </cell>
          <cell r="O116">
            <v>0.188</v>
          </cell>
          <cell r="P116">
            <v>0.24399999999999999</v>
          </cell>
          <cell r="Q116">
            <v>2.8000000000000001E-2</v>
          </cell>
          <cell r="R116">
            <v>6.0000000000000001E-3</v>
          </cell>
          <cell r="S116">
            <v>0.125</v>
          </cell>
          <cell r="T116">
            <v>0.14599999999999999</v>
          </cell>
          <cell r="U116">
            <v>0.32900000000000001</v>
          </cell>
          <cell r="V116">
            <v>0.161</v>
          </cell>
          <cell r="W116">
            <v>0.16700000000000001</v>
          </cell>
          <cell r="X116">
            <v>0.20599999999999999</v>
          </cell>
          <cell r="Y116">
            <v>0.76200000000000001</v>
          </cell>
          <cell r="Z116">
            <v>3.2000000000000001E-2</v>
          </cell>
          <cell r="AA116">
            <v>7.2999999999999995E-2</v>
          </cell>
          <cell r="AB116">
            <v>0.60699999999999998</v>
          </cell>
          <cell r="AC116">
            <v>0.19400000000000001</v>
          </cell>
          <cell r="AD116">
            <v>0.58299999999999996</v>
          </cell>
          <cell r="AE116">
            <v>0.30599999999999999</v>
          </cell>
          <cell r="AF116">
            <v>0.26300000000000001</v>
          </cell>
          <cell r="AG116">
            <v>0.73699999999999999</v>
          </cell>
          <cell r="AH116">
            <v>0.31900000000000001</v>
          </cell>
          <cell r="AI116">
            <v>0.68100000000000005</v>
          </cell>
          <cell r="AJ116">
            <v>27</v>
          </cell>
          <cell r="AK116">
            <v>0.26600000000000001</v>
          </cell>
          <cell r="AL116">
            <v>0.55900000000000005</v>
          </cell>
          <cell r="AM116">
            <v>2.3E-2</v>
          </cell>
          <cell r="AN116">
            <v>0.125</v>
          </cell>
          <cell r="AO116">
            <v>2.7E-2</v>
          </cell>
          <cell r="AP116">
            <v>0.122</v>
          </cell>
          <cell r="AQ116">
            <v>3.4000000000000002E-2</v>
          </cell>
          <cell r="AR116">
            <v>9.0999999999999998E-2</v>
          </cell>
          <cell r="AS116">
            <v>0.42199999999999999</v>
          </cell>
          <cell r="AT116">
            <v>0.33100000000000002</v>
          </cell>
          <cell r="AU116">
            <v>7807</v>
          </cell>
          <cell r="AV116">
            <v>5.6000000000000001E-2</v>
          </cell>
          <cell r="AW116">
            <v>0.10199999999999999</v>
          </cell>
          <cell r="AX116">
            <v>1.9E-2</v>
          </cell>
          <cell r="AY116">
            <v>0.67</v>
          </cell>
          <cell r="AZ116">
            <v>0.153</v>
          </cell>
          <cell r="BA116">
            <v>15.837999999999999</v>
          </cell>
          <cell r="BB116">
            <v>9.6000000000000002E-2</v>
          </cell>
          <cell r="BC116">
            <v>0.4</v>
          </cell>
          <cell r="BD116">
            <v>0.28000000000000003</v>
          </cell>
          <cell r="BE116">
            <v>0.22500000000000001</v>
          </cell>
          <cell r="BF116">
            <v>0.59599999999999997</v>
          </cell>
          <cell r="BG116">
            <v>0.12</v>
          </cell>
          <cell r="BH116">
            <v>7.4999999999999997E-2</v>
          </cell>
          <cell r="BI116">
            <v>4.3999999999999997E-2</v>
          </cell>
          <cell r="BJ116">
            <v>0.123</v>
          </cell>
          <cell r="BK116">
            <v>4.2000000000000003E-2</v>
          </cell>
          <cell r="BL116">
            <v>0.05</v>
          </cell>
          <cell r="BM116">
            <v>6.0999999999999999E-2</v>
          </cell>
          <cell r="BN116">
            <v>3.4000000000000002E-2</v>
          </cell>
          <cell r="BO116">
            <v>0.113</v>
          </cell>
          <cell r="BP116">
            <v>0.26300000000000001</v>
          </cell>
          <cell r="BQ116">
            <v>0.47799999999999998</v>
          </cell>
          <cell r="BR116">
            <v>0.05</v>
          </cell>
          <cell r="BS116">
            <v>3.6999999999999998E-2</v>
          </cell>
          <cell r="BT116">
            <v>0</v>
          </cell>
          <cell r="BU116">
            <v>1.2E-2</v>
          </cell>
          <cell r="BV116">
            <v>0.11700000000000001</v>
          </cell>
          <cell r="BW116">
            <v>0.78400000000000003</v>
          </cell>
          <cell r="BX116">
            <v>0</v>
          </cell>
          <cell r="BY116">
            <v>0</v>
          </cell>
          <cell r="BZ116">
            <v>0</v>
          </cell>
          <cell r="CA116">
            <v>0.109</v>
          </cell>
          <cell r="CB116">
            <v>0.79700000000000004</v>
          </cell>
          <cell r="CC116">
            <v>9.2999999999999999E-2</v>
          </cell>
          <cell r="CD116">
            <v>0.01</v>
          </cell>
          <cell r="CE116">
            <v>2.5999999999999999E-2</v>
          </cell>
          <cell r="CF116">
            <v>1.7999999999999999E-2</v>
          </cell>
          <cell r="CG116">
            <v>0.30499999999999999</v>
          </cell>
          <cell r="CH116">
            <v>0.45100000000000001</v>
          </cell>
          <cell r="CI116">
            <v>0.19</v>
          </cell>
          <cell r="CJ116">
            <v>0</v>
          </cell>
          <cell r="CK116">
            <v>0</v>
          </cell>
          <cell r="CL116">
            <v>0</v>
          </cell>
          <cell r="CM116">
            <v>0</v>
          </cell>
          <cell r="CN116">
            <v>0</v>
          </cell>
          <cell r="CO116">
            <v>1</v>
          </cell>
          <cell r="CP116">
            <v>0.58899999999999997</v>
          </cell>
          <cell r="CQ116">
            <v>0.28000000000000003</v>
          </cell>
          <cell r="CR116">
            <v>8.8999999999999996E-2</v>
          </cell>
          <cell r="CS116">
            <v>1.6E-2</v>
          </cell>
          <cell r="CT116">
            <v>2.5999999999999999E-2</v>
          </cell>
          <cell r="CU116">
            <v>0.53</v>
          </cell>
          <cell r="CV116">
            <v>0.27800000000000002</v>
          </cell>
          <cell r="CW116">
            <v>8.3000000000000004E-2</v>
          </cell>
          <cell r="CX116">
            <v>0.09</v>
          </cell>
          <cell r="CY116">
            <v>0.02</v>
          </cell>
          <cell r="CZ116">
            <v>0.69099999999999995</v>
          </cell>
          <cell r="DA116">
            <v>0.224</v>
          </cell>
          <cell r="DB116">
            <v>8.4000000000000005E-2</v>
          </cell>
          <cell r="DC116">
            <v>2E-3</v>
          </cell>
          <cell r="DD116">
            <v>0</v>
          </cell>
          <cell r="DE116">
            <v>0.49399999999999999</v>
          </cell>
          <cell r="DF116">
            <v>0.24299999999999999</v>
          </cell>
          <cell r="DG116">
            <v>0.16200000000000001</v>
          </cell>
          <cell r="DH116">
            <v>3.2000000000000001E-2</v>
          </cell>
          <cell r="DI116">
            <v>6.9000000000000006E-2</v>
          </cell>
          <cell r="DJ116">
            <v>0.36299999999999999</v>
          </cell>
          <cell r="DK116">
            <v>0.16</v>
          </cell>
          <cell r="DL116">
            <v>3.6999999999999998E-2</v>
          </cell>
          <cell r="DM116">
            <v>2.1999999999999999E-2</v>
          </cell>
          <cell r="DN116">
            <v>0.41799999999999998</v>
          </cell>
          <cell r="DO116">
            <v>0.48899999999999999</v>
          </cell>
          <cell r="DP116">
            <v>0.24099999999999999</v>
          </cell>
          <cell r="DQ116">
            <v>2E-3</v>
          </cell>
          <cell r="DR116">
            <v>7.1999999999999995E-2</v>
          </cell>
          <cell r="DS116">
            <v>0.19600000000000001</v>
          </cell>
          <cell r="DT116">
            <v>0.36599999999999999</v>
          </cell>
          <cell r="DU116">
            <v>0.34899999999999998</v>
          </cell>
          <cell r="DV116">
            <v>0.25700000000000001</v>
          </cell>
          <cell r="DW116">
            <v>0</v>
          </cell>
          <cell r="DX116">
            <v>2.8000000000000001E-2</v>
          </cell>
          <cell r="DY116">
            <v>0.30299999999999999</v>
          </cell>
          <cell r="DZ116">
            <v>0.35499999999999998</v>
          </cell>
          <cell r="EA116">
            <v>0.151</v>
          </cell>
          <cell r="EB116">
            <v>0.191</v>
          </cell>
          <cell r="EC116">
            <v>3.6999999999999998E-2</v>
          </cell>
          <cell r="ED116">
            <v>0.38500000000000001</v>
          </cell>
          <cell r="EE116">
            <v>7.0000000000000007E-2</v>
          </cell>
          <cell r="EF116">
            <v>0.376</v>
          </cell>
          <cell r="EG116">
            <v>0.13100000000000001</v>
          </cell>
          <cell r="EH116">
            <v>0.22900000000000001</v>
          </cell>
          <cell r="EI116">
            <v>0.42299999999999999</v>
          </cell>
          <cell r="EJ116">
            <v>0.161</v>
          </cell>
          <cell r="EK116">
            <v>0.187</v>
          </cell>
          <cell r="EL116">
            <v>0.22</v>
          </cell>
          <cell r="EM116">
            <v>1.9E-2</v>
          </cell>
          <cell r="EN116">
            <v>8.6999999999999994E-2</v>
          </cell>
          <cell r="EO116">
            <v>0.125</v>
          </cell>
          <cell r="EP116">
            <v>0.19400000000000001</v>
          </cell>
          <cell r="EQ116">
            <v>0.35399999999999998</v>
          </cell>
          <cell r="ER116">
            <v>0.193</v>
          </cell>
          <cell r="ES116">
            <v>0.25800000000000001</v>
          </cell>
          <cell r="ET116">
            <v>7.9000000000000001E-2</v>
          </cell>
          <cell r="EU116">
            <v>0.29699999999999999</v>
          </cell>
          <cell r="EV116">
            <v>0.158</v>
          </cell>
          <cell r="EW116">
            <v>4.4999999999999998E-2</v>
          </cell>
          <cell r="EX116">
            <v>4.8000000000000001E-2</v>
          </cell>
          <cell r="EY116">
            <v>0.159</v>
          </cell>
          <cell r="EZ116">
            <v>0.315</v>
          </cell>
          <cell r="FA116">
            <v>0.38400000000000001</v>
          </cell>
          <cell r="FB116">
            <v>0.3</v>
          </cell>
          <cell r="FC116">
            <v>0.29599999999999999</v>
          </cell>
          <cell r="FD116">
            <v>0.02</v>
          </cell>
          <cell r="FE116">
            <v>0.45300000000000001</v>
          </cell>
          <cell r="FF116">
            <v>0.36</v>
          </cell>
          <cell r="FG116">
            <v>0.17899999999999999</v>
          </cell>
          <cell r="FH116">
            <v>7.0000000000000001E-3</v>
          </cell>
          <cell r="FI116">
            <v>0.189</v>
          </cell>
          <cell r="FJ116">
            <v>0.45400000000000001</v>
          </cell>
          <cell r="FK116">
            <v>0.35099999999999998</v>
          </cell>
          <cell r="FL116">
            <v>7.0000000000000001E-3</v>
          </cell>
          <cell r="FM116">
            <v>0.159</v>
          </cell>
          <cell r="FN116">
            <v>0.497</v>
          </cell>
          <cell r="FO116">
            <v>0.308</v>
          </cell>
          <cell r="FP116">
            <v>3.5000000000000003E-2</v>
          </cell>
          <cell r="FQ116">
            <v>0.59699999999999998</v>
          </cell>
          <cell r="FR116">
            <v>0.127</v>
          </cell>
          <cell r="FS116">
            <v>6.9000000000000006E-2</v>
          </cell>
          <cell r="FT116">
            <v>8.5000000000000006E-2</v>
          </cell>
          <cell r="FU116">
            <v>0.122</v>
          </cell>
          <cell r="FV116">
            <v>0</v>
          </cell>
          <cell r="FW116">
            <v>0.57499999999999996</v>
          </cell>
          <cell r="FX116">
            <v>0.13</v>
          </cell>
          <cell r="FY116">
            <v>6.5000000000000002E-2</v>
          </cell>
          <cell r="FZ116">
            <v>9.0999999999999998E-2</v>
          </cell>
          <cell r="GA116">
            <v>0.13900000000000001</v>
          </cell>
          <cell r="GB116">
            <v>0</v>
          </cell>
          <cell r="GC116">
            <v>0</v>
          </cell>
          <cell r="GD116">
            <v>0</v>
          </cell>
          <cell r="GE116">
            <v>0</v>
          </cell>
          <cell r="GF116">
            <v>0</v>
          </cell>
          <cell r="GG116">
            <v>3.4000000000000002E-2</v>
          </cell>
          <cell r="GH116">
            <v>3.0000000000000001E-3</v>
          </cell>
          <cell r="GI116">
            <v>7.3999999999999996E-2</v>
          </cell>
          <cell r="GJ116">
            <v>7.0000000000000001E-3</v>
          </cell>
          <cell r="GK116">
            <v>4.1000000000000002E-2</v>
          </cell>
          <cell r="GL116">
            <v>1.6E-2</v>
          </cell>
          <cell r="GM116">
            <v>0.05</v>
          </cell>
          <cell r="GN116">
            <v>1.2E-2</v>
          </cell>
          <cell r="GO116">
            <v>0.191</v>
          </cell>
          <cell r="GP116">
            <v>0.02</v>
          </cell>
          <cell r="GQ116">
            <v>7.0000000000000001E-3</v>
          </cell>
          <cell r="GR116">
            <v>1.6E-2</v>
          </cell>
          <cell r="GS116">
            <v>0</v>
          </cell>
          <cell r="GT116">
            <v>0</v>
          </cell>
          <cell r="GU116">
            <v>0.33100000000000002</v>
          </cell>
          <cell r="GV116">
            <v>9.2999999999999999E-2</v>
          </cell>
          <cell r="GW116">
            <v>2.5999999999999999E-2</v>
          </cell>
          <cell r="GX116">
            <v>1.2E-2</v>
          </cell>
          <cell r="GY116">
            <v>3.9E-2</v>
          </cell>
          <cell r="GZ116">
            <v>2.7E-2</v>
          </cell>
          <cell r="HA116">
            <v>0</v>
          </cell>
          <cell r="HB116">
            <v>0</v>
          </cell>
          <cell r="HC116">
            <v>0</v>
          </cell>
          <cell r="HD116">
            <v>0</v>
          </cell>
          <cell r="HE116">
            <v>0</v>
          </cell>
          <cell r="HF116">
            <v>0</v>
          </cell>
          <cell r="HG116">
            <v>0</v>
          </cell>
          <cell r="HH116">
            <v>0</v>
          </cell>
          <cell r="HI116">
            <v>0</v>
          </cell>
          <cell r="HJ116">
            <v>5.0000000000000001E-3</v>
          </cell>
          <cell r="HK116">
            <v>4.0000000000000001E-3</v>
          </cell>
          <cell r="HL116">
            <v>0.03</v>
          </cell>
          <cell r="HM116">
            <v>8.9999999999999993E-3</v>
          </cell>
          <cell r="HN116">
            <v>0</v>
          </cell>
          <cell r="HO116">
            <v>2E-3</v>
          </cell>
          <cell r="HP116">
            <v>2.5999999999999999E-2</v>
          </cell>
          <cell r="HQ116">
            <v>4.5999999999999999E-2</v>
          </cell>
          <cell r="HR116">
            <v>0.114</v>
          </cell>
          <cell r="HS116">
            <v>0</v>
          </cell>
          <cell r="HT116">
            <v>0</v>
          </cell>
          <cell r="HU116">
            <v>6.0000000000000001E-3</v>
          </cell>
          <cell r="HV116">
            <v>5.5E-2</v>
          </cell>
          <cell r="HW116">
            <v>5.3999999999999999E-2</v>
          </cell>
          <cell r="HX116">
            <v>0.115</v>
          </cell>
          <cell r="HY116">
            <v>4.1000000000000002E-2</v>
          </cell>
          <cell r="HZ116">
            <v>6.0999999999999999E-2</v>
          </cell>
          <cell r="IA116">
            <v>2.5999999999999999E-2</v>
          </cell>
          <cell r="IB116">
            <v>2.8000000000000001E-2</v>
          </cell>
          <cell r="IC116">
            <v>0.16</v>
          </cell>
          <cell r="ID116">
            <v>0.21299999999999999</v>
          </cell>
          <cell r="IE116">
            <v>0</v>
          </cell>
          <cell r="IF116">
            <v>0</v>
          </cell>
          <cell r="IG116">
            <v>0</v>
          </cell>
          <cell r="IH116">
            <v>0</v>
          </cell>
          <cell r="II116">
            <v>0</v>
          </cell>
          <cell r="IJ116">
            <v>7.0000000000000001E-3</v>
          </cell>
          <cell r="IK116">
            <v>3.7999999999999999E-2</v>
          </cell>
          <cell r="IL116">
            <v>0</v>
          </cell>
          <cell r="IM116">
            <v>0</v>
          </cell>
          <cell r="IN116">
            <v>0</v>
          </cell>
          <cell r="IO116">
            <v>0</v>
          </cell>
          <cell r="IP116">
            <v>0</v>
          </cell>
          <cell r="IQ116">
            <v>1.0999999999999999E-2</v>
          </cell>
          <cell r="IR116">
            <v>3.3000000000000002E-2</v>
          </cell>
          <cell r="IS116">
            <v>0</v>
          </cell>
          <cell r="IT116">
            <v>7.0000000000000001E-3</v>
          </cell>
          <cell r="IU116">
            <v>4.1000000000000002E-2</v>
          </cell>
          <cell r="IV116">
            <v>0.104</v>
          </cell>
          <cell r="IW116">
            <v>0</v>
          </cell>
          <cell r="IX116">
            <v>4.0000000000000001E-3</v>
          </cell>
          <cell r="IY116">
            <v>0</v>
          </cell>
          <cell r="IZ116">
            <v>0</v>
          </cell>
          <cell r="JA116">
            <v>2.1000000000000001E-2</v>
          </cell>
          <cell r="JB116">
            <v>0.19800000000000001</v>
          </cell>
          <cell r="JC116">
            <v>0</v>
          </cell>
          <cell r="JD116">
            <v>0</v>
          </cell>
          <cell r="JE116">
            <v>0</v>
          </cell>
          <cell r="JF116">
            <v>6.0000000000000001E-3</v>
          </cell>
          <cell r="JG116">
            <v>5.3999999999999999E-2</v>
          </cell>
          <cell r="JH116">
            <v>0.47499999999999998</v>
          </cell>
          <cell r="JI116">
            <v>0</v>
          </cell>
          <cell r="JJ116">
            <v>0</v>
          </cell>
          <cell r="JK116">
            <v>0</v>
          </cell>
          <cell r="JL116">
            <v>0</v>
          </cell>
          <cell r="JM116">
            <v>0</v>
          </cell>
          <cell r="JN116">
            <v>7.0000000000000001E-3</v>
          </cell>
          <cell r="JO116">
            <v>0</v>
          </cell>
          <cell r="JP116">
            <v>0</v>
          </cell>
          <cell r="JQ116">
            <v>0</v>
          </cell>
          <cell r="JR116">
            <v>0</v>
          </cell>
          <cell r="JS116">
            <v>2.9000000000000001E-2</v>
          </cell>
          <cell r="JT116">
            <v>8.0000000000000002E-3</v>
          </cell>
          <cell r="JU116">
            <v>0</v>
          </cell>
          <cell r="JV116">
            <v>0</v>
          </cell>
          <cell r="JW116">
            <v>0</v>
          </cell>
          <cell r="JX116">
            <v>4.1000000000000002E-2</v>
          </cell>
          <cell r="JY116">
            <v>0.14799999999999999</v>
          </cell>
          <cell r="JZ116">
            <v>1.0999999999999999E-2</v>
          </cell>
          <cell r="KA116">
            <v>0</v>
          </cell>
          <cell r="KB116">
            <v>0</v>
          </cell>
          <cell r="KC116">
            <v>0</v>
          </cell>
          <cell r="KD116">
            <v>2.5999999999999999E-2</v>
          </cell>
          <cell r="KE116">
            <v>0.18099999999999999</v>
          </cell>
          <cell r="KF116">
            <v>2.1999999999999999E-2</v>
          </cell>
          <cell r="KG116">
            <v>0</v>
          </cell>
          <cell r="KH116">
            <v>0</v>
          </cell>
          <cell r="KI116">
            <v>0</v>
          </cell>
          <cell r="KJ116">
            <v>4.2000000000000003E-2</v>
          </cell>
          <cell r="KK116">
            <v>0.433</v>
          </cell>
          <cell r="KL116">
            <v>5.1999999999999998E-2</v>
          </cell>
          <cell r="KM116">
            <v>0</v>
          </cell>
          <cell r="KN116">
            <v>0</v>
          </cell>
          <cell r="KO116">
            <v>0</v>
          </cell>
          <cell r="KP116">
            <v>0</v>
          </cell>
          <cell r="KQ116">
            <v>7.0000000000000001E-3</v>
          </cell>
          <cell r="KR116">
            <v>0</v>
          </cell>
          <cell r="KS116">
            <v>0</v>
          </cell>
          <cell r="KT116">
            <v>0</v>
          </cell>
          <cell r="KU116">
            <v>0</v>
          </cell>
          <cell r="KV116">
            <v>3.2000000000000001E-2</v>
          </cell>
          <cell r="KW116">
            <v>2E-3</v>
          </cell>
          <cell r="KX116">
            <v>4.0000000000000001E-3</v>
          </cell>
          <cell r="KY116">
            <v>0</v>
          </cell>
          <cell r="KZ116">
            <v>0</v>
          </cell>
          <cell r="LA116">
            <v>0</v>
          </cell>
          <cell r="LB116">
            <v>4.8000000000000001E-2</v>
          </cell>
          <cell r="LC116">
            <v>0.113</v>
          </cell>
          <cell r="LD116">
            <v>3.9E-2</v>
          </cell>
          <cell r="LE116">
            <v>0</v>
          </cell>
          <cell r="LF116">
            <v>1.2999999999999999E-2</v>
          </cell>
          <cell r="LG116">
            <v>6.0000000000000001E-3</v>
          </cell>
          <cell r="LH116">
            <v>5.0999999999999997E-2</v>
          </cell>
          <cell r="LI116">
            <v>0.11899999999999999</v>
          </cell>
          <cell r="LJ116">
            <v>3.7999999999999999E-2</v>
          </cell>
          <cell r="LK116">
            <v>0.01</v>
          </cell>
          <cell r="LL116">
            <v>1.2999999999999999E-2</v>
          </cell>
          <cell r="LM116">
            <v>1.2E-2</v>
          </cell>
          <cell r="LN116">
            <v>0.17399999999999999</v>
          </cell>
          <cell r="LO116">
            <v>0.216</v>
          </cell>
          <cell r="LP116">
            <v>0.10199999999999999</v>
          </cell>
          <cell r="LQ116">
            <v>0</v>
          </cell>
          <cell r="LR116">
            <v>0</v>
          </cell>
          <cell r="LS116">
            <v>0</v>
          </cell>
          <cell r="LT116">
            <v>0</v>
          </cell>
          <cell r="LU116">
            <v>0</v>
          </cell>
          <cell r="LV116">
            <v>7.0000000000000001E-3</v>
          </cell>
          <cell r="LW116">
            <v>0</v>
          </cell>
          <cell r="LX116">
            <v>0</v>
          </cell>
          <cell r="LY116">
            <v>0</v>
          </cell>
          <cell r="LZ116">
            <v>0</v>
          </cell>
          <cell r="MA116">
            <v>0</v>
          </cell>
          <cell r="MB116">
            <v>3.7999999999999999E-2</v>
          </cell>
          <cell r="MC116">
            <v>0</v>
          </cell>
          <cell r="MD116">
            <v>0</v>
          </cell>
          <cell r="ME116">
            <v>0</v>
          </cell>
          <cell r="MF116">
            <v>0</v>
          </cell>
          <cell r="MG116">
            <v>0</v>
          </cell>
          <cell r="MH116">
            <v>0.20200000000000001</v>
          </cell>
          <cell r="MI116">
            <v>0</v>
          </cell>
          <cell r="MJ116">
            <v>0</v>
          </cell>
          <cell r="MK116">
            <v>0</v>
          </cell>
          <cell r="ML116">
            <v>0</v>
          </cell>
          <cell r="MM116">
            <v>0</v>
          </cell>
          <cell r="MN116">
            <v>0.22900000000000001</v>
          </cell>
          <cell r="MO116">
            <v>0</v>
          </cell>
          <cell r="MP116">
            <v>0</v>
          </cell>
          <cell r="MQ116">
            <v>0</v>
          </cell>
          <cell r="MR116">
            <v>0</v>
          </cell>
          <cell r="MS116">
            <v>0</v>
          </cell>
          <cell r="MT116">
            <v>0.52400000000000002</v>
          </cell>
          <cell r="MU116">
            <v>0</v>
          </cell>
          <cell r="MV116">
            <v>0</v>
          </cell>
          <cell r="MW116">
            <v>0</v>
          </cell>
          <cell r="MX116">
            <v>0</v>
          </cell>
          <cell r="MY116">
            <v>0</v>
          </cell>
          <cell r="MZ116">
            <v>7.0000000000000001E-3</v>
          </cell>
          <cell r="NA116">
            <v>0.02</v>
          </cell>
          <cell r="NB116">
            <v>0.16300000000000001</v>
          </cell>
          <cell r="NC116">
            <v>4.3999999999999997E-2</v>
          </cell>
          <cell r="ND116">
            <v>1.9E-2</v>
          </cell>
          <cell r="NE116">
            <v>5.6000000000000001E-2</v>
          </cell>
          <cell r="NF116">
            <v>1.7000000000000001E-2</v>
          </cell>
          <cell r="NG116">
            <v>0.17899999999999999</v>
          </cell>
          <cell r="NH116">
            <v>1.4999999999999999E-2</v>
          </cell>
          <cell r="NI116">
            <v>0.13900000000000001</v>
          </cell>
          <cell r="NJ116">
            <v>4.0000000000000001E-3</v>
          </cell>
          <cell r="NK116">
            <v>0</v>
          </cell>
          <cell r="NL116">
            <v>0.01</v>
          </cell>
          <cell r="NM116">
            <v>3.0000000000000001E-3</v>
          </cell>
          <cell r="NN116">
            <v>0.13800000000000001</v>
          </cell>
          <cell r="NO116">
            <v>0</v>
          </cell>
          <cell r="NP116">
            <v>0</v>
          </cell>
          <cell r="NQ116">
            <v>3.2000000000000001E-2</v>
          </cell>
          <cell r="NR116">
            <v>8.0000000000000002E-3</v>
          </cell>
          <cell r="NS116">
            <v>0.08</v>
          </cell>
          <cell r="NT116">
            <v>7.0999999999999994E-2</v>
          </cell>
          <cell r="NU116">
            <v>0.20599999999999999</v>
          </cell>
          <cell r="NV116">
            <v>4.8000000000000001E-2</v>
          </cell>
          <cell r="NW116">
            <v>0</v>
          </cell>
          <cell r="NX116">
            <v>4.9000000000000002E-2</v>
          </cell>
          <cell r="NY116">
            <v>0.01</v>
          </cell>
          <cell r="NZ116">
            <v>0.26700000000000002</v>
          </cell>
          <cell r="OA116">
            <v>7.2999999999999995E-2</v>
          </cell>
          <cell r="OB116">
            <v>4.0000000000000001E-3</v>
          </cell>
          <cell r="OC116">
            <v>0</v>
          </cell>
          <cell r="OD116">
            <v>5.2999999999999999E-2</v>
          </cell>
          <cell r="OE116">
            <v>5.7000000000000002E-2</v>
          </cell>
          <cell r="OF116">
            <v>4.1000000000000002E-2</v>
          </cell>
          <cell r="OG116">
            <v>1.2999999999999999E-2</v>
          </cell>
          <cell r="OH116">
            <v>5.6000000000000001E-2</v>
          </cell>
          <cell r="OI116">
            <v>0.03</v>
          </cell>
          <cell r="OJ116">
            <v>9.1999999999999998E-2</v>
          </cell>
          <cell r="OK116">
            <v>0.02</v>
          </cell>
          <cell r="OL116">
            <v>1.7000000000000001E-2</v>
          </cell>
          <cell r="OM116">
            <v>0</v>
          </cell>
          <cell r="ON116">
            <v>0</v>
          </cell>
          <cell r="OO116">
            <v>0.13800000000000001</v>
          </cell>
          <cell r="OP116">
            <v>0.20200000000000001</v>
          </cell>
          <cell r="OQ116">
            <v>2.9000000000000001E-2</v>
          </cell>
          <cell r="OR116">
            <v>1.6E-2</v>
          </cell>
          <cell r="OS116">
            <v>2.3E-2</v>
          </cell>
          <cell r="OT116">
            <v>0.01</v>
          </cell>
          <cell r="OU116">
            <v>8.0000000000000002E-3</v>
          </cell>
          <cell r="OV116">
            <v>2.9000000000000001E-2</v>
          </cell>
          <cell r="OW116">
            <v>1.9E-2</v>
          </cell>
          <cell r="OX116">
            <v>0.19500000000000001</v>
          </cell>
          <cell r="OY116">
            <v>0.115</v>
          </cell>
          <cell r="OZ116">
            <v>4.8000000000000001E-2</v>
          </cell>
          <cell r="PA116">
            <v>2.8000000000000001E-2</v>
          </cell>
          <cell r="PB116">
            <v>0</v>
          </cell>
          <cell r="PC116">
            <v>8.9999999999999993E-3</v>
          </cell>
          <cell r="PD116">
            <v>9.5000000000000001E-2</v>
          </cell>
        </row>
        <row r="117">
          <cell r="A117" t="str">
            <v>5RU</v>
          </cell>
          <cell r="B117" t="str">
            <v>117</v>
          </cell>
          <cell r="C117" t="str">
            <v>NAF 17</v>
          </cell>
          <cell r="D117" t="str">
            <v>RU</v>
          </cell>
          <cell r="E117" t="str">
            <v>5</v>
          </cell>
          <cell r="F117">
            <v>1.4E-2</v>
          </cell>
          <cell r="G117">
            <v>0.21199999999999999</v>
          </cell>
          <cell r="H117">
            <v>0.23499999999999999</v>
          </cell>
          <cell r="I117">
            <v>0.52</v>
          </cell>
          <cell r="J117">
            <v>1.9E-2</v>
          </cell>
          <cell r="K117">
            <v>0.22</v>
          </cell>
          <cell r="L117">
            <v>0.68799999999999994</v>
          </cell>
          <cell r="M117">
            <v>0</v>
          </cell>
          <cell r="N117">
            <v>9.1999999999999998E-2</v>
          </cell>
          <cell r="O117">
            <v>0.377</v>
          </cell>
          <cell r="P117">
            <v>0.13</v>
          </cell>
          <cell r="Q117">
            <v>0</v>
          </cell>
          <cell r="R117">
            <v>2.5000000000000001E-2</v>
          </cell>
          <cell r="S117">
            <v>0.191</v>
          </cell>
          <cell r="T117">
            <v>0.115</v>
          </cell>
          <cell r="U117">
            <v>0.36199999999999999</v>
          </cell>
          <cell r="V117">
            <v>0.16400000000000001</v>
          </cell>
          <cell r="W117">
            <v>9.2999999999999999E-2</v>
          </cell>
          <cell r="X117">
            <v>0.29399999999999998</v>
          </cell>
          <cell r="Y117">
            <v>0.66900000000000004</v>
          </cell>
          <cell r="Z117">
            <v>3.5999999999999997E-2</v>
          </cell>
          <cell r="AA117">
            <v>6.5000000000000002E-2</v>
          </cell>
          <cell r="AB117">
            <v>0.82</v>
          </cell>
          <cell r="AC117">
            <v>0.15</v>
          </cell>
          <cell r="AD117">
            <v>0.42899999999999999</v>
          </cell>
          <cell r="AE117">
            <v>6.5000000000000002E-2</v>
          </cell>
          <cell r="AF117">
            <v>0.39800000000000002</v>
          </cell>
          <cell r="AG117">
            <v>0.60199999999999998</v>
          </cell>
          <cell r="AH117">
            <v>0.25600000000000001</v>
          </cell>
          <cell r="AI117">
            <v>0.74399999999999999</v>
          </cell>
          <cell r="AJ117">
            <v>14</v>
          </cell>
          <cell r="AK117">
            <v>0.379</v>
          </cell>
          <cell r="AL117">
            <v>0.621</v>
          </cell>
          <cell r="AM117">
            <v>0</v>
          </cell>
          <cell r="AN117">
            <v>0</v>
          </cell>
          <cell r="AO117">
            <v>0</v>
          </cell>
          <cell r="AP117">
            <v>0.193</v>
          </cell>
          <cell r="AQ117">
            <v>1.7999999999999999E-2</v>
          </cell>
          <cell r="AR117">
            <v>6.3E-2</v>
          </cell>
          <cell r="AS117">
            <v>0.34899999999999998</v>
          </cell>
          <cell r="AT117">
            <v>0.377</v>
          </cell>
          <cell r="AU117">
            <v>4763</v>
          </cell>
          <cell r="AV117">
            <v>7.3999999999999996E-2</v>
          </cell>
          <cell r="AW117">
            <v>0.106</v>
          </cell>
          <cell r="AX117">
            <v>1.4999999999999999E-2</v>
          </cell>
          <cell r="AY117">
            <v>0.64800000000000002</v>
          </cell>
          <cell r="AZ117">
            <v>0.158</v>
          </cell>
          <cell r="BA117">
            <v>22.222999999999999</v>
          </cell>
          <cell r="BB117">
            <v>0.187</v>
          </cell>
          <cell r="BC117">
            <v>0.29599999999999999</v>
          </cell>
          <cell r="BD117">
            <v>0.22800000000000001</v>
          </cell>
          <cell r="BE117">
            <v>0.28999999999999998</v>
          </cell>
          <cell r="BF117">
            <v>0.56100000000000005</v>
          </cell>
          <cell r="BG117">
            <v>0.221</v>
          </cell>
          <cell r="BH117">
            <v>8.0000000000000002E-3</v>
          </cell>
          <cell r="BI117">
            <v>3.7999999999999999E-2</v>
          </cell>
          <cell r="BJ117">
            <v>0.14499999999999999</v>
          </cell>
          <cell r="BK117">
            <v>2.5000000000000001E-2</v>
          </cell>
          <cell r="BL117">
            <v>2.7E-2</v>
          </cell>
          <cell r="BM117">
            <v>6.6000000000000003E-2</v>
          </cell>
          <cell r="BN117">
            <v>3.4000000000000002E-2</v>
          </cell>
          <cell r="BO117">
            <v>0.193</v>
          </cell>
          <cell r="BP117">
            <v>0.28399999999999997</v>
          </cell>
          <cell r="BQ117">
            <v>0.39600000000000002</v>
          </cell>
          <cell r="BR117">
            <v>0.08</v>
          </cell>
          <cell r="BS117">
            <v>2.5999999999999999E-2</v>
          </cell>
          <cell r="BT117">
            <v>5.7000000000000002E-2</v>
          </cell>
          <cell r="BU117">
            <v>0</v>
          </cell>
          <cell r="BV117">
            <v>0.13800000000000001</v>
          </cell>
          <cell r="BW117">
            <v>0.7</v>
          </cell>
          <cell r="BX117">
            <v>0</v>
          </cell>
          <cell r="BY117">
            <v>0</v>
          </cell>
          <cell r="BZ117">
            <v>0</v>
          </cell>
          <cell r="CA117">
            <v>0.20699999999999999</v>
          </cell>
          <cell r="CB117">
            <v>0.71399999999999997</v>
          </cell>
          <cell r="CC117">
            <v>7.9000000000000001E-2</v>
          </cell>
          <cell r="CD117">
            <v>8.0000000000000002E-3</v>
          </cell>
          <cell r="CE117">
            <v>2.4E-2</v>
          </cell>
          <cell r="CF117">
            <v>0</v>
          </cell>
          <cell r="CG117">
            <v>0.26800000000000002</v>
          </cell>
          <cell r="CH117">
            <v>0.48799999999999999</v>
          </cell>
          <cell r="CI117">
            <v>0.214</v>
          </cell>
          <cell r="CJ117">
            <v>0</v>
          </cell>
          <cell r="CK117">
            <v>0</v>
          </cell>
          <cell r="CL117">
            <v>0</v>
          </cell>
          <cell r="CM117">
            <v>0</v>
          </cell>
          <cell r="CN117">
            <v>3.1E-2</v>
          </cell>
          <cell r="CO117">
            <v>0.96899999999999997</v>
          </cell>
          <cell r="CP117">
            <v>0.63100000000000001</v>
          </cell>
          <cell r="CQ117">
            <v>0.219</v>
          </cell>
          <cell r="CR117">
            <v>2.5000000000000001E-2</v>
          </cell>
          <cell r="CS117">
            <v>0</v>
          </cell>
          <cell r="CT117">
            <v>0.125</v>
          </cell>
          <cell r="CU117">
            <v>0.64500000000000002</v>
          </cell>
          <cell r="CV117">
            <v>0.14000000000000001</v>
          </cell>
          <cell r="CW117">
            <v>4.8000000000000001E-2</v>
          </cell>
          <cell r="CX117">
            <v>0.10299999999999999</v>
          </cell>
          <cell r="CY117">
            <v>6.4000000000000001E-2</v>
          </cell>
          <cell r="CZ117">
            <v>0.70399999999999996</v>
          </cell>
          <cell r="DA117">
            <v>0.252</v>
          </cell>
          <cell r="DB117">
            <v>4.3999999999999997E-2</v>
          </cell>
          <cell r="DC117">
            <v>0</v>
          </cell>
          <cell r="DD117">
            <v>0</v>
          </cell>
          <cell r="DE117">
            <v>0.69099999999999995</v>
          </cell>
          <cell r="DF117">
            <v>0.13800000000000001</v>
          </cell>
          <cell r="DG117">
            <v>5.0999999999999997E-2</v>
          </cell>
          <cell r="DH117">
            <v>3.2000000000000001E-2</v>
          </cell>
          <cell r="DI117">
            <v>8.8999999999999996E-2</v>
          </cell>
          <cell r="DJ117">
            <v>0.29199999999999998</v>
          </cell>
          <cell r="DK117">
            <v>0.10100000000000001</v>
          </cell>
          <cell r="DL117">
            <v>0</v>
          </cell>
          <cell r="DM117">
            <v>3.2000000000000001E-2</v>
          </cell>
          <cell r="DN117">
            <v>0.57499999999999996</v>
          </cell>
          <cell r="DO117">
            <v>0.54900000000000004</v>
          </cell>
          <cell r="DP117">
            <v>0.111</v>
          </cell>
          <cell r="DQ117">
            <v>0</v>
          </cell>
          <cell r="DR117">
            <v>9.9000000000000005E-2</v>
          </cell>
          <cell r="DS117">
            <v>0.24099999999999999</v>
          </cell>
          <cell r="DT117">
            <v>0.62</v>
          </cell>
          <cell r="DU117">
            <v>0.29799999999999999</v>
          </cell>
          <cell r="DV117">
            <v>8.2000000000000003E-2</v>
          </cell>
          <cell r="DW117">
            <v>0</v>
          </cell>
          <cell r="DX117">
            <v>0</v>
          </cell>
          <cell r="DY117">
            <v>0.214</v>
          </cell>
          <cell r="DZ117">
            <v>0.24099999999999999</v>
          </cell>
          <cell r="EA117">
            <v>0.106</v>
          </cell>
          <cell r="EB117">
            <v>0.439</v>
          </cell>
          <cell r="EC117">
            <v>3.2000000000000001E-2</v>
          </cell>
          <cell r="ED117">
            <v>0.25700000000000001</v>
          </cell>
          <cell r="EE117">
            <v>3.5000000000000003E-2</v>
          </cell>
          <cell r="EF117">
            <v>0.23</v>
          </cell>
          <cell r="EG117">
            <v>0.44700000000000001</v>
          </cell>
          <cell r="EH117">
            <v>0.20200000000000001</v>
          </cell>
          <cell r="EI117">
            <v>0.13100000000000001</v>
          </cell>
          <cell r="EJ117">
            <v>0.106</v>
          </cell>
          <cell r="EK117">
            <v>0.56100000000000005</v>
          </cell>
          <cell r="EL117">
            <v>0.224</v>
          </cell>
          <cell r="EM117">
            <v>0</v>
          </cell>
          <cell r="EN117">
            <v>1.2999999999999999E-2</v>
          </cell>
          <cell r="EO117">
            <v>0.125</v>
          </cell>
          <cell r="EP117">
            <v>0.155</v>
          </cell>
          <cell r="EQ117">
            <v>0.48299999999999998</v>
          </cell>
          <cell r="ER117">
            <v>0.124</v>
          </cell>
          <cell r="ES117">
            <v>0.40799999999999997</v>
          </cell>
          <cell r="ET117">
            <v>0.13200000000000001</v>
          </cell>
          <cell r="EU117">
            <v>0.22800000000000001</v>
          </cell>
          <cell r="EV117">
            <v>0.14199999999999999</v>
          </cell>
          <cell r="EW117">
            <v>0.01</v>
          </cell>
          <cell r="EX117">
            <v>0</v>
          </cell>
          <cell r="EY117">
            <v>6.3E-2</v>
          </cell>
          <cell r="EZ117">
            <v>0.372</v>
          </cell>
          <cell r="FA117">
            <v>0.26500000000000001</v>
          </cell>
          <cell r="FB117">
            <v>9.2999999999999999E-2</v>
          </cell>
          <cell r="FC117">
            <v>0.58499999999999996</v>
          </cell>
          <cell r="FD117">
            <v>5.6000000000000001E-2</v>
          </cell>
          <cell r="FE117">
            <v>0.30099999999999999</v>
          </cell>
          <cell r="FF117">
            <v>0.22</v>
          </cell>
          <cell r="FG117">
            <v>0.47799999999999998</v>
          </cell>
          <cell r="FH117">
            <v>0</v>
          </cell>
          <cell r="FI117">
            <v>0.187</v>
          </cell>
          <cell r="FJ117">
            <v>0.17699999999999999</v>
          </cell>
          <cell r="FK117">
            <v>0.63500000000000001</v>
          </cell>
          <cell r="FL117">
            <v>0</v>
          </cell>
          <cell r="FM117">
            <v>0.17399999999999999</v>
          </cell>
          <cell r="FN117">
            <v>0.40500000000000003</v>
          </cell>
          <cell r="FO117">
            <v>0.40200000000000002</v>
          </cell>
          <cell r="FP117">
            <v>1.9E-2</v>
          </cell>
          <cell r="FQ117">
            <v>0.60299999999999998</v>
          </cell>
          <cell r="FR117">
            <v>0.112</v>
          </cell>
          <cell r="FS117">
            <v>0.13200000000000001</v>
          </cell>
          <cell r="FT117">
            <v>6.7000000000000004E-2</v>
          </cell>
          <cell r="FU117">
            <v>8.4000000000000005E-2</v>
          </cell>
          <cell r="FV117">
            <v>1E-3</v>
          </cell>
          <cell r="FW117">
            <v>0.57799999999999996</v>
          </cell>
          <cell r="FX117">
            <v>0.121</v>
          </cell>
          <cell r="FY117">
            <v>0.125</v>
          </cell>
          <cell r="FZ117">
            <v>7.8E-2</v>
          </cell>
          <cell r="GA117">
            <v>9.8000000000000004E-2</v>
          </cell>
          <cell r="GB117">
            <v>1E-3</v>
          </cell>
          <cell r="GC117">
            <v>0</v>
          </cell>
          <cell r="GD117">
            <v>0</v>
          </cell>
          <cell r="GE117">
            <v>8.0000000000000002E-3</v>
          </cell>
          <cell r="GF117">
            <v>8.0000000000000002E-3</v>
          </cell>
          <cell r="GG117">
            <v>0</v>
          </cell>
          <cell r="GH117">
            <v>0</v>
          </cell>
          <cell r="GI117">
            <v>0.13900000000000001</v>
          </cell>
          <cell r="GJ117">
            <v>0</v>
          </cell>
          <cell r="GK117">
            <v>0</v>
          </cell>
          <cell r="GL117">
            <v>0</v>
          </cell>
          <cell r="GM117">
            <v>7.1999999999999995E-2</v>
          </cell>
          <cell r="GN117">
            <v>0</v>
          </cell>
          <cell r="GO117">
            <v>7.3999999999999996E-2</v>
          </cell>
          <cell r="GP117">
            <v>0.06</v>
          </cell>
          <cell r="GQ117">
            <v>0</v>
          </cell>
          <cell r="GR117">
            <v>0</v>
          </cell>
          <cell r="GS117">
            <v>7.3999999999999996E-2</v>
          </cell>
          <cell r="GT117">
            <v>1.7999999999999999E-2</v>
          </cell>
          <cell r="GU117">
            <v>0.34799999999999998</v>
          </cell>
          <cell r="GV117">
            <v>0.14499999999999999</v>
          </cell>
          <cell r="GW117">
            <v>0</v>
          </cell>
          <cell r="GX117">
            <v>0.03</v>
          </cell>
          <cell r="GY117">
            <v>0</v>
          </cell>
          <cell r="GZ117">
            <v>8.0000000000000002E-3</v>
          </cell>
          <cell r="HA117">
            <v>0</v>
          </cell>
          <cell r="HB117">
            <v>1.6E-2</v>
          </cell>
          <cell r="HC117">
            <v>0</v>
          </cell>
          <cell r="HD117">
            <v>0</v>
          </cell>
          <cell r="HE117">
            <v>0</v>
          </cell>
          <cell r="HF117">
            <v>0</v>
          </cell>
          <cell r="HG117">
            <v>0</v>
          </cell>
          <cell r="HH117">
            <v>0</v>
          </cell>
          <cell r="HI117">
            <v>0</v>
          </cell>
          <cell r="HJ117">
            <v>0</v>
          </cell>
          <cell r="HK117">
            <v>8.0000000000000002E-3</v>
          </cell>
          <cell r="HL117">
            <v>8.0000000000000002E-3</v>
          </cell>
          <cell r="HM117">
            <v>0</v>
          </cell>
          <cell r="HN117">
            <v>0</v>
          </cell>
          <cell r="HO117">
            <v>0</v>
          </cell>
          <cell r="HP117">
            <v>0.05</v>
          </cell>
          <cell r="HQ117">
            <v>5.2999999999999999E-2</v>
          </cell>
          <cell r="HR117">
            <v>0.113</v>
          </cell>
          <cell r="HS117">
            <v>2.4E-2</v>
          </cell>
          <cell r="HT117">
            <v>0</v>
          </cell>
          <cell r="HU117">
            <v>3.4000000000000002E-2</v>
          </cell>
          <cell r="HV117">
            <v>7.0999999999999994E-2</v>
          </cell>
          <cell r="HW117">
            <v>0</v>
          </cell>
          <cell r="HX117">
            <v>0.10100000000000001</v>
          </cell>
          <cell r="HY117">
            <v>3.0000000000000001E-3</v>
          </cell>
          <cell r="HZ117">
            <v>6.6000000000000003E-2</v>
          </cell>
          <cell r="IA117">
            <v>0</v>
          </cell>
          <cell r="IB117">
            <v>7.1999999999999995E-2</v>
          </cell>
          <cell r="IC117">
            <v>0.223</v>
          </cell>
          <cell r="ID117">
            <v>0.155</v>
          </cell>
          <cell r="IE117">
            <v>0</v>
          </cell>
          <cell r="IF117">
            <v>0</v>
          </cell>
          <cell r="IG117">
            <v>0</v>
          </cell>
          <cell r="IH117">
            <v>0</v>
          </cell>
          <cell r="II117">
            <v>0</v>
          </cell>
          <cell r="IJ117">
            <v>1.9E-2</v>
          </cell>
          <cell r="IK117">
            <v>0</v>
          </cell>
          <cell r="IL117">
            <v>0</v>
          </cell>
          <cell r="IM117">
            <v>7.0000000000000001E-3</v>
          </cell>
          <cell r="IN117">
            <v>0</v>
          </cell>
          <cell r="IO117">
            <v>7.0000000000000001E-3</v>
          </cell>
          <cell r="IP117">
            <v>0</v>
          </cell>
          <cell r="IQ117">
            <v>0</v>
          </cell>
          <cell r="IR117">
            <v>2.5999999999999999E-2</v>
          </cell>
          <cell r="IS117">
            <v>4.9000000000000002E-2</v>
          </cell>
          <cell r="IT117">
            <v>0</v>
          </cell>
          <cell r="IU117">
            <v>5.2999999999999999E-2</v>
          </cell>
          <cell r="IV117">
            <v>8.5999999999999993E-2</v>
          </cell>
          <cell r="IW117">
            <v>0.08</v>
          </cell>
          <cell r="IX117">
            <v>0</v>
          </cell>
          <cell r="IY117">
            <v>0</v>
          </cell>
          <cell r="IZ117">
            <v>0</v>
          </cell>
          <cell r="JA117">
            <v>4.5999999999999999E-2</v>
          </cell>
          <cell r="JB117">
            <v>0.11</v>
          </cell>
          <cell r="JC117">
            <v>0</v>
          </cell>
          <cell r="JD117">
            <v>0</v>
          </cell>
          <cell r="JE117">
            <v>0</v>
          </cell>
          <cell r="JF117">
            <v>0</v>
          </cell>
          <cell r="JG117">
            <v>3.2000000000000001E-2</v>
          </cell>
          <cell r="JH117">
            <v>0.48499999999999999</v>
          </cell>
          <cell r="JI117">
            <v>0</v>
          </cell>
          <cell r="JJ117">
            <v>0</v>
          </cell>
          <cell r="JK117">
            <v>0</v>
          </cell>
          <cell r="JL117">
            <v>0</v>
          </cell>
          <cell r="JM117">
            <v>0</v>
          </cell>
          <cell r="JN117">
            <v>1.9E-2</v>
          </cell>
          <cell r="JO117">
            <v>0</v>
          </cell>
          <cell r="JP117">
            <v>0</v>
          </cell>
          <cell r="JQ117">
            <v>0</v>
          </cell>
          <cell r="JR117">
            <v>8.0000000000000002E-3</v>
          </cell>
          <cell r="JS117">
            <v>8.0000000000000002E-3</v>
          </cell>
          <cell r="JT117">
            <v>0</v>
          </cell>
          <cell r="JU117">
            <v>0</v>
          </cell>
          <cell r="JV117">
            <v>0</v>
          </cell>
          <cell r="JW117">
            <v>0</v>
          </cell>
          <cell r="JX117">
            <v>0</v>
          </cell>
          <cell r="JY117">
            <v>0.189</v>
          </cell>
          <cell r="JZ117">
            <v>2.8000000000000001E-2</v>
          </cell>
          <cell r="KA117">
            <v>0</v>
          </cell>
          <cell r="KB117">
            <v>0</v>
          </cell>
          <cell r="KC117">
            <v>0</v>
          </cell>
          <cell r="KD117">
            <v>4.2999999999999997E-2</v>
          </cell>
          <cell r="KE117">
            <v>0.153</v>
          </cell>
          <cell r="KF117">
            <v>3.3000000000000002E-2</v>
          </cell>
          <cell r="KG117">
            <v>0</v>
          </cell>
          <cell r="KH117">
            <v>0</v>
          </cell>
          <cell r="KI117">
            <v>0</v>
          </cell>
          <cell r="KJ117">
            <v>0.13700000000000001</v>
          </cell>
          <cell r="KK117">
            <v>0.36399999999999999</v>
          </cell>
          <cell r="KL117">
            <v>1.7999999999999999E-2</v>
          </cell>
          <cell r="KM117">
            <v>0</v>
          </cell>
          <cell r="KN117">
            <v>0</v>
          </cell>
          <cell r="KO117">
            <v>0</v>
          </cell>
          <cell r="KP117">
            <v>1.9E-2</v>
          </cell>
          <cell r="KQ117">
            <v>0</v>
          </cell>
          <cell r="KR117">
            <v>0</v>
          </cell>
          <cell r="KS117">
            <v>0</v>
          </cell>
          <cell r="KT117">
            <v>0</v>
          </cell>
          <cell r="KU117">
            <v>0</v>
          </cell>
          <cell r="KV117">
            <v>0</v>
          </cell>
          <cell r="KW117">
            <v>1.7000000000000001E-2</v>
          </cell>
          <cell r="KX117">
            <v>0</v>
          </cell>
          <cell r="KY117">
            <v>0</v>
          </cell>
          <cell r="KZ117">
            <v>0</v>
          </cell>
          <cell r="LA117">
            <v>0</v>
          </cell>
          <cell r="LB117">
            <v>0</v>
          </cell>
          <cell r="LC117">
            <v>0.105</v>
          </cell>
          <cell r="LD117">
            <v>0.113</v>
          </cell>
          <cell r="LE117">
            <v>0</v>
          </cell>
          <cell r="LF117">
            <v>0</v>
          </cell>
          <cell r="LG117">
            <v>0</v>
          </cell>
          <cell r="LH117">
            <v>0.108</v>
          </cell>
          <cell r="LI117">
            <v>2.4E-2</v>
          </cell>
          <cell r="LJ117">
            <v>0.10100000000000001</v>
          </cell>
          <cell r="LK117">
            <v>8.0000000000000002E-3</v>
          </cell>
          <cell r="LL117">
            <v>2.4E-2</v>
          </cell>
          <cell r="LM117">
            <v>0</v>
          </cell>
          <cell r="LN117">
            <v>0.16</v>
          </cell>
          <cell r="LO117">
            <v>0.32300000000000001</v>
          </cell>
          <cell r="LP117">
            <v>0</v>
          </cell>
          <cell r="LQ117">
            <v>0</v>
          </cell>
          <cell r="LR117">
            <v>0</v>
          </cell>
          <cell r="LS117">
            <v>0</v>
          </cell>
          <cell r="LT117">
            <v>0</v>
          </cell>
          <cell r="LU117">
            <v>1.9E-2</v>
          </cell>
          <cell r="LV117">
            <v>0</v>
          </cell>
          <cell r="LW117">
            <v>0</v>
          </cell>
          <cell r="LX117">
            <v>0</v>
          </cell>
          <cell r="LY117">
            <v>0</v>
          </cell>
          <cell r="LZ117">
            <v>0</v>
          </cell>
          <cell r="MA117">
            <v>0</v>
          </cell>
          <cell r="MB117">
            <v>1.7000000000000001E-2</v>
          </cell>
          <cell r="MC117">
            <v>0</v>
          </cell>
          <cell r="MD117">
            <v>0</v>
          </cell>
          <cell r="ME117">
            <v>0</v>
          </cell>
          <cell r="MF117">
            <v>0</v>
          </cell>
          <cell r="MG117">
            <v>0</v>
          </cell>
          <cell r="MH117">
            <v>0.217</v>
          </cell>
          <cell r="MI117">
            <v>0</v>
          </cell>
          <cell r="MJ117">
            <v>0</v>
          </cell>
          <cell r="MK117">
            <v>0</v>
          </cell>
          <cell r="ML117">
            <v>0</v>
          </cell>
          <cell r="MM117">
            <v>0</v>
          </cell>
          <cell r="MN117">
            <v>0.22900000000000001</v>
          </cell>
          <cell r="MO117">
            <v>0</v>
          </cell>
          <cell r="MP117">
            <v>0</v>
          </cell>
          <cell r="MQ117">
            <v>0</v>
          </cell>
          <cell r="MR117">
            <v>0</v>
          </cell>
          <cell r="MS117">
            <v>3.1E-2</v>
          </cell>
          <cell r="MT117">
            <v>0.49099999999999999</v>
          </cell>
          <cell r="MU117">
            <v>0</v>
          </cell>
          <cell r="MV117">
            <v>0</v>
          </cell>
          <cell r="MW117">
            <v>0</v>
          </cell>
          <cell r="MX117">
            <v>0</v>
          </cell>
          <cell r="MY117">
            <v>0</v>
          </cell>
          <cell r="MZ117">
            <v>1.6E-2</v>
          </cell>
          <cell r="NA117">
            <v>3.2000000000000001E-2</v>
          </cell>
          <cell r="NB117">
            <v>8.1000000000000003E-2</v>
          </cell>
          <cell r="NC117">
            <v>3.4000000000000002E-2</v>
          </cell>
          <cell r="ND117">
            <v>6.7000000000000004E-2</v>
          </cell>
          <cell r="NE117">
            <v>0</v>
          </cell>
          <cell r="NF117">
            <v>0</v>
          </cell>
          <cell r="NG117">
            <v>7.0999999999999994E-2</v>
          </cell>
          <cell r="NH117">
            <v>0</v>
          </cell>
          <cell r="NI117">
            <v>8.6999999999999994E-2</v>
          </cell>
          <cell r="NJ117">
            <v>8.3000000000000004E-2</v>
          </cell>
          <cell r="NK117">
            <v>0</v>
          </cell>
          <cell r="NL117">
            <v>0.03</v>
          </cell>
          <cell r="NM117">
            <v>0</v>
          </cell>
          <cell r="NN117">
            <v>7.6999999999999999E-2</v>
          </cell>
          <cell r="NO117">
            <v>0</v>
          </cell>
          <cell r="NP117">
            <v>0</v>
          </cell>
          <cell r="NQ117">
            <v>7.5999999999999998E-2</v>
          </cell>
          <cell r="NR117">
            <v>0</v>
          </cell>
          <cell r="NS117">
            <v>0</v>
          </cell>
          <cell r="NT117">
            <v>0.36399999999999999</v>
          </cell>
          <cell r="NU117">
            <v>0.14799999999999999</v>
          </cell>
          <cell r="NV117">
            <v>0</v>
          </cell>
          <cell r="NW117">
            <v>0</v>
          </cell>
          <cell r="NX117">
            <v>6.7000000000000004E-2</v>
          </cell>
          <cell r="NY117">
            <v>2.7E-2</v>
          </cell>
          <cell r="NZ117">
            <v>0.13100000000000001</v>
          </cell>
          <cell r="OA117">
            <v>0</v>
          </cell>
          <cell r="OB117">
            <v>8.3000000000000004E-2</v>
          </cell>
          <cell r="OC117">
            <v>0</v>
          </cell>
          <cell r="OD117">
            <v>0</v>
          </cell>
          <cell r="OE117">
            <v>0.106</v>
          </cell>
          <cell r="OF117">
            <v>0</v>
          </cell>
          <cell r="OG117">
            <v>2.7E-2</v>
          </cell>
          <cell r="OH117">
            <v>0</v>
          </cell>
          <cell r="OI117">
            <v>0</v>
          </cell>
          <cell r="OJ117">
            <v>0.41199999999999998</v>
          </cell>
          <cell r="OK117">
            <v>3.2000000000000001E-2</v>
          </cell>
          <cell r="OL117">
            <v>0</v>
          </cell>
          <cell r="OM117">
            <v>0</v>
          </cell>
          <cell r="ON117">
            <v>0</v>
          </cell>
          <cell r="OO117">
            <v>0.13500000000000001</v>
          </cell>
          <cell r="OP117">
            <v>4.3999999999999997E-2</v>
          </cell>
          <cell r="OQ117">
            <v>0.03</v>
          </cell>
          <cell r="OR117">
            <v>4.8000000000000001E-2</v>
          </cell>
          <cell r="OS117">
            <v>3.4000000000000002E-2</v>
          </cell>
          <cell r="OT117">
            <v>0</v>
          </cell>
          <cell r="OU117">
            <v>0</v>
          </cell>
          <cell r="OV117">
            <v>0</v>
          </cell>
          <cell r="OW117">
            <v>0</v>
          </cell>
          <cell r="OX117">
            <v>8.6999999999999994E-2</v>
          </cell>
          <cell r="OY117">
            <v>7.6999999999999999E-2</v>
          </cell>
          <cell r="OZ117">
            <v>6.7000000000000004E-2</v>
          </cell>
          <cell r="PA117">
            <v>0</v>
          </cell>
          <cell r="PB117">
            <v>0</v>
          </cell>
          <cell r="PC117">
            <v>0</v>
          </cell>
          <cell r="PD117">
            <v>0.44600000000000001</v>
          </cell>
        </row>
        <row r="118">
          <cell r="A118" t="str">
            <v>6RU</v>
          </cell>
          <cell r="B118" t="str">
            <v>118</v>
          </cell>
          <cell r="C118" t="str">
            <v>NAF 17</v>
          </cell>
          <cell r="D118" t="str">
            <v>RU</v>
          </cell>
          <cell r="E118" t="str">
            <v>6</v>
          </cell>
          <cell r="F118">
            <v>1.7999999999999999E-2</v>
          </cell>
          <cell r="G118">
            <v>6.5000000000000002E-2</v>
          </cell>
          <cell r="H118">
            <v>0.222</v>
          </cell>
          <cell r="I118">
            <v>0.66100000000000003</v>
          </cell>
          <cell r="J118">
            <v>3.4000000000000002E-2</v>
          </cell>
          <cell r="K118">
            <v>0.30199999999999999</v>
          </cell>
          <cell r="L118">
            <v>0.69799999999999995</v>
          </cell>
          <cell r="M118">
            <v>0</v>
          </cell>
          <cell r="N118">
            <v>0</v>
          </cell>
          <cell r="O118">
            <v>0.252</v>
          </cell>
          <cell r="P118">
            <v>0.27300000000000002</v>
          </cell>
          <cell r="Q118">
            <v>0</v>
          </cell>
          <cell r="R118">
            <v>8.0000000000000002E-3</v>
          </cell>
          <cell r="S118">
            <v>0.188</v>
          </cell>
          <cell r="T118">
            <v>0.14799999999999999</v>
          </cell>
          <cell r="U118">
            <v>0.108</v>
          </cell>
          <cell r="V118">
            <v>8.7999999999999995E-2</v>
          </cell>
          <cell r="W118">
            <v>0.22800000000000001</v>
          </cell>
          <cell r="X118">
            <v>0.21299999999999999</v>
          </cell>
          <cell r="Y118">
            <v>0.70099999999999996</v>
          </cell>
          <cell r="Z118">
            <v>8.5000000000000006E-2</v>
          </cell>
          <cell r="AA118">
            <v>0</v>
          </cell>
          <cell r="AB118">
            <v>0.63700000000000001</v>
          </cell>
          <cell r="AC118">
            <v>0</v>
          </cell>
          <cell r="AD118">
            <v>0.51700000000000002</v>
          </cell>
          <cell r="AE118">
            <v>0.20399999999999999</v>
          </cell>
          <cell r="AF118">
            <v>0.192</v>
          </cell>
          <cell r="AG118">
            <v>0.80800000000000005</v>
          </cell>
          <cell r="AH118">
            <v>0.32200000000000001</v>
          </cell>
          <cell r="AI118">
            <v>0.67800000000000005</v>
          </cell>
          <cell r="AJ118">
            <v>0</v>
          </cell>
          <cell r="AK118">
            <v>0</v>
          </cell>
          <cell r="AL118">
            <v>0.33900000000000002</v>
          </cell>
          <cell r="AM118">
            <v>0</v>
          </cell>
          <cell r="AN118">
            <v>0.193</v>
          </cell>
          <cell r="AO118">
            <v>0.46899999999999997</v>
          </cell>
          <cell r="AP118">
            <v>0</v>
          </cell>
          <cell r="AQ118">
            <v>0</v>
          </cell>
          <cell r="AR118">
            <v>0</v>
          </cell>
          <cell r="AS118">
            <v>0.90600000000000003</v>
          </cell>
          <cell r="AT118">
            <v>9.4E-2</v>
          </cell>
          <cell r="AU118">
            <v>1005</v>
          </cell>
          <cell r="AV118">
            <v>0.19600000000000001</v>
          </cell>
          <cell r="AW118">
            <v>0</v>
          </cell>
          <cell r="AX118">
            <v>0</v>
          </cell>
          <cell r="AY118">
            <v>0.66200000000000003</v>
          </cell>
          <cell r="AZ118">
            <v>0.14299999999999999</v>
          </cell>
          <cell r="BA118">
            <v>27.491</v>
          </cell>
          <cell r="BB118">
            <v>0.109</v>
          </cell>
          <cell r="BC118">
            <v>0.19500000000000001</v>
          </cell>
          <cell r="BD118">
            <v>0.182</v>
          </cell>
          <cell r="BE118">
            <v>0.51400000000000001</v>
          </cell>
          <cell r="BF118">
            <v>0.28999999999999998</v>
          </cell>
          <cell r="BG118">
            <v>0.224</v>
          </cell>
          <cell r="BH118">
            <v>0.10299999999999999</v>
          </cell>
          <cell r="BI118">
            <v>0.17599999999999999</v>
          </cell>
          <cell r="BJ118">
            <v>0.11</v>
          </cell>
          <cell r="BK118">
            <v>9.8000000000000004E-2</v>
          </cell>
          <cell r="BL118">
            <v>8.8999999999999996E-2</v>
          </cell>
          <cell r="BM118">
            <v>0.05</v>
          </cell>
          <cell r="BN118">
            <v>9.9000000000000005E-2</v>
          </cell>
          <cell r="BO118">
            <v>0.29899999999999999</v>
          </cell>
          <cell r="BP118">
            <v>0.249</v>
          </cell>
          <cell r="BQ118">
            <v>0.214</v>
          </cell>
          <cell r="BR118">
            <v>1.9E-2</v>
          </cell>
          <cell r="BS118">
            <v>0</v>
          </cell>
          <cell r="BT118">
            <v>0</v>
          </cell>
          <cell r="BU118">
            <v>7.9000000000000001E-2</v>
          </cell>
          <cell r="BV118">
            <v>0.17199999999999999</v>
          </cell>
          <cell r="BW118">
            <v>0.73</v>
          </cell>
          <cell r="BX118">
            <v>0</v>
          </cell>
          <cell r="BY118">
            <v>0</v>
          </cell>
          <cell r="BZ118">
            <v>1.9E-2</v>
          </cell>
          <cell r="CA118">
            <v>5.1999999999999998E-2</v>
          </cell>
          <cell r="CB118">
            <v>0.81100000000000005</v>
          </cell>
          <cell r="CC118">
            <v>0.11799999999999999</v>
          </cell>
          <cell r="CD118">
            <v>0</v>
          </cell>
          <cell r="CE118">
            <v>0</v>
          </cell>
          <cell r="CF118">
            <v>6.9000000000000006E-2</v>
          </cell>
          <cell r="CG118">
            <v>0.20799999999999999</v>
          </cell>
          <cell r="CH118">
            <v>0.60099999999999998</v>
          </cell>
          <cell r="CI118">
            <v>0.122</v>
          </cell>
          <cell r="CJ118">
            <v>0</v>
          </cell>
          <cell r="CK118">
            <v>0</v>
          </cell>
          <cell r="CL118">
            <v>0</v>
          </cell>
          <cell r="CM118">
            <v>0</v>
          </cell>
          <cell r="CN118">
            <v>0</v>
          </cell>
          <cell r="CO118">
            <v>1</v>
          </cell>
          <cell r="CP118">
            <v>0.44500000000000001</v>
          </cell>
          <cell r="CQ118">
            <v>0.42899999999999999</v>
          </cell>
          <cell r="CR118">
            <v>4.9000000000000002E-2</v>
          </cell>
          <cell r="CS118">
            <v>8.9999999999999993E-3</v>
          </cell>
          <cell r="CT118">
            <v>6.8000000000000005E-2</v>
          </cell>
          <cell r="CU118">
            <v>0.61199999999999999</v>
          </cell>
          <cell r="CV118">
            <v>0.23799999999999999</v>
          </cell>
          <cell r="CW118">
            <v>0.01</v>
          </cell>
          <cell r="CX118">
            <v>9.8000000000000004E-2</v>
          </cell>
          <cell r="CY118">
            <v>4.2000000000000003E-2</v>
          </cell>
          <cell r="CZ118">
            <v>0.752</v>
          </cell>
          <cell r="DA118">
            <v>7.2999999999999995E-2</v>
          </cell>
          <cell r="DB118">
            <v>0.16400000000000001</v>
          </cell>
          <cell r="DC118">
            <v>0</v>
          </cell>
          <cell r="DD118">
            <v>1.0999999999999999E-2</v>
          </cell>
          <cell r="DE118">
            <v>0.38400000000000001</v>
          </cell>
          <cell r="DF118">
            <v>0.15</v>
          </cell>
          <cell r="DG118">
            <v>9.7000000000000003E-2</v>
          </cell>
          <cell r="DH118">
            <v>8.0000000000000002E-3</v>
          </cell>
          <cell r="DI118">
            <v>0.36099999999999999</v>
          </cell>
          <cell r="DJ118">
            <v>0.28999999999999998</v>
          </cell>
          <cell r="DK118">
            <v>6.9000000000000006E-2</v>
          </cell>
          <cell r="DL118">
            <v>5.0000000000000001E-3</v>
          </cell>
          <cell r="DM118">
            <v>0.02</v>
          </cell>
          <cell r="DN118">
            <v>0.61499999999999999</v>
          </cell>
          <cell r="DO118">
            <v>0.46200000000000002</v>
          </cell>
          <cell r="DP118">
            <v>0.13100000000000001</v>
          </cell>
          <cell r="DQ118">
            <v>0</v>
          </cell>
          <cell r="DR118">
            <v>0.112</v>
          </cell>
          <cell r="DS118">
            <v>0.29599999999999999</v>
          </cell>
          <cell r="DT118">
            <v>0.54600000000000004</v>
          </cell>
          <cell r="DU118">
            <v>0.34</v>
          </cell>
          <cell r="DV118">
            <v>0.10299999999999999</v>
          </cell>
          <cell r="DW118">
            <v>0</v>
          </cell>
          <cell r="DX118">
            <v>1.0999999999999999E-2</v>
          </cell>
          <cell r="DY118">
            <v>0.32200000000000001</v>
          </cell>
          <cell r="DZ118">
            <v>0.217</v>
          </cell>
          <cell r="EA118">
            <v>3.5000000000000003E-2</v>
          </cell>
          <cell r="EB118">
            <v>0.42599999999999999</v>
          </cell>
          <cell r="EC118">
            <v>0.157</v>
          </cell>
          <cell r="ED118">
            <v>0.32100000000000001</v>
          </cell>
          <cell r="EE118">
            <v>0.14000000000000001</v>
          </cell>
          <cell r="EF118">
            <v>0.112</v>
          </cell>
          <cell r="EG118">
            <v>0.27</v>
          </cell>
          <cell r="EH118">
            <v>0.34100000000000003</v>
          </cell>
          <cell r="EI118">
            <v>0.17399999999999999</v>
          </cell>
          <cell r="EJ118">
            <v>5.8000000000000003E-2</v>
          </cell>
          <cell r="EK118">
            <v>0.42599999999999999</v>
          </cell>
          <cell r="EL118">
            <v>0.313</v>
          </cell>
          <cell r="EM118">
            <v>3.5999999999999997E-2</v>
          </cell>
          <cell r="EN118">
            <v>1.7000000000000001E-2</v>
          </cell>
          <cell r="EO118">
            <v>5.5E-2</v>
          </cell>
          <cell r="EP118">
            <v>0.26500000000000001</v>
          </cell>
          <cell r="EQ118">
            <v>0.314</v>
          </cell>
          <cell r="ER118">
            <v>0.36199999999999999</v>
          </cell>
          <cell r="ES118">
            <v>0.192</v>
          </cell>
          <cell r="ET118">
            <v>4.5999999999999999E-2</v>
          </cell>
          <cell r="EU118">
            <v>0.113</v>
          </cell>
          <cell r="EV118">
            <v>0.06</v>
          </cell>
          <cell r="EW118">
            <v>2.8000000000000001E-2</v>
          </cell>
          <cell r="EX118">
            <v>3.9E-2</v>
          </cell>
          <cell r="EY118">
            <v>0.16900000000000001</v>
          </cell>
          <cell r="EZ118">
            <v>0.26800000000000002</v>
          </cell>
          <cell r="FA118">
            <v>0.35</v>
          </cell>
          <cell r="FB118">
            <v>0.193</v>
          </cell>
          <cell r="FC118">
            <v>0.34399999999999997</v>
          </cell>
          <cell r="FD118">
            <v>0.113</v>
          </cell>
          <cell r="FE118">
            <v>0.39200000000000002</v>
          </cell>
          <cell r="FF118">
            <v>0.35599999999999998</v>
          </cell>
          <cell r="FG118">
            <v>0.23</v>
          </cell>
          <cell r="FH118">
            <v>2.3E-2</v>
          </cell>
          <cell r="FI118">
            <v>0.38500000000000001</v>
          </cell>
          <cell r="FJ118">
            <v>0.316</v>
          </cell>
          <cell r="FK118">
            <v>0.27600000000000002</v>
          </cell>
          <cell r="FL118">
            <v>2.3E-2</v>
          </cell>
          <cell r="FM118">
            <v>0.246</v>
          </cell>
          <cell r="FN118">
            <v>0.45800000000000002</v>
          </cell>
          <cell r="FO118">
            <v>0.26200000000000001</v>
          </cell>
          <cell r="FP118">
            <v>3.4000000000000002E-2</v>
          </cell>
          <cell r="FQ118">
            <v>0.495</v>
          </cell>
          <cell r="FR118">
            <v>0.248</v>
          </cell>
          <cell r="FS118">
            <v>5.1999999999999998E-2</v>
          </cell>
          <cell r="FT118">
            <v>8.1000000000000003E-2</v>
          </cell>
          <cell r="FU118">
            <v>0.123</v>
          </cell>
          <cell r="FV118">
            <v>0</v>
          </cell>
          <cell r="FW118">
            <v>0.48099999999999998</v>
          </cell>
          <cell r="FX118">
            <v>0.248</v>
          </cell>
          <cell r="FY118">
            <v>5.3999999999999999E-2</v>
          </cell>
          <cell r="FZ118">
            <v>0.08</v>
          </cell>
          <cell r="GA118">
            <v>0.13700000000000001</v>
          </cell>
          <cell r="GB118">
            <v>0</v>
          </cell>
          <cell r="GC118">
            <v>0</v>
          </cell>
          <cell r="GD118">
            <v>0</v>
          </cell>
          <cell r="GE118">
            <v>0</v>
          </cell>
          <cell r="GF118">
            <v>0</v>
          </cell>
          <cell r="GG118">
            <v>1.7999999999999999E-2</v>
          </cell>
          <cell r="GH118">
            <v>0</v>
          </cell>
          <cell r="GI118">
            <v>0</v>
          </cell>
          <cell r="GJ118">
            <v>4.3999999999999997E-2</v>
          </cell>
          <cell r="GK118">
            <v>0</v>
          </cell>
          <cell r="GL118">
            <v>2.1000000000000001E-2</v>
          </cell>
          <cell r="GM118">
            <v>0</v>
          </cell>
          <cell r="GN118">
            <v>0</v>
          </cell>
          <cell r="GO118">
            <v>2.7E-2</v>
          </cell>
          <cell r="GP118">
            <v>2.1000000000000001E-2</v>
          </cell>
          <cell r="GQ118">
            <v>9.6000000000000002E-2</v>
          </cell>
          <cell r="GR118">
            <v>0</v>
          </cell>
          <cell r="GS118">
            <v>7.5999999999999998E-2</v>
          </cell>
          <cell r="GT118">
            <v>0</v>
          </cell>
          <cell r="GU118">
            <v>0.245</v>
          </cell>
          <cell r="GV118">
            <v>0.152</v>
          </cell>
          <cell r="GW118">
            <v>8.0000000000000002E-3</v>
          </cell>
          <cell r="GX118">
            <v>0.158</v>
          </cell>
          <cell r="GY118">
            <v>1.4999999999999999E-2</v>
          </cell>
          <cell r="GZ118">
            <v>8.1000000000000003E-2</v>
          </cell>
          <cell r="HA118">
            <v>2.4E-2</v>
          </cell>
          <cell r="HB118">
            <v>8.0000000000000002E-3</v>
          </cell>
          <cell r="HC118">
            <v>6.0000000000000001E-3</v>
          </cell>
          <cell r="HD118">
            <v>0</v>
          </cell>
          <cell r="HE118">
            <v>0</v>
          </cell>
          <cell r="HF118">
            <v>0</v>
          </cell>
          <cell r="HG118">
            <v>0</v>
          </cell>
          <cell r="HH118">
            <v>0</v>
          </cell>
          <cell r="HI118">
            <v>0</v>
          </cell>
          <cell r="HJ118">
            <v>0</v>
          </cell>
          <cell r="HK118">
            <v>1.7999999999999999E-2</v>
          </cell>
          <cell r="HL118">
            <v>0</v>
          </cell>
          <cell r="HM118">
            <v>0</v>
          </cell>
          <cell r="HN118">
            <v>0</v>
          </cell>
          <cell r="HO118">
            <v>0</v>
          </cell>
          <cell r="HP118">
            <v>6.5000000000000002E-2</v>
          </cell>
          <cell r="HQ118">
            <v>0</v>
          </cell>
          <cell r="HR118">
            <v>0</v>
          </cell>
          <cell r="HS118">
            <v>0.02</v>
          </cell>
          <cell r="HT118">
            <v>0</v>
          </cell>
          <cell r="HU118">
            <v>2.1000000000000001E-2</v>
          </cell>
          <cell r="HV118">
            <v>5.6000000000000001E-2</v>
          </cell>
          <cell r="HW118">
            <v>0</v>
          </cell>
          <cell r="HX118">
            <v>0.124</v>
          </cell>
          <cell r="HY118">
            <v>7.1999999999999995E-2</v>
          </cell>
          <cell r="HZ118">
            <v>0.05</v>
          </cell>
          <cell r="IA118">
            <v>7.8E-2</v>
          </cell>
          <cell r="IB118">
            <v>0.156</v>
          </cell>
          <cell r="IC118">
            <v>0.23200000000000001</v>
          </cell>
          <cell r="ID118">
            <v>6.5000000000000002E-2</v>
          </cell>
          <cell r="IE118">
            <v>0</v>
          </cell>
          <cell r="IF118">
            <v>0</v>
          </cell>
          <cell r="IG118">
            <v>0</v>
          </cell>
          <cell r="IH118">
            <v>2.1999999999999999E-2</v>
          </cell>
          <cell r="II118">
            <v>0</v>
          </cell>
          <cell r="IJ118">
            <v>0.02</v>
          </cell>
          <cell r="IK118">
            <v>1.9E-2</v>
          </cell>
          <cell r="IL118">
            <v>0</v>
          </cell>
          <cell r="IM118">
            <v>0</v>
          </cell>
          <cell r="IN118">
            <v>0</v>
          </cell>
          <cell r="IO118">
            <v>0</v>
          </cell>
          <cell r="IP118">
            <v>0</v>
          </cell>
          <cell r="IQ118">
            <v>0</v>
          </cell>
          <cell r="IR118">
            <v>0</v>
          </cell>
          <cell r="IS118">
            <v>0</v>
          </cell>
          <cell r="IT118">
            <v>2.1000000000000001E-2</v>
          </cell>
          <cell r="IU118">
            <v>0</v>
          </cell>
          <cell r="IV118">
            <v>4.4999999999999998E-2</v>
          </cell>
          <cell r="IW118">
            <v>0</v>
          </cell>
          <cell r="IX118">
            <v>0</v>
          </cell>
          <cell r="IY118">
            <v>0</v>
          </cell>
          <cell r="IZ118">
            <v>5.8000000000000003E-2</v>
          </cell>
          <cell r="JA118">
            <v>0.127</v>
          </cell>
          <cell r="JB118">
            <v>4.2000000000000003E-2</v>
          </cell>
          <cell r="JC118">
            <v>0</v>
          </cell>
          <cell r="JD118">
            <v>0</v>
          </cell>
          <cell r="JE118">
            <v>0</v>
          </cell>
          <cell r="JF118">
            <v>0</v>
          </cell>
          <cell r="JG118">
            <v>4.7E-2</v>
          </cell>
          <cell r="JH118">
            <v>0.60299999999999998</v>
          </cell>
          <cell r="JI118">
            <v>0</v>
          </cell>
          <cell r="JJ118">
            <v>0</v>
          </cell>
          <cell r="JK118">
            <v>0</v>
          </cell>
          <cell r="JL118">
            <v>0</v>
          </cell>
          <cell r="JM118">
            <v>8.0000000000000002E-3</v>
          </cell>
          <cell r="JN118">
            <v>3.1E-2</v>
          </cell>
          <cell r="JO118">
            <v>0</v>
          </cell>
          <cell r="JP118">
            <v>0</v>
          </cell>
          <cell r="JQ118">
            <v>0</v>
          </cell>
          <cell r="JR118">
            <v>0</v>
          </cell>
          <cell r="JS118">
            <v>1.7999999999999999E-2</v>
          </cell>
          <cell r="JT118">
            <v>0</v>
          </cell>
          <cell r="JU118">
            <v>0</v>
          </cell>
          <cell r="JV118">
            <v>0</v>
          </cell>
          <cell r="JW118">
            <v>0</v>
          </cell>
          <cell r="JX118">
            <v>0</v>
          </cell>
          <cell r="JY118">
            <v>6.5000000000000002E-2</v>
          </cell>
          <cell r="JZ118">
            <v>0</v>
          </cell>
          <cell r="KA118">
            <v>0</v>
          </cell>
          <cell r="KB118">
            <v>0</v>
          </cell>
          <cell r="KC118">
            <v>0</v>
          </cell>
          <cell r="KD118">
            <v>0</v>
          </cell>
          <cell r="KE118">
            <v>0.193</v>
          </cell>
          <cell r="KF118">
            <v>2.7E-2</v>
          </cell>
          <cell r="KG118">
            <v>0</v>
          </cell>
          <cell r="KH118">
            <v>0</v>
          </cell>
          <cell r="KI118">
            <v>0.02</v>
          </cell>
          <cell r="KJ118">
            <v>5.3999999999999999E-2</v>
          </cell>
          <cell r="KK118">
            <v>0.51100000000000001</v>
          </cell>
          <cell r="KL118">
            <v>7.2999999999999995E-2</v>
          </cell>
          <cell r="KM118">
            <v>0</v>
          </cell>
          <cell r="KN118">
            <v>0</v>
          </cell>
          <cell r="KO118">
            <v>0</v>
          </cell>
          <cell r="KP118">
            <v>0</v>
          </cell>
          <cell r="KQ118">
            <v>1.9E-2</v>
          </cell>
          <cell r="KR118">
            <v>0.02</v>
          </cell>
          <cell r="KS118">
            <v>0</v>
          </cell>
          <cell r="KT118">
            <v>0</v>
          </cell>
          <cell r="KU118">
            <v>0</v>
          </cell>
          <cell r="KV118">
            <v>0</v>
          </cell>
          <cell r="KW118">
            <v>0</v>
          </cell>
          <cell r="KX118">
            <v>1.7999999999999999E-2</v>
          </cell>
          <cell r="KY118">
            <v>0</v>
          </cell>
          <cell r="KZ118">
            <v>0</v>
          </cell>
          <cell r="LA118">
            <v>0</v>
          </cell>
          <cell r="LB118">
            <v>0</v>
          </cell>
          <cell r="LC118">
            <v>6.5000000000000002E-2</v>
          </cell>
          <cell r="LD118">
            <v>0</v>
          </cell>
          <cell r="LE118">
            <v>0</v>
          </cell>
          <cell r="LF118">
            <v>0</v>
          </cell>
          <cell r="LG118">
            <v>0</v>
          </cell>
          <cell r="LH118">
            <v>9.6000000000000002E-2</v>
          </cell>
          <cell r="LI118">
            <v>9.7000000000000003E-2</v>
          </cell>
          <cell r="LJ118">
            <v>2.7E-2</v>
          </cell>
          <cell r="LK118">
            <v>0</v>
          </cell>
          <cell r="LL118">
            <v>0</v>
          </cell>
          <cell r="LM118">
            <v>7.0000000000000007E-2</v>
          </cell>
          <cell r="LN118">
            <v>0.115</v>
          </cell>
          <cell r="LO118">
            <v>0.39500000000000002</v>
          </cell>
          <cell r="LP118">
            <v>8.1000000000000003E-2</v>
          </cell>
          <cell r="LQ118">
            <v>0</v>
          </cell>
          <cell r="LR118">
            <v>0</v>
          </cell>
          <cell r="LS118">
            <v>0</v>
          </cell>
          <cell r="LT118">
            <v>7.0000000000000001E-3</v>
          </cell>
          <cell r="LU118">
            <v>2.8000000000000001E-2</v>
          </cell>
          <cell r="LV118">
            <v>0</v>
          </cell>
          <cell r="LW118">
            <v>0</v>
          </cell>
          <cell r="LX118">
            <v>0</v>
          </cell>
          <cell r="LY118">
            <v>0</v>
          </cell>
          <cell r="LZ118">
            <v>0</v>
          </cell>
          <cell r="MA118">
            <v>0</v>
          </cell>
          <cell r="MB118">
            <v>1.7999999999999999E-2</v>
          </cell>
          <cell r="MC118">
            <v>0</v>
          </cell>
          <cell r="MD118">
            <v>0</v>
          </cell>
          <cell r="ME118">
            <v>0</v>
          </cell>
          <cell r="MF118">
            <v>0</v>
          </cell>
          <cell r="MG118">
            <v>0</v>
          </cell>
          <cell r="MH118">
            <v>6.5000000000000002E-2</v>
          </cell>
          <cell r="MI118">
            <v>0</v>
          </cell>
          <cell r="MJ118">
            <v>0</v>
          </cell>
          <cell r="MK118">
            <v>0</v>
          </cell>
          <cell r="ML118">
            <v>0</v>
          </cell>
          <cell r="MM118">
            <v>0</v>
          </cell>
          <cell r="MN118">
            <v>0.22</v>
          </cell>
          <cell r="MO118">
            <v>0</v>
          </cell>
          <cell r="MP118">
            <v>0</v>
          </cell>
          <cell r="MQ118">
            <v>0</v>
          </cell>
          <cell r="MR118">
            <v>0</v>
          </cell>
          <cell r="MS118">
            <v>0</v>
          </cell>
          <cell r="MT118">
            <v>0.65</v>
          </cell>
          <cell r="MU118">
            <v>0</v>
          </cell>
          <cell r="MV118">
            <v>0</v>
          </cell>
          <cell r="MW118">
            <v>0</v>
          </cell>
          <cell r="MX118">
            <v>0</v>
          </cell>
          <cell r="MY118">
            <v>0</v>
          </cell>
          <cell r="MZ118">
            <v>4.5999999999999999E-2</v>
          </cell>
          <cell r="NA118">
            <v>0.151</v>
          </cell>
          <cell r="NB118">
            <v>0.108</v>
          </cell>
          <cell r="NC118">
            <v>8.0000000000000002E-3</v>
          </cell>
          <cell r="ND118">
            <v>1.7999999999999999E-2</v>
          </cell>
          <cell r="NE118">
            <v>3.5999999999999997E-2</v>
          </cell>
          <cell r="NF118">
            <v>0</v>
          </cell>
          <cell r="NG118">
            <v>0.155</v>
          </cell>
          <cell r="NH118">
            <v>1.2E-2</v>
          </cell>
          <cell r="NI118">
            <v>4.2999999999999997E-2</v>
          </cell>
          <cell r="NJ118">
            <v>7.0000000000000001E-3</v>
          </cell>
          <cell r="NK118">
            <v>0</v>
          </cell>
          <cell r="NL118">
            <v>0</v>
          </cell>
          <cell r="NM118">
            <v>0.03</v>
          </cell>
          <cell r="NN118">
            <v>5.0000000000000001E-3</v>
          </cell>
          <cell r="NO118">
            <v>0</v>
          </cell>
          <cell r="NP118">
            <v>6.0000000000000001E-3</v>
          </cell>
          <cell r="NQ118">
            <v>5.8000000000000003E-2</v>
          </cell>
          <cell r="NR118">
            <v>0.09</v>
          </cell>
          <cell r="NS118">
            <v>4.4999999999999998E-2</v>
          </cell>
          <cell r="NT118">
            <v>0.22700000000000001</v>
          </cell>
          <cell r="NU118">
            <v>0.29399999999999998</v>
          </cell>
          <cell r="NV118">
            <v>6.0000000000000001E-3</v>
          </cell>
          <cell r="NW118">
            <v>8.0000000000000002E-3</v>
          </cell>
          <cell r="NX118">
            <v>1.4999999999999999E-2</v>
          </cell>
          <cell r="NY118">
            <v>0</v>
          </cell>
          <cell r="NZ118">
            <v>0.16300000000000001</v>
          </cell>
          <cell r="OA118">
            <v>0.02</v>
          </cell>
          <cell r="OB118">
            <v>3.5999999999999997E-2</v>
          </cell>
          <cell r="OC118">
            <v>0</v>
          </cell>
          <cell r="OD118">
            <v>5.0000000000000001E-3</v>
          </cell>
          <cell r="OE118">
            <v>0.03</v>
          </cell>
          <cell r="OF118">
            <v>0</v>
          </cell>
          <cell r="OG118">
            <v>4.7E-2</v>
          </cell>
          <cell r="OH118">
            <v>0</v>
          </cell>
          <cell r="OI118">
            <v>0</v>
          </cell>
          <cell r="OJ118">
            <v>0.376</v>
          </cell>
          <cell r="OK118">
            <v>0.152</v>
          </cell>
          <cell r="OL118">
            <v>0</v>
          </cell>
          <cell r="OM118">
            <v>0</v>
          </cell>
          <cell r="ON118">
            <v>6.0000000000000001E-3</v>
          </cell>
          <cell r="OO118">
            <v>0.13300000000000001</v>
          </cell>
          <cell r="OP118">
            <v>0.156</v>
          </cell>
          <cell r="OQ118">
            <v>8.0000000000000002E-3</v>
          </cell>
          <cell r="OR118">
            <v>2.5999999999999999E-2</v>
          </cell>
          <cell r="OS118">
            <v>8.0000000000000002E-3</v>
          </cell>
          <cell r="OT118">
            <v>0</v>
          </cell>
          <cell r="OU118">
            <v>4.2000000000000003E-2</v>
          </cell>
          <cell r="OV118">
            <v>0.09</v>
          </cell>
          <cell r="OW118">
            <v>2.5999999999999999E-2</v>
          </cell>
          <cell r="OX118">
            <v>1.0999999999999999E-2</v>
          </cell>
          <cell r="OY118">
            <v>8.0000000000000002E-3</v>
          </cell>
          <cell r="OZ118">
            <v>6.7000000000000004E-2</v>
          </cell>
          <cell r="PA118">
            <v>2.1999999999999999E-2</v>
          </cell>
          <cell r="PB118">
            <v>7.0000000000000001E-3</v>
          </cell>
          <cell r="PC118">
            <v>0</v>
          </cell>
          <cell r="PD118">
            <v>0.23799999999999999</v>
          </cell>
        </row>
        <row r="119">
          <cell r="A119" t="str">
            <v>EnsBZ</v>
          </cell>
          <cell r="B119" t="str">
            <v>119</v>
          </cell>
          <cell r="C119" t="str">
            <v>NAF 38</v>
          </cell>
          <cell r="D119" t="str">
            <v>BZ</v>
          </cell>
          <cell r="E119" t="str">
            <v/>
          </cell>
          <cell r="F119">
            <v>0</v>
          </cell>
          <cell r="G119">
            <v>7.8E-2</v>
          </cell>
          <cell r="H119">
            <v>0.107</v>
          </cell>
          <cell r="I119">
            <v>0.76</v>
          </cell>
          <cell r="J119">
            <v>5.5E-2</v>
          </cell>
          <cell r="K119">
            <v>0.55700000000000005</v>
          </cell>
          <cell r="L119">
            <v>0.42199999999999999</v>
          </cell>
          <cell r="M119">
            <v>0</v>
          </cell>
          <cell r="N119">
            <v>2.1999999999999999E-2</v>
          </cell>
          <cell r="O119">
            <v>2.5999999999999999E-2</v>
          </cell>
          <cell r="P119">
            <v>0.29099999999999998</v>
          </cell>
          <cell r="Q119">
            <v>0</v>
          </cell>
          <cell r="R119">
            <v>0</v>
          </cell>
          <cell r="S119">
            <v>3.5999999999999997E-2</v>
          </cell>
          <cell r="T119">
            <v>0.221</v>
          </cell>
          <cell r="U119">
            <v>7.8E-2</v>
          </cell>
          <cell r="V119">
            <v>0.14699999999999999</v>
          </cell>
          <cell r="W119">
            <v>0.44600000000000001</v>
          </cell>
          <cell r="X119">
            <v>0.107</v>
          </cell>
          <cell r="Y119">
            <v>0.89300000000000002</v>
          </cell>
          <cell r="Z119">
            <v>0</v>
          </cell>
          <cell r="AA119">
            <v>0.112</v>
          </cell>
          <cell r="AB119">
            <v>0</v>
          </cell>
          <cell r="AC119">
            <v>0</v>
          </cell>
          <cell r="AD119">
            <v>0.75700000000000001</v>
          </cell>
          <cell r="AE119">
            <v>0.121</v>
          </cell>
          <cell r="AF119">
            <v>7.5999999999999998E-2</v>
          </cell>
          <cell r="AG119">
            <v>0.92400000000000004</v>
          </cell>
          <cell r="AH119">
            <v>0.52600000000000002</v>
          </cell>
          <cell r="AI119">
            <v>0.47399999999999998</v>
          </cell>
          <cell r="AK119">
            <v>0.47399999999999998</v>
          </cell>
          <cell r="AL119">
            <v>0</v>
          </cell>
          <cell r="AM119">
            <v>0</v>
          </cell>
          <cell r="AN119">
            <v>0.52600000000000002</v>
          </cell>
          <cell r="AO119">
            <v>0</v>
          </cell>
          <cell r="AP119">
            <v>0</v>
          </cell>
          <cell r="AQ119">
            <v>0</v>
          </cell>
          <cell r="AR119">
            <v>0</v>
          </cell>
          <cell r="AS119">
            <v>1</v>
          </cell>
          <cell r="AT119">
            <v>0</v>
          </cell>
          <cell r="AV119">
            <v>0</v>
          </cell>
          <cell r="AW119">
            <v>0.16700000000000001</v>
          </cell>
          <cell r="AX119">
            <v>0</v>
          </cell>
          <cell r="AY119">
            <v>0.749</v>
          </cell>
          <cell r="AZ119">
            <v>8.4000000000000005E-2</v>
          </cell>
          <cell r="BA119">
            <v>2.14</v>
          </cell>
          <cell r="BB119">
            <v>0.14299999999999999</v>
          </cell>
          <cell r="BC119">
            <v>0.25700000000000001</v>
          </cell>
          <cell r="BD119">
            <v>0.496</v>
          </cell>
          <cell r="BE119">
            <v>0.104</v>
          </cell>
          <cell r="BF119">
            <v>0.95899999999999996</v>
          </cell>
          <cell r="BG119">
            <v>3.7999999999999999E-2</v>
          </cell>
          <cell r="BH119">
            <v>0</v>
          </cell>
          <cell r="BI119">
            <v>0</v>
          </cell>
          <cell r="BJ119">
            <v>0</v>
          </cell>
          <cell r="BK119">
            <v>4.0000000000000001E-3</v>
          </cell>
          <cell r="BL119">
            <v>1.0999999999999999E-2</v>
          </cell>
          <cell r="BM119">
            <v>0</v>
          </cell>
          <cell r="BN119">
            <v>0</v>
          </cell>
          <cell r="BO119">
            <v>9.5000000000000001E-2</v>
          </cell>
          <cell r="BP119">
            <v>3.7999999999999999E-2</v>
          </cell>
          <cell r="BQ119">
            <v>0.85599999999999998</v>
          </cell>
          <cell r="BR119">
            <v>0</v>
          </cell>
          <cell r="BS119">
            <v>0</v>
          </cell>
          <cell r="BT119">
            <v>0</v>
          </cell>
          <cell r="BU119">
            <v>0</v>
          </cell>
          <cell r="BV119">
            <v>0.08</v>
          </cell>
          <cell r="BW119">
            <v>0.92</v>
          </cell>
          <cell r="BX119">
            <v>0</v>
          </cell>
          <cell r="BY119">
            <v>0</v>
          </cell>
          <cell r="BZ119">
            <v>0</v>
          </cell>
          <cell r="CA119">
            <v>0.115</v>
          </cell>
          <cell r="CB119">
            <v>0.63700000000000001</v>
          </cell>
          <cell r="CC119">
            <v>0.248</v>
          </cell>
          <cell r="CD119">
            <v>0</v>
          </cell>
          <cell r="CE119">
            <v>0</v>
          </cell>
          <cell r="CF119">
            <v>0</v>
          </cell>
          <cell r="CG119">
            <v>8.3000000000000004E-2</v>
          </cell>
          <cell r="CH119">
            <v>0.53100000000000003</v>
          </cell>
          <cell r="CI119">
            <v>0.38500000000000001</v>
          </cell>
          <cell r="CJ119">
            <v>0</v>
          </cell>
          <cell r="CK119">
            <v>0</v>
          </cell>
          <cell r="CL119">
            <v>0</v>
          </cell>
          <cell r="CM119">
            <v>0</v>
          </cell>
          <cell r="CN119">
            <v>0</v>
          </cell>
          <cell r="CO119">
            <v>1</v>
          </cell>
          <cell r="CP119">
            <v>0.51300000000000001</v>
          </cell>
          <cell r="CQ119">
            <v>0.42599999999999999</v>
          </cell>
          <cell r="CR119">
            <v>6.0999999999999999E-2</v>
          </cell>
          <cell r="CS119">
            <v>0</v>
          </cell>
          <cell r="CT119">
            <v>0</v>
          </cell>
          <cell r="CU119">
            <v>0.51</v>
          </cell>
          <cell r="CV119">
            <v>0.188</v>
          </cell>
          <cell r="CW119">
            <v>0</v>
          </cell>
          <cell r="CX119">
            <v>0.184</v>
          </cell>
          <cell r="CY119">
            <v>0.11799999999999999</v>
          </cell>
          <cell r="CZ119">
            <v>0.65</v>
          </cell>
          <cell r="DA119">
            <v>0.17399999999999999</v>
          </cell>
          <cell r="DB119">
            <v>0.17599999999999999</v>
          </cell>
          <cell r="DC119">
            <v>0</v>
          </cell>
          <cell r="DD119">
            <v>0</v>
          </cell>
          <cell r="DE119">
            <v>0.505</v>
          </cell>
          <cell r="DF119">
            <v>0.33200000000000002</v>
          </cell>
          <cell r="DG119">
            <v>0</v>
          </cell>
          <cell r="DH119">
            <v>0</v>
          </cell>
          <cell r="DI119">
            <v>0.16300000000000001</v>
          </cell>
          <cell r="DJ119">
            <v>0.64800000000000002</v>
          </cell>
          <cell r="DK119">
            <v>0.16600000000000001</v>
          </cell>
          <cell r="DL119">
            <v>0</v>
          </cell>
          <cell r="DM119">
            <v>0</v>
          </cell>
          <cell r="DN119">
            <v>0.186</v>
          </cell>
          <cell r="DO119">
            <v>0.58799999999999997</v>
          </cell>
          <cell r="DP119">
            <v>0.20699999999999999</v>
          </cell>
          <cell r="DQ119">
            <v>0</v>
          </cell>
          <cell r="DR119">
            <v>0</v>
          </cell>
          <cell r="DS119">
            <v>0.20499999999999999</v>
          </cell>
          <cell r="DT119">
            <v>0.44</v>
          </cell>
          <cell r="DU119">
            <v>0.254</v>
          </cell>
          <cell r="DV119">
            <v>0.27</v>
          </cell>
          <cell r="DW119">
            <v>0</v>
          </cell>
          <cell r="DX119">
            <v>3.5999999999999997E-2</v>
          </cell>
          <cell r="DY119">
            <v>0.46400000000000002</v>
          </cell>
          <cell r="DZ119">
            <v>0.38100000000000001</v>
          </cell>
          <cell r="EA119">
            <v>0</v>
          </cell>
          <cell r="EB119">
            <v>0.155</v>
          </cell>
          <cell r="EC119">
            <v>8.3000000000000004E-2</v>
          </cell>
          <cell r="ED119">
            <v>0.52800000000000002</v>
          </cell>
          <cell r="EE119">
            <v>7.8E-2</v>
          </cell>
          <cell r="EF119">
            <v>0.20599999999999999</v>
          </cell>
          <cell r="EG119">
            <v>0.105</v>
          </cell>
          <cell r="EH119">
            <v>0.59499999999999997</v>
          </cell>
          <cell r="EI119">
            <v>0.311</v>
          </cell>
          <cell r="EJ119">
            <v>0</v>
          </cell>
          <cell r="EK119">
            <v>9.4E-2</v>
          </cell>
          <cell r="EL119">
            <v>0.52900000000000003</v>
          </cell>
          <cell r="EM119">
            <v>3.5000000000000003E-2</v>
          </cell>
          <cell r="EN119">
            <v>0.105</v>
          </cell>
          <cell r="EO119">
            <v>0</v>
          </cell>
          <cell r="EP119">
            <v>8.5000000000000006E-2</v>
          </cell>
          <cell r="EQ119">
            <v>0.246</v>
          </cell>
          <cell r="ER119">
            <v>0.32300000000000001</v>
          </cell>
          <cell r="ES119">
            <v>0.35799999999999998</v>
          </cell>
          <cell r="ET119">
            <v>0</v>
          </cell>
          <cell r="EU119">
            <v>9.0999999999999998E-2</v>
          </cell>
          <cell r="EV119">
            <v>8.1000000000000003E-2</v>
          </cell>
          <cell r="EW119">
            <v>0</v>
          </cell>
          <cell r="EX119">
            <v>7.8E-2</v>
          </cell>
          <cell r="EY119">
            <v>0.04</v>
          </cell>
          <cell r="EZ119">
            <v>0.224</v>
          </cell>
          <cell r="FA119">
            <v>0.42199999999999999</v>
          </cell>
          <cell r="FB119">
            <v>0.30299999999999999</v>
          </cell>
          <cell r="FC119">
            <v>0.112</v>
          </cell>
          <cell r="FD119">
            <v>0.16300000000000001</v>
          </cell>
          <cell r="FE119">
            <v>0.51800000000000002</v>
          </cell>
          <cell r="FF119">
            <v>0.32400000000000001</v>
          </cell>
          <cell r="FG119">
            <v>5.3999999999999999E-2</v>
          </cell>
          <cell r="FH119">
            <v>0.104</v>
          </cell>
          <cell r="FI119">
            <v>0.16500000000000001</v>
          </cell>
          <cell r="FJ119">
            <v>0.47399999999999998</v>
          </cell>
          <cell r="FK119">
            <v>0.248</v>
          </cell>
          <cell r="FL119">
            <v>0.113</v>
          </cell>
          <cell r="FM119">
            <v>3.5999999999999997E-2</v>
          </cell>
          <cell r="FN119">
            <v>0.73099999999999998</v>
          </cell>
          <cell r="FO119">
            <v>0.189</v>
          </cell>
          <cell r="FP119">
            <v>4.3999999999999997E-2</v>
          </cell>
          <cell r="FQ119">
            <v>0.88400000000000001</v>
          </cell>
          <cell r="FR119">
            <v>2.4E-2</v>
          </cell>
          <cell r="FS119">
            <v>3.0000000000000001E-3</v>
          </cell>
          <cell r="FT119">
            <v>4.9000000000000002E-2</v>
          </cell>
          <cell r="FU119">
            <v>0.04</v>
          </cell>
          <cell r="FV119">
            <v>0</v>
          </cell>
          <cell r="FW119">
            <v>0.86699999999999999</v>
          </cell>
          <cell r="FX119">
            <v>0.03</v>
          </cell>
          <cell r="FY119">
            <v>3.0000000000000001E-3</v>
          </cell>
          <cell r="FZ119">
            <v>5.5E-2</v>
          </cell>
          <cell r="GA119">
            <v>4.4999999999999998E-2</v>
          </cell>
          <cell r="GB119">
            <v>0</v>
          </cell>
          <cell r="GC119">
            <v>0</v>
          </cell>
          <cell r="GD119">
            <v>0</v>
          </cell>
          <cell r="GE119">
            <v>0</v>
          </cell>
          <cell r="GF119">
            <v>0</v>
          </cell>
          <cell r="GG119">
            <v>0</v>
          </cell>
          <cell r="GH119">
            <v>0</v>
          </cell>
          <cell r="GI119">
            <v>7.8E-2</v>
          </cell>
          <cell r="GJ119">
            <v>0</v>
          </cell>
          <cell r="GK119">
            <v>0</v>
          </cell>
          <cell r="GL119">
            <v>0</v>
          </cell>
          <cell r="GM119">
            <v>0</v>
          </cell>
          <cell r="GN119">
            <v>0</v>
          </cell>
          <cell r="GO119">
            <v>8.1000000000000003E-2</v>
          </cell>
          <cell r="GP119">
            <v>2.1999999999999999E-2</v>
          </cell>
          <cell r="GQ119">
            <v>0</v>
          </cell>
          <cell r="GR119">
            <v>0</v>
          </cell>
          <cell r="GS119">
            <v>0</v>
          </cell>
          <cell r="GT119">
            <v>4.0000000000000001E-3</v>
          </cell>
          <cell r="GU119">
            <v>0.74399999999999999</v>
          </cell>
          <cell r="GV119">
            <v>1.6E-2</v>
          </cell>
          <cell r="GW119">
            <v>0</v>
          </cell>
          <cell r="GX119">
            <v>0</v>
          </cell>
          <cell r="GY119">
            <v>0</v>
          </cell>
          <cell r="GZ119">
            <v>0</v>
          </cell>
          <cell r="HA119">
            <v>5.5E-2</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7.8E-2</v>
          </cell>
          <cell r="HS119">
            <v>4.0000000000000001E-3</v>
          </cell>
          <cell r="HT119">
            <v>0</v>
          </cell>
          <cell r="HU119">
            <v>0</v>
          </cell>
          <cell r="HV119">
            <v>0</v>
          </cell>
          <cell r="HW119">
            <v>0</v>
          </cell>
          <cell r="HX119">
            <v>8.5000000000000006E-2</v>
          </cell>
          <cell r="HY119">
            <v>7.0000000000000001E-3</v>
          </cell>
          <cell r="HZ119">
            <v>0</v>
          </cell>
          <cell r="IA119">
            <v>0</v>
          </cell>
          <cell r="IB119">
            <v>0.04</v>
          </cell>
          <cell r="IC119">
            <v>3.7999999999999999E-2</v>
          </cell>
          <cell r="ID119">
            <v>0.69199999999999995</v>
          </cell>
          <cell r="IE119">
            <v>0</v>
          </cell>
          <cell r="IF119">
            <v>0</v>
          </cell>
          <cell r="IG119">
            <v>0</v>
          </cell>
          <cell r="IH119">
            <v>5.5E-2</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8.2000000000000003E-2</v>
          </cell>
          <cell r="IW119">
            <v>0</v>
          </cell>
          <cell r="IX119">
            <v>0</v>
          </cell>
          <cell r="IY119">
            <v>0</v>
          </cell>
          <cell r="IZ119">
            <v>0</v>
          </cell>
          <cell r="JA119">
            <v>0</v>
          </cell>
          <cell r="JB119">
            <v>9.4E-2</v>
          </cell>
          <cell r="JC119">
            <v>0</v>
          </cell>
          <cell r="JD119">
            <v>0</v>
          </cell>
          <cell r="JE119">
            <v>0</v>
          </cell>
          <cell r="JF119">
            <v>0</v>
          </cell>
          <cell r="JG119">
            <v>0.08</v>
          </cell>
          <cell r="JH119">
            <v>0.68600000000000005</v>
          </cell>
          <cell r="JI119">
            <v>0</v>
          </cell>
          <cell r="JJ119">
            <v>0</v>
          </cell>
          <cell r="JK119">
            <v>0</v>
          </cell>
          <cell r="JL119">
            <v>0</v>
          </cell>
          <cell r="JM119">
            <v>0</v>
          </cell>
          <cell r="JN119">
            <v>5.8000000000000003E-2</v>
          </cell>
          <cell r="JO119">
            <v>0</v>
          </cell>
          <cell r="JP119">
            <v>0</v>
          </cell>
          <cell r="JQ119">
            <v>0</v>
          </cell>
          <cell r="JR119">
            <v>0</v>
          </cell>
          <cell r="JS119">
            <v>0</v>
          </cell>
          <cell r="JT119">
            <v>0</v>
          </cell>
          <cell r="JU119">
            <v>0</v>
          </cell>
          <cell r="JV119">
            <v>0</v>
          </cell>
          <cell r="JW119">
            <v>0</v>
          </cell>
          <cell r="JX119">
            <v>0</v>
          </cell>
          <cell r="JY119">
            <v>7.8E-2</v>
          </cell>
          <cell r="JZ119">
            <v>0</v>
          </cell>
          <cell r="KA119">
            <v>0</v>
          </cell>
          <cell r="KB119">
            <v>0</v>
          </cell>
          <cell r="KC119">
            <v>0</v>
          </cell>
          <cell r="KD119">
            <v>4.3999999999999997E-2</v>
          </cell>
          <cell r="KE119">
            <v>7.6999999999999999E-2</v>
          </cell>
          <cell r="KF119">
            <v>4.0000000000000001E-3</v>
          </cell>
          <cell r="KG119">
            <v>0</v>
          </cell>
          <cell r="KH119">
            <v>0</v>
          </cell>
          <cell r="KI119">
            <v>0</v>
          </cell>
          <cell r="KJ119">
            <v>7.0999999999999994E-2</v>
          </cell>
          <cell r="KK119">
            <v>0.42699999999999999</v>
          </cell>
          <cell r="KL119">
            <v>0.24399999999999999</v>
          </cell>
          <cell r="KM119">
            <v>0</v>
          </cell>
          <cell r="KN119">
            <v>0</v>
          </cell>
          <cell r="KO119">
            <v>0</v>
          </cell>
          <cell r="KP119">
            <v>0</v>
          </cell>
          <cell r="KQ119">
            <v>5.5E-2</v>
          </cell>
          <cell r="KR119">
            <v>0</v>
          </cell>
          <cell r="KS119">
            <v>0</v>
          </cell>
          <cell r="KT119">
            <v>0</v>
          </cell>
          <cell r="KU119">
            <v>0</v>
          </cell>
          <cell r="KV119">
            <v>0</v>
          </cell>
          <cell r="KW119">
            <v>0</v>
          </cell>
          <cell r="KX119">
            <v>0</v>
          </cell>
          <cell r="KY119">
            <v>0</v>
          </cell>
          <cell r="KZ119">
            <v>0</v>
          </cell>
          <cell r="LA119">
            <v>0</v>
          </cell>
          <cell r="LB119">
            <v>0</v>
          </cell>
          <cell r="LC119">
            <v>7.8E-2</v>
          </cell>
          <cell r="LD119">
            <v>0</v>
          </cell>
          <cell r="LE119">
            <v>0</v>
          </cell>
          <cell r="LF119">
            <v>0</v>
          </cell>
          <cell r="LG119">
            <v>0</v>
          </cell>
          <cell r="LH119">
            <v>0</v>
          </cell>
          <cell r="LI119">
            <v>0</v>
          </cell>
          <cell r="LJ119">
            <v>0.115</v>
          </cell>
          <cell r="LK119">
            <v>0</v>
          </cell>
          <cell r="LL119">
            <v>0</v>
          </cell>
          <cell r="LM119">
            <v>0</v>
          </cell>
          <cell r="LN119">
            <v>8.3000000000000004E-2</v>
          </cell>
          <cell r="LO119">
            <v>0.39800000000000002</v>
          </cell>
          <cell r="LP119">
            <v>0.27</v>
          </cell>
          <cell r="LQ119">
            <v>0</v>
          </cell>
          <cell r="LR119">
            <v>0</v>
          </cell>
          <cell r="LS119">
            <v>0</v>
          </cell>
          <cell r="LT119">
            <v>0</v>
          </cell>
          <cell r="LU119">
            <v>5.5E-2</v>
          </cell>
          <cell r="LV119">
            <v>0</v>
          </cell>
          <cell r="LW119">
            <v>0</v>
          </cell>
          <cell r="LX119">
            <v>0</v>
          </cell>
          <cell r="LY119">
            <v>0</v>
          </cell>
          <cell r="LZ119">
            <v>0</v>
          </cell>
          <cell r="MA119">
            <v>0</v>
          </cell>
          <cell r="MB119">
            <v>0</v>
          </cell>
          <cell r="MC119">
            <v>0</v>
          </cell>
          <cell r="MD119">
            <v>0</v>
          </cell>
          <cell r="ME119">
            <v>0</v>
          </cell>
          <cell r="MF119">
            <v>0</v>
          </cell>
          <cell r="MG119">
            <v>0</v>
          </cell>
          <cell r="MH119">
            <v>7.8E-2</v>
          </cell>
          <cell r="MI119">
            <v>0</v>
          </cell>
          <cell r="MJ119">
            <v>0</v>
          </cell>
          <cell r="MK119">
            <v>0</v>
          </cell>
          <cell r="ML119">
            <v>0</v>
          </cell>
          <cell r="MM119">
            <v>0</v>
          </cell>
          <cell r="MN119">
            <v>8.8999999999999996E-2</v>
          </cell>
          <cell r="MO119">
            <v>0</v>
          </cell>
          <cell r="MP119">
            <v>0</v>
          </cell>
          <cell r="MQ119">
            <v>0</v>
          </cell>
          <cell r="MR119">
            <v>0</v>
          </cell>
          <cell r="MS119">
            <v>0</v>
          </cell>
          <cell r="MT119">
            <v>0.77800000000000002</v>
          </cell>
          <cell r="MU119">
            <v>0</v>
          </cell>
          <cell r="MV119">
            <v>0</v>
          </cell>
          <cell r="MW119">
            <v>0</v>
          </cell>
          <cell r="MX119">
            <v>0</v>
          </cell>
          <cell r="MY119">
            <v>0</v>
          </cell>
          <cell r="MZ119">
            <v>5.5E-2</v>
          </cell>
          <cell r="NA119">
            <v>8.3000000000000004E-2</v>
          </cell>
          <cell r="NB119">
            <v>0.24199999999999999</v>
          </cell>
          <cell r="NC119">
            <v>7.8E-2</v>
          </cell>
          <cell r="ND119">
            <v>0</v>
          </cell>
          <cell r="NE119">
            <v>6.0999999999999999E-2</v>
          </cell>
          <cell r="NF119">
            <v>0</v>
          </cell>
          <cell r="NG119">
            <v>0.22500000000000001</v>
          </cell>
          <cell r="NH119">
            <v>0</v>
          </cell>
          <cell r="NI119">
            <v>0.156</v>
          </cell>
          <cell r="NJ119">
            <v>0</v>
          </cell>
          <cell r="NK119">
            <v>0</v>
          </cell>
          <cell r="NL119">
            <v>0</v>
          </cell>
          <cell r="NM119">
            <v>0</v>
          </cell>
          <cell r="NN119">
            <v>0</v>
          </cell>
          <cell r="NO119">
            <v>0</v>
          </cell>
          <cell r="NP119">
            <v>0</v>
          </cell>
          <cell r="NQ119">
            <v>6.0999999999999999E-2</v>
          </cell>
          <cell r="NR119">
            <v>0</v>
          </cell>
          <cell r="NS119">
            <v>0.05</v>
          </cell>
          <cell r="NT119">
            <v>4.3999999999999997E-2</v>
          </cell>
          <cell r="NU119">
            <v>0.46400000000000002</v>
          </cell>
          <cell r="NV119">
            <v>0</v>
          </cell>
          <cell r="NW119">
            <v>0</v>
          </cell>
          <cell r="NX119">
            <v>0</v>
          </cell>
          <cell r="NY119">
            <v>0.13</v>
          </cell>
          <cell r="NZ119">
            <v>0.251</v>
          </cell>
          <cell r="OA119">
            <v>0</v>
          </cell>
          <cell r="OB119">
            <v>0</v>
          </cell>
          <cell r="OC119">
            <v>0</v>
          </cell>
          <cell r="OD119">
            <v>0</v>
          </cell>
          <cell r="OE119">
            <v>0</v>
          </cell>
          <cell r="OF119">
            <v>0</v>
          </cell>
          <cell r="OG119">
            <v>0</v>
          </cell>
          <cell r="OH119">
            <v>6.0999999999999999E-2</v>
          </cell>
          <cell r="OI119">
            <v>0</v>
          </cell>
          <cell r="OJ119">
            <v>9.4E-2</v>
          </cell>
          <cell r="OK119">
            <v>8.3000000000000004E-2</v>
          </cell>
          <cell r="OL119">
            <v>0</v>
          </cell>
          <cell r="OM119">
            <v>0</v>
          </cell>
          <cell r="ON119">
            <v>0</v>
          </cell>
          <cell r="OO119">
            <v>0.34499999999999997</v>
          </cell>
          <cell r="OP119">
            <v>0.183</v>
          </cell>
          <cell r="OQ119">
            <v>0</v>
          </cell>
          <cell r="OR119">
            <v>0</v>
          </cell>
          <cell r="OS119">
            <v>7.8E-2</v>
          </cell>
          <cell r="OT119">
            <v>0</v>
          </cell>
          <cell r="OU119">
            <v>0</v>
          </cell>
          <cell r="OV119">
            <v>0</v>
          </cell>
          <cell r="OW119">
            <v>2.7E-2</v>
          </cell>
          <cell r="OX119">
            <v>0.129</v>
          </cell>
          <cell r="OY119">
            <v>0</v>
          </cell>
          <cell r="OZ119">
            <v>0.05</v>
          </cell>
          <cell r="PA119">
            <v>6.0999999999999999E-2</v>
          </cell>
          <cell r="PB119">
            <v>0</v>
          </cell>
          <cell r="PC119">
            <v>0</v>
          </cell>
          <cell r="PD119">
            <v>4.3999999999999997E-2</v>
          </cell>
        </row>
        <row r="120">
          <cell r="A120" t="str">
            <v>EnsCA</v>
          </cell>
          <cell r="B120" t="str">
            <v>120</v>
          </cell>
          <cell r="C120" t="str">
            <v>NAF 38</v>
          </cell>
          <cell r="D120" t="str">
            <v>CA</v>
          </cell>
          <cell r="E120" t="str">
            <v/>
          </cell>
          <cell r="F120">
            <v>4.0000000000000001E-3</v>
          </cell>
          <cell r="G120">
            <v>1.7000000000000001E-2</v>
          </cell>
          <cell r="H120">
            <v>0.19</v>
          </cell>
          <cell r="I120">
            <v>0.73199999999999998</v>
          </cell>
          <cell r="J120">
            <v>5.8000000000000003E-2</v>
          </cell>
          <cell r="K120">
            <v>0.75700000000000001</v>
          </cell>
          <cell r="L120">
            <v>0.18099999999999999</v>
          </cell>
          <cell r="M120">
            <v>2.4E-2</v>
          </cell>
          <cell r="N120">
            <v>3.7999999999999999E-2</v>
          </cell>
          <cell r="O120">
            <v>0.111</v>
          </cell>
          <cell r="P120">
            <v>0.26400000000000001</v>
          </cell>
          <cell r="Q120">
            <v>5.2999999999999999E-2</v>
          </cell>
          <cell r="R120">
            <v>3.3000000000000002E-2</v>
          </cell>
          <cell r="S120">
            <v>0.21299999999999999</v>
          </cell>
          <cell r="T120">
            <v>0.23200000000000001</v>
          </cell>
          <cell r="U120">
            <v>8.5999999999999993E-2</v>
          </cell>
          <cell r="V120">
            <v>0.115</v>
          </cell>
          <cell r="W120">
            <v>0.29399999999999998</v>
          </cell>
          <cell r="X120">
            <v>8.6999999999999994E-2</v>
          </cell>
          <cell r="Y120">
            <v>0.85299999999999998</v>
          </cell>
          <cell r="Z120">
            <v>6.0999999999999999E-2</v>
          </cell>
          <cell r="AA120">
            <v>0.13800000000000001</v>
          </cell>
          <cell r="AB120">
            <v>0.36799999999999999</v>
          </cell>
          <cell r="AC120">
            <v>0.184</v>
          </cell>
          <cell r="AD120">
            <v>0.55200000000000005</v>
          </cell>
          <cell r="AE120">
            <v>0.31</v>
          </cell>
          <cell r="AF120">
            <v>0.125</v>
          </cell>
          <cell r="AG120">
            <v>0.875</v>
          </cell>
          <cell r="AH120">
            <v>0.317</v>
          </cell>
          <cell r="AI120">
            <v>0.68300000000000005</v>
          </cell>
          <cell r="AK120">
            <v>0.55600000000000005</v>
          </cell>
          <cell r="AL120">
            <v>0.121</v>
          </cell>
          <cell r="AM120">
            <v>0</v>
          </cell>
          <cell r="AN120">
            <v>0.29799999999999999</v>
          </cell>
          <cell r="AO120">
            <v>2.4E-2</v>
          </cell>
          <cell r="AP120">
            <v>4.8000000000000001E-2</v>
          </cell>
          <cell r="AQ120">
            <v>2.4E-2</v>
          </cell>
          <cell r="AR120">
            <v>8.7999999999999995E-2</v>
          </cell>
          <cell r="AS120">
            <v>0.81599999999999995</v>
          </cell>
          <cell r="AT120">
            <v>2.4E-2</v>
          </cell>
          <cell r="AV120">
            <v>2.1000000000000001E-2</v>
          </cell>
          <cell r="AW120">
            <v>4.5999999999999999E-2</v>
          </cell>
          <cell r="AX120">
            <v>6.0000000000000001E-3</v>
          </cell>
          <cell r="AY120">
            <v>0.78700000000000003</v>
          </cell>
          <cell r="AZ120">
            <v>0.14000000000000001</v>
          </cell>
          <cell r="BA120">
            <v>6.15</v>
          </cell>
          <cell r="BB120">
            <v>0.152</v>
          </cell>
          <cell r="BC120">
            <v>0.17100000000000001</v>
          </cell>
          <cell r="BD120">
            <v>0.251</v>
          </cell>
          <cell r="BE120">
            <v>0.42599999999999999</v>
          </cell>
          <cell r="BF120">
            <v>0.78500000000000003</v>
          </cell>
          <cell r="BG120">
            <v>0.129</v>
          </cell>
          <cell r="BH120">
            <v>2.8000000000000001E-2</v>
          </cell>
          <cell r="BI120">
            <v>0.02</v>
          </cell>
          <cell r="BJ120">
            <v>8.0000000000000002E-3</v>
          </cell>
          <cell r="BK120">
            <v>2.9000000000000001E-2</v>
          </cell>
          <cell r="BL120">
            <v>0.01</v>
          </cell>
          <cell r="BM120">
            <v>2.7E-2</v>
          </cell>
          <cell r="BN120">
            <v>2.3E-2</v>
          </cell>
          <cell r="BO120">
            <v>9.5000000000000001E-2</v>
          </cell>
          <cell r="BP120">
            <v>0.32200000000000001</v>
          </cell>
          <cell r="BQ120">
            <v>0.52200000000000002</v>
          </cell>
          <cell r="BR120">
            <v>0</v>
          </cell>
          <cell r="BS120">
            <v>2E-3</v>
          </cell>
          <cell r="BT120">
            <v>7.0000000000000001E-3</v>
          </cell>
          <cell r="BU120">
            <v>0.01</v>
          </cell>
          <cell r="BV120">
            <v>7.1999999999999995E-2</v>
          </cell>
          <cell r="BW120">
            <v>0.90900000000000003</v>
          </cell>
          <cell r="BX120">
            <v>0</v>
          </cell>
          <cell r="BY120">
            <v>0</v>
          </cell>
          <cell r="BZ120">
            <v>7.0000000000000001E-3</v>
          </cell>
          <cell r="CA120">
            <v>0.156</v>
          </cell>
          <cell r="CB120">
            <v>0.755</v>
          </cell>
          <cell r="CC120">
            <v>8.3000000000000004E-2</v>
          </cell>
          <cell r="CD120">
            <v>3.0000000000000001E-3</v>
          </cell>
          <cell r="CE120">
            <v>8.9999999999999993E-3</v>
          </cell>
          <cell r="CF120">
            <v>8.0000000000000002E-3</v>
          </cell>
          <cell r="CG120">
            <v>0.16600000000000001</v>
          </cell>
          <cell r="CH120">
            <v>0.69599999999999995</v>
          </cell>
          <cell r="CI120">
            <v>0.11799999999999999</v>
          </cell>
          <cell r="CJ120">
            <v>0</v>
          </cell>
          <cell r="CK120">
            <v>0</v>
          </cell>
          <cell r="CL120">
            <v>0</v>
          </cell>
          <cell r="CM120">
            <v>3.0000000000000001E-3</v>
          </cell>
          <cell r="CN120">
            <v>2E-3</v>
          </cell>
          <cell r="CO120">
            <v>0.996</v>
          </cell>
          <cell r="CP120">
            <v>0.53300000000000003</v>
          </cell>
          <cell r="CQ120">
            <v>0.35199999999999998</v>
          </cell>
          <cell r="CR120">
            <v>7.0000000000000007E-2</v>
          </cell>
          <cell r="CS120">
            <v>0.02</v>
          </cell>
          <cell r="CT120">
            <v>2.5999999999999999E-2</v>
          </cell>
          <cell r="CU120">
            <v>0.50900000000000001</v>
          </cell>
          <cell r="CV120">
            <v>0.23699999999999999</v>
          </cell>
          <cell r="CW120">
            <v>0.02</v>
          </cell>
          <cell r="CX120">
            <v>0.17399999999999999</v>
          </cell>
          <cell r="CY120">
            <v>0.06</v>
          </cell>
          <cell r="CZ120">
            <v>0.70099999999999996</v>
          </cell>
          <cell r="DA120">
            <v>0.184</v>
          </cell>
          <cell r="DB120">
            <v>0.112</v>
          </cell>
          <cell r="DC120">
            <v>2E-3</v>
          </cell>
          <cell r="DD120">
            <v>1E-3</v>
          </cell>
          <cell r="DE120">
            <v>0.621</v>
          </cell>
          <cell r="DF120">
            <v>0.20599999999999999</v>
          </cell>
          <cell r="DG120">
            <v>2.3E-2</v>
          </cell>
          <cell r="DH120">
            <v>4.0000000000000001E-3</v>
          </cell>
          <cell r="DI120">
            <v>0.14599999999999999</v>
          </cell>
          <cell r="DJ120">
            <v>0.46400000000000002</v>
          </cell>
          <cell r="DK120">
            <v>6.8000000000000005E-2</v>
          </cell>
          <cell r="DL120">
            <v>8.0000000000000002E-3</v>
          </cell>
          <cell r="DM120">
            <v>1.0999999999999999E-2</v>
          </cell>
          <cell r="DN120">
            <v>0.44900000000000001</v>
          </cell>
          <cell r="DO120">
            <v>0.55700000000000005</v>
          </cell>
          <cell r="DP120">
            <v>0.249</v>
          </cell>
          <cell r="DQ120">
            <v>0.01</v>
          </cell>
          <cell r="DR120">
            <v>6.8000000000000005E-2</v>
          </cell>
          <cell r="DS120">
            <v>0.11600000000000001</v>
          </cell>
          <cell r="DT120">
            <v>0.46600000000000003</v>
          </cell>
          <cell r="DU120">
            <v>0.36799999999999999</v>
          </cell>
          <cell r="DV120">
            <v>0.16</v>
          </cell>
          <cell r="DW120">
            <v>0</v>
          </cell>
          <cell r="DX120">
            <v>5.0000000000000001E-3</v>
          </cell>
          <cell r="DY120">
            <v>0.3</v>
          </cell>
          <cell r="DZ120">
            <v>0.439</v>
          </cell>
          <cell r="EA120">
            <v>4.3999999999999997E-2</v>
          </cell>
          <cell r="EB120">
            <v>0.217</v>
          </cell>
          <cell r="EC120">
            <v>0.13400000000000001</v>
          </cell>
          <cell r="ED120">
            <v>0.34699999999999998</v>
          </cell>
          <cell r="EE120">
            <v>3.4000000000000002E-2</v>
          </cell>
          <cell r="EF120">
            <v>0.29399999999999998</v>
          </cell>
          <cell r="EG120">
            <v>0.19</v>
          </cell>
          <cell r="EH120">
            <v>0.373</v>
          </cell>
          <cell r="EI120">
            <v>0.35699999999999998</v>
          </cell>
          <cell r="EJ120">
            <v>4.2999999999999997E-2</v>
          </cell>
          <cell r="EK120">
            <v>0.22600000000000001</v>
          </cell>
          <cell r="EL120">
            <v>0.40699999999999997</v>
          </cell>
          <cell r="EM120">
            <v>5.0999999999999997E-2</v>
          </cell>
          <cell r="EN120">
            <v>6.0999999999999999E-2</v>
          </cell>
          <cell r="EO120">
            <v>0.09</v>
          </cell>
          <cell r="EP120">
            <v>8.2000000000000003E-2</v>
          </cell>
          <cell r="EQ120">
            <v>0.31</v>
          </cell>
          <cell r="ER120">
            <v>0.33600000000000002</v>
          </cell>
          <cell r="ES120">
            <v>0.33800000000000002</v>
          </cell>
          <cell r="ET120">
            <v>9.2999999999999999E-2</v>
          </cell>
          <cell r="EU120">
            <v>0.158</v>
          </cell>
          <cell r="EV120">
            <v>7.1999999999999995E-2</v>
          </cell>
          <cell r="EW120">
            <v>2.5999999999999999E-2</v>
          </cell>
          <cell r="EX120">
            <v>8.6999999999999994E-2</v>
          </cell>
          <cell r="EY120">
            <v>0.14599999999999999</v>
          </cell>
          <cell r="EZ120">
            <v>0.13700000000000001</v>
          </cell>
          <cell r="FA120">
            <v>0.57299999999999995</v>
          </cell>
          <cell r="FB120">
            <v>0.16800000000000001</v>
          </cell>
          <cell r="FC120">
            <v>0.24</v>
          </cell>
          <cell r="FD120">
            <v>1.9E-2</v>
          </cell>
          <cell r="FE120">
            <v>0.53600000000000003</v>
          </cell>
          <cell r="FF120">
            <v>0.24199999999999999</v>
          </cell>
          <cell r="FG120">
            <v>0.21299999999999999</v>
          </cell>
          <cell r="FH120">
            <v>8.9999999999999993E-3</v>
          </cell>
          <cell r="FI120">
            <v>0.33500000000000002</v>
          </cell>
          <cell r="FJ120">
            <v>0.35099999999999998</v>
          </cell>
          <cell r="FK120">
            <v>0.28899999999999998</v>
          </cell>
          <cell r="FL120">
            <v>2.5000000000000001E-2</v>
          </cell>
          <cell r="FM120">
            <v>8.4000000000000005E-2</v>
          </cell>
          <cell r="FN120">
            <v>0.59099999999999997</v>
          </cell>
          <cell r="FO120">
            <v>0.28199999999999997</v>
          </cell>
          <cell r="FP120">
            <v>4.2999999999999997E-2</v>
          </cell>
          <cell r="FQ120">
            <v>0.77100000000000002</v>
          </cell>
          <cell r="FR120">
            <v>6.5000000000000002E-2</v>
          </cell>
          <cell r="FS120">
            <v>8.9999999999999993E-3</v>
          </cell>
          <cell r="FT120">
            <v>7.2999999999999995E-2</v>
          </cell>
          <cell r="FU120">
            <v>8.1000000000000003E-2</v>
          </cell>
          <cell r="FV120">
            <v>1E-3</v>
          </cell>
          <cell r="FW120">
            <v>0.751</v>
          </cell>
          <cell r="FX120">
            <v>6.8000000000000005E-2</v>
          </cell>
          <cell r="FY120">
            <v>8.9999999999999993E-3</v>
          </cell>
          <cell r="FZ120">
            <v>8.1000000000000003E-2</v>
          </cell>
          <cell r="GA120">
            <v>8.8999999999999996E-2</v>
          </cell>
          <cell r="GB120">
            <v>1E-3</v>
          </cell>
          <cell r="GC120">
            <v>4.0000000000000001E-3</v>
          </cell>
          <cell r="GD120">
            <v>0</v>
          </cell>
          <cell r="GE120">
            <v>0</v>
          </cell>
          <cell r="GF120">
            <v>0</v>
          </cell>
          <cell r="GG120">
            <v>0</v>
          </cell>
          <cell r="GH120">
            <v>0</v>
          </cell>
          <cell r="GI120">
            <v>0.01</v>
          </cell>
          <cell r="GJ120">
            <v>1E-3</v>
          </cell>
          <cell r="GK120">
            <v>4.0000000000000001E-3</v>
          </cell>
          <cell r="GL120">
            <v>2E-3</v>
          </cell>
          <cell r="GM120">
            <v>0</v>
          </cell>
          <cell r="GN120">
            <v>0</v>
          </cell>
          <cell r="GO120">
            <v>0.14899999999999999</v>
          </cell>
          <cell r="GP120">
            <v>3.6999999999999998E-2</v>
          </cell>
          <cell r="GQ120">
            <v>4.0000000000000001E-3</v>
          </cell>
          <cell r="GR120">
            <v>0</v>
          </cell>
          <cell r="GS120">
            <v>0</v>
          </cell>
          <cell r="GT120">
            <v>3.0000000000000001E-3</v>
          </cell>
          <cell r="GU120">
            <v>0.57099999999999995</v>
          </cell>
          <cell r="GV120">
            <v>8.5999999999999993E-2</v>
          </cell>
          <cell r="GW120">
            <v>1.7999999999999999E-2</v>
          </cell>
          <cell r="GX120">
            <v>1.9E-2</v>
          </cell>
          <cell r="GY120">
            <v>8.0000000000000002E-3</v>
          </cell>
          <cell r="GZ120">
            <v>2.7E-2</v>
          </cell>
          <cell r="HA120">
            <v>5.0999999999999997E-2</v>
          </cell>
          <cell r="HB120">
            <v>5.0000000000000001E-3</v>
          </cell>
          <cell r="HC120">
            <v>3.0000000000000001E-3</v>
          </cell>
          <cell r="HD120">
            <v>0</v>
          </cell>
          <cell r="HE120">
            <v>0</v>
          </cell>
          <cell r="HF120">
            <v>0</v>
          </cell>
          <cell r="HG120">
            <v>0</v>
          </cell>
          <cell r="HH120">
            <v>0</v>
          </cell>
          <cell r="HI120">
            <v>0</v>
          </cell>
          <cell r="HJ120">
            <v>0</v>
          </cell>
          <cell r="HK120">
            <v>0</v>
          </cell>
          <cell r="HL120">
            <v>4.0000000000000001E-3</v>
          </cell>
          <cell r="HM120">
            <v>0</v>
          </cell>
          <cell r="HN120">
            <v>0</v>
          </cell>
          <cell r="HO120">
            <v>0</v>
          </cell>
          <cell r="HP120">
            <v>3.0000000000000001E-3</v>
          </cell>
          <cell r="HQ120">
            <v>4.0000000000000001E-3</v>
          </cell>
          <cell r="HR120">
            <v>0.01</v>
          </cell>
          <cell r="HS120">
            <v>0</v>
          </cell>
          <cell r="HT120">
            <v>0</v>
          </cell>
          <cell r="HU120">
            <v>2E-3</v>
          </cell>
          <cell r="HV120">
            <v>1.7000000000000001E-2</v>
          </cell>
          <cell r="HW120">
            <v>4.9000000000000002E-2</v>
          </cell>
          <cell r="HX120">
            <v>0.11799999999999999</v>
          </cell>
          <cell r="HY120">
            <v>0.01</v>
          </cell>
          <cell r="HZ120">
            <v>2.4E-2</v>
          </cell>
          <cell r="IA120">
            <v>1.7000000000000001E-2</v>
          </cell>
          <cell r="IB120">
            <v>6.4000000000000001E-2</v>
          </cell>
          <cell r="IC120">
            <v>0.251</v>
          </cell>
          <cell r="ID120">
            <v>0.36699999999999999</v>
          </cell>
          <cell r="IE120">
            <v>0</v>
          </cell>
          <cell r="IF120">
            <v>3.0000000000000001E-3</v>
          </cell>
          <cell r="IG120">
            <v>3.0000000000000001E-3</v>
          </cell>
          <cell r="IH120">
            <v>1.0999999999999999E-2</v>
          </cell>
          <cell r="II120">
            <v>1.7999999999999999E-2</v>
          </cell>
          <cell r="IJ120">
            <v>2.3E-2</v>
          </cell>
          <cell r="IK120">
            <v>0</v>
          </cell>
          <cell r="IL120">
            <v>0</v>
          </cell>
          <cell r="IM120">
            <v>0</v>
          </cell>
          <cell r="IN120">
            <v>0</v>
          </cell>
          <cell r="IO120">
            <v>0</v>
          </cell>
          <cell r="IP120">
            <v>4.0000000000000001E-3</v>
          </cell>
          <cell r="IQ120">
            <v>0</v>
          </cell>
          <cell r="IR120">
            <v>2E-3</v>
          </cell>
          <cell r="IS120">
            <v>3.0000000000000001E-3</v>
          </cell>
          <cell r="IT120">
            <v>0</v>
          </cell>
          <cell r="IU120">
            <v>1E-3</v>
          </cell>
          <cell r="IV120">
            <v>1.0999999999999999E-2</v>
          </cell>
          <cell r="IW120">
            <v>0</v>
          </cell>
          <cell r="IX120">
            <v>0</v>
          </cell>
          <cell r="IY120">
            <v>1E-3</v>
          </cell>
          <cell r="IZ120">
            <v>8.0000000000000002E-3</v>
          </cell>
          <cell r="JA120">
            <v>3.1E-2</v>
          </cell>
          <cell r="JB120">
            <v>0.151</v>
          </cell>
          <cell r="JC120">
            <v>0</v>
          </cell>
          <cell r="JD120">
            <v>0</v>
          </cell>
          <cell r="JE120">
            <v>3.0000000000000001E-3</v>
          </cell>
          <cell r="JF120">
            <v>0</v>
          </cell>
          <cell r="JG120">
            <v>4.1000000000000002E-2</v>
          </cell>
          <cell r="JH120">
            <v>0.68500000000000005</v>
          </cell>
          <cell r="JI120">
            <v>0</v>
          </cell>
          <cell r="JJ120">
            <v>0</v>
          </cell>
          <cell r="JK120">
            <v>0</v>
          </cell>
          <cell r="JL120">
            <v>2E-3</v>
          </cell>
          <cell r="JM120">
            <v>0</v>
          </cell>
          <cell r="JN120">
            <v>5.7000000000000002E-2</v>
          </cell>
          <cell r="JO120">
            <v>0</v>
          </cell>
          <cell r="JP120">
            <v>0</v>
          </cell>
          <cell r="JQ120">
            <v>4.0000000000000001E-3</v>
          </cell>
          <cell r="JR120">
            <v>0</v>
          </cell>
          <cell r="JS120">
            <v>0</v>
          </cell>
          <cell r="JT120">
            <v>0</v>
          </cell>
          <cell r="JU120">
            <v>0</v>
          </cell>
          <cell r="JV120">
            <v>0</v>
          </cell>
          <cell r="JW120">
            <v>0</v>
          </cell>
          <cell r="JX120">
            <v>1E-3</v>
          </cell>
          <cell r="JY120">
            <v>1.4999999999999999E-2</v>
          </cell>
          <cell r="JZ120">
            <v>1E-3</v>
          </cell>
          <cell r="KA120">
            <v>0</v>
          </cell>
          <cell r="KB120">
            <v>0</v>
          </cell>
          <cell r="KC120">
            <v>2E-3</v>
          </cell>
          <cell r="KD120">
            <v>3.7999999999999999E-2</v>
          </cell>
          <cell r="KE120">
            <v>0.13800000000000001</v>
          </cell>
          <cell r="KF120">
            <v>1.7000000000000001E-2</v>
          </cell>
          <cell r="KG120">
            <v>0</v>
          </cell>
          <cell r="KH120">
            <v>0</v>
          </cell>
          <cell r="KI120">
            <v>0</v>
          </cell>
          <cell r="KJ120">
            <v>0.111</v>
          </cell>
          <cell r="KK120">
            <v>0.56100000000000005</v>
          </cell>
          <cell r="KL120">
            <v>5.2999999999999999E-2</v>
          </cell>
          <cell r="KM120">
            <v>0</v>
          </cell>
          <cell r="KN120">
            <v>0</v>
          </cell>
          <cell r="KO120">
            <v>0</v>
          </cell>
          <cell r="KP120">
            <v>5.0000000000000001E-3</v>
          </cell>
          <cell r="KQ120">
            <v>4.1000000000000002E-2</v>
          </cell>
          <cell r="KR120">
            <v>1.0999999999999999E-2</v>
          </cell>
          <cell r="KS120">
            <v>0</v>
          </cell>
          <cell r="KT120">
            <v>0</v>
          </cell>
          <cell r="KU120">
            <v>0</v>
          </cell>
          <cell r="KV120">
            <v>0</v>
          </cell>
          <cell r="KW120">
            <v>4.0000000000000001E-3</v>
          </cell>
          <cell r="KX120">
            <v>0</v>
          </cell>
          <cell r="KY120">
            <v>0</v>
          </cell>
          <cell r="KZ120">
            <v>0</v>
          </cell>
          <cell r="LA120">
            <v>0</v>
          </cell>
          <cell r="LB120">
            <v>1E-3</v>
          </cell>
          <cell r="LC120">
            <v>1.2999999999999999E-2</v>
          </cell>
          <cell r="LD120">
            <v>4.0000000000000001E-3</v>
          </cell>
          <cell r="LE120">
            <v>3.0000000000000001E-3</v>
          </cell>
          <cell r="LF120">
            <v>0</v>
          </cell>
          <cell r="LG120">
            <v>2E-3</v>
          </cell>
          <cell r="LH120">
            <v>2.7E-2</v>
          </cell>
          <cell r="LI120">
            <v>0.127</v>
          </cell>
          <cell r="LJ120">
            <v>3.5000000000000003E-2</v>
          </cell>
          <cell r="LK120">
            <v>0</v>
          </cell>
          <cell r="LL120">
            <v>8.9999999999999993E-3</v>
          </cell>
          <cell r="LM120">
            <v>6.0000000000000001E-3</v>
          </cell>
          <cell r="LN120">
            <v>0.129</v>
          </cell>
          <cell r="LO120">
            <v>0.51</v>
          </cell>
          <cell r="LP120">
            <v>7.2999999999999995E-2</v>
          </cell>
          <cell r="LQ120">
            <v>0</v>
          </cell>
          <cell r="LR120">
            <v>0</v>
          </cell>
          <cell r="LS120">
            <v>0</v>
          </cell>
          <cell r="LT120">
            <v>0.01</v>
          </cell>
          <cell r="LU120">
            <v>4.2999999999999997E-2</v>
          </cell>
          <cell r="LV120">
            <v>5.0000000000000001E-3</v>
          </cell>
          <cell r="LW120">
            <v>0</v>
          </cell>
          <cell r="LX120">
            <v>0</v>
          </cell>
          <cell r="LY120">
            <v>0</v>
          </cell>
          <cell r="LZ120">
            <v>0</v>
          </cell>
          <cell r="MA120">
            <v>0</v>
          </cell>
          <cell r="MB120">
            <v>4.0000000000000001E-3</v>
          </cell>
          <cell r="MC120">
            <v>0</v>
          </cell>
          <cell r="MD120">
            <v>0</v>
          </cell>
          <cell r="ME120">
            <v>0</v>
          </cell>
          <cell r="MF120">
            <v>0</v>
          </cell>
          <cell r="MG120">
            <v>0</v>
          </cell>
          <cell r="MH120">
            <v>1.7000000000000001E-2</v>
          </cell>
          <cell r="MI120">
            <v>0</v>
          </cell>
          <cell r="MJ120">
            <v>0</v>
          </cell>
          <cell r="MK120">
            <v>0</v>
          </cell>
          <cell r="ML120">
            <v>0</v>
          </cell>
          <cell r="MM120">
            <v>0</v>
          </cell>
          <cell r="MN120">
            <v>0.192</v>
          </cell>
          <cell r="MO120">
            <v>0</v>
          </cell>
          <cell r="MP120">
            <v>0</v>
          </cell>
          <cell r="MQ120">
            <v>0</v>
          </cell>
          <cell r="MR120">
            <v>3.0000000000000001E-3</v>
          </cell>
          <cell r="MS120">
            <v>2E-3</v>
          </cell>
          <cell r="MT120">
            <v>0.72199999999999998</v>
          </cell>
          <cell r="MU120">
            <v>0</v>
          </cell>
          <cell r="MV120">
            <v>0</v>
          </cell>
          <cell r="MW120">
            <v>0</v>
          </cell>
          <cell r="MX120">
            <v>0</v>
          </cell>
          <cell r="MY120">
            <v>0</v>
          </cell>
          <cell r="MZ120">
            <v>5.8999999999999997E-2</v>
          </cell>
          <cell r="NA120">
            <v>0.121</v>
          </cell>
          <cell r="NB120">
            <v>0.113</v>
          </cell>
          <cell r="NC120">
            <v>1.0999999999999999E-2</v>
          </cell>
          <cell r="ND120">
            <v>2.3E-2</v>
          </cell>
          <cell r="NE120">
            <v>3.2000000000000001E-2</v>
          </cell>
          <cell r="NF120">
            <v>2E-3</v>
          </cell>
          <cell r="NG120">
            <v>0.18</v>
          </cell>
          <cell r="NH120">
            <v>2.1000000000000001E-2</v>
          </cell>
          <cell r="NI120">
            <v>0.21099999999999999</v>
          </cell>
          <cell r="NJ120">
            <v>2.3E-2</v>
          </cell>
          <cell r="NK120">
            <v>0</v>
          </cell>
          <cell r="NL120">
            <v>1.7000000000000001E-2</v>
          </cell>
          <cell r="NM120">
            <v>0</v>
          </cell>
          <cell r="NN120">
            <v>2.7E-2</v>
          </cell>
          <cell r="NO120">
            <v>0</v>
          </cell>
          <cell r="NP120">
            <v>1.0999999999999999E-2</v>
          </cell>
          <cell r="NQ120">
            <v>3.6999999999999998E-2</v>
          </cell>
          <cell r="NR120">
            <v>2E-3</v>
          </cell>
          <cell r="NS120">
            <v>3.2000000000000001E-2</v>
          </cell>
          <cell r="NT120">
            <v>0.13600000000000001</v>
          </cell>
          <cell r="NU120">
            <v>0.25900000000000001</v>
          </cell>
          <cell r="NV120">
            <v>1.2999999999999999E-2</v>
          </cell>
          <cell r="NW120">
            <v>1E-3</v>
          </cell>
          <cell r="NX120">
            <v>2.5999999999999999E-2</v>
          </cell>
          <cell r="NY120">
            <v>7.4999999999999997E-2</v>
          </cell>
          <cell r="NZ120">
            <v>0.314</v>
          </cell>
          <cell r="OA120">
            <v>1.7000000000000001E-2</v>
          </cell>
          <cell r="OB120">
            <v>3.3000000000000002E-2</v>
          </cell>
          <cell r="OC120">
            <v>4.0000000000000001E-3</v>
          </cell>
          <cell r="OD120">
            <v>1.4999999999999999E-2</v>
          </cell>
          <cell r="OE120">
            <v>2.5000000000000001E-2</v>
          </cell>
          <cell r="OF120">
            <v>0</v>
          </cell>
          <cell r="OG120">
            <v>3.5000000000000003E-2</v>
          </cell>
          <cell r="OH120">
            <v>1.6E-2</v>
          </cell>
          <cell r="OI120">
            <v>0</v>
          </cell>
          <cell r="OJ120">
            <v>0.16700000000000001</v>
          </cell>
          <cell r="OK120">
            <v>0.126</v>
          </cell>
          <cell r="OL120">
            <v>6.0000000000000001E-3</v>
          </cell>
          <cell r="OM120">
            <v>0</v>
          </cell>
          <cell r="ON120">
            <v>2E-3</v>
          </cell>
          <cell r="OO120">
            <v>0.17499999999999999</v>
          </cell>
          <cell r="OP120">
            <v>0.13</v>
          </cell>
          <cell r="OQ120">
            <v>1.0999999999999999E-2</v>
          </cell>
          <cell r="OR120">
            <v>2.9000000000000001E-2</v>
          </cell>
          <cell r="OS120">
            <v>1.4E-2</v>
          </cell>
          <cell r="OT120">
            <v>0.02</v>
          </cell>
          <cell r="OU120">
            <v>0</v>
          </cell>
          <cell r="OV120">
            <v>0</v>
          </cell>
          <cell r="OW120">
            <v>3.7999999999999999E-2</v>
          </cell>
          <cell r="OX120">
            <v>0.183</v>
          </cell>
          <cell r="OY120">
            <v>0.03</v>
          </cell>
          <cell r="OZ120">
            <v>4.2000000000000003E-2</v>
          </cell>
          <cell r="PA120">
            <v>1.9E-2</v>
          </cell>
          <cell r="PB120">
            <v>1.7000000000000001E-2</v>
          </cell>
          <cell r="PC120">
            <v>1E-3</v>
          </cell>
          <cell r="PD120">
            <v>0.153</v>
          </cell>
        </row>
        <row r="121">
          <cell r="A121" t="str">
            <v>EnsCB</v>
          </cell>
          <cell r="B121" t="str">
            <v>121</v>
          </cell>
          <cell r="C121" t="str">
            <v>NAF 38</v>
          </cell>
          <cell r="D121" t="str">
            <v>CB</v>
          </cell>
          <cell r="E121" t="str">
            <v/>
          </cell>
          <cell r="F121">
            <v>0</v>
          </cell>
          <cell r="G121">
            <v>8.7999999999999995E-2</v>
          </cell>
          <cell r="H121">
            <v>0.25600000000000001</v>
          </cell>
          <cell r="I121">
            <v>0.59299999999999997</v>
          </cell>
          <cell r="J121">
            <v>6.4000000000000001E-2</v>
          </cell>
          <cell r="K121">
            <v>0.91800000000000004</v>
          </cell>
          <cell r="L121">
            <v>2.9000000000000001E-2</v>
          </cell>
          <cell r="M121">
            <v>1.7000000000000001E-2</v>
          </cell>
          <cell r="N121">
            <v>3.5000000000000003E-2</v>
          </cell>
          <cell r="O121">
            <v>0.22900000000000001</v>
          </cell>
          <cell r="P121">
            <v>0.14199999999999999</v>
          </cell>
          <cell r="Q121">
            <v>0.1</v>
          </cell>
          <cell r="R121">
            <v>4.3999999999999997E-2</v>
          </cell>
          <cell r="S121">
            <v>7.8E-2</v>
          </cell>
          <cell r="T121">
            <v>0.38900000000000001</v>
          </cell>
          <cell r="U121">
            <v>0.108</v>
          </cell>
          <cell r="V121">
            <v>0.11600000000000001</v>
          </cell>
          <cell r="W121">
            <v>0.17799999999999999</v>
          </cell>
          <cell r="X121">
            <v>0.128</v>
          </cell>
          <cell r="Y121">
            <v>0.85799999999999998</v>
          </cell>
          <cell r="Z121">
            <v>1.4E-2</v>
          </cell>
          <cell r="AA121">
            <v>0.19500000000000001</v>
          </cell>
          <cell r="AB121">
            <v>0.29699999999999999</v>
          </cell>
          <cell r="AC121">
            <v>0.48399999999999999</v>
          </cell>
          <cell r="AD121">
            <v>0.49199999999999999</v>
          </cell>
          <cell r="AE121">
            <v>0.27300000000000002</v>
          </cell>
          <cell r="AF121">
            <v>0.26800000000000002</v>
          </cell>
          <cell r="AG121">
            <v>0.73199999999999998</v>
          </cell>
          <cell r="AH121">
            <v>0.18</v>
          </cell>
          <cell r="AI121">
            <v>0.82</v>
          </cell>
          <cell r="AK121">
            <v>0.76500000000000001</v>
          </cell>
          <cell r="AL121">
            <v>0.14199999999999999</v>
          </cell>
          <cell r="AM121">
            <v>0</v>
          </cell>
          <cell r="AN121">
            <v>9.2999999999999999E-2</v>
          </cell>
          <cell r="AO121">
            <v>0</v>
          </cell>
          <cell r="AP121">
            <v>0.16500000000000001</v>
          </cell>
          <cell r="AQ121">
            <v>8.2000000000000003E-2</v>
          </cell>
          <cell r="AR121">
            <v>0.112</v>
          </cell>
          <cell r="AS121">
            <v>0.58099999999999996</v>
          </cell>
          <cell r="AT121">
            <v>0.06</v>
          </cell>
          <cell r="AV121">
            <v>8.1000000000000003E-2</v>
          </cell>
          <cell r="AW121">
            <v>0.127</v>
          </cell>
          <cell r="AX121">
            <v>4.2999999999999997E-2</v>
          </cell>
          <cell r="AY121">
            <v>0.51700000000000002</v>
          </cell>
          <cell r="AZ121">
            <v>0.23300000000000001</v>
          </cell>
          <cell r="BA121">
            <v>9.7260000000000009</v>
          </cell>
          <cell r="BB121">
            <v>8.8999999999999996E-2</v>
          </cell>
          <cell r="BC121">
            <v>0.17100000000000001</v>
          </cell>
          <cell r="BD121">
            <v>0.62</v>
          </cell>
          <cell r="BE121">
            <v>0.12</v>
          </cell>
          <cell r="BF121">
            <v>0.63300000000000001</v>
          </cell>
          <cell r="BG121">
            <v>0.183</v>
          </cell>
          <cell r="BH121">
            <v>4.5999999999999999E-2</v>
          </cell>
          <cell r="BI121">
            <v>1.9E-2</v>
          </cell>
          <cell r="BJ121">
            <v>0.1</v>
          </cell>
          <cell r="BK121">
            <v>1.9E-2</v>
          </cell>
          <cell r="BL121">
            <v>7.8E-2</v>
          </cell>
          <cell r="BM121">
            <v>4.7E-2</v>
          </cell>
          <cell r="BN121">
            <v>3.5999999999999997E-2</v>
          </cell>
          <cell r="BO121">
            <v>0.13400000000000001</v>
          </cell>
          <cell r="BP121">
            <v>0.20499999999999999</v>
          </cell>
          <cell r="BQ121">
            <v>0.501</v>
          </cell>
          <cell r="BR121">
            <v>1.2E-2</v>
          </cell>
          <cell r="BS121">
            <v>1E-3</v>
          </cell>
          <cell r="BT121">
            <v>2.5000000000000001E-2</v>
          </cell>
          <cell r="BU121">
            <v>4.2000000000000003E-2</v>
          </cell>
          <cell r="BV121">
            <v>8.3000000000000004E-2</v>
          </cell>
          <cell r="BW121">
            <v>0.83699999999999997</v>
          </cell>
          <cell r="BX121">
            <v>0</v>
          </cell>
          <cell r="BY121">
            <v>0</v>
          </cell>
          <cell r="BZ121">
            <v>4.0000000000000001E-3</v>
          </cell>
          <cell r="CA121">
            <v>0.13200000000000001</v>
          </cell>
          <cell r="CB121">
            <v>0.749</v>
          </cell>
          <cell r="CC121">
            <v>0.114</v>
          </cell>
          <cell r="CD121">
            <v>0</v>
          </cell>
          <cell r="CE121">
            <v>0</v>
          </cell>
          <cell r="CF121">
            <v>5.0000000000000001E-3</v>
          </cell>
          <cell r="CG121">
            <v>6.3E-2</v>
          </cell>
          <cell r="CH121">
            <v>0.54300000000000004</v>
          </cell>
          <cell r="CI121">
            <v>0.38900000000000001</v>
          </cell>
          <cell r="CJ121">
            <v>0</v>
          </cell>
          <cell r="CK121">
            <v>0</v>
          </cell>
          <cell r="CL121">
            <v>0</v>
          </cell>
          <cell r="CM121">
            <v>0</v>
          </cell>
          <cell r="CN121">
            <v>0</v>
          </cell>
          <cell r="CO121">
            <v>1</v>
          </cell>
          <cell r="CP121">
            <v>0.56899999999999995</v>
          </cell>
          <cell r="CQ121">
            <v>0.38500000000000001</v>
          </cell>
          <cell r="CR121">
            <v>2.5000000000000001E-2</v>
          </cell>
          <cell r="CS121">
            <v>0</v>
          </cell>
          <cell r="CT121">
            <v>2.1000000000000001E-2</v>
          </cell>
          <cell r="CU121">
            <v>0.48199999999999998</v>
          </cell>
          <cell r="CV121">
            <v>0.23400000000000001</v>
          </cell>
          <cell r="CW121">
            <v>1.7999999999999999E-2</v>
          </cell>
          <cell r="CX121">
            <v>0.185</v>
          </cell>
          <cell r="CY121">
            <v>8.1000000000000003E-2</v>
          </cell>
          <cell r="CZ121">
            <v>0.68</v>
          </cell>
          <cell r="DA121">
            <v>0.19800000000000001</v>
          </cell>
          <cell r="DB121">
            <v>0.11700000000000001</v>
          </cell>
          <cell r="DC121">
            <v>0</v>
          </cell>
          <cell r="DD121">
            <v>5.0000000000000001E-3</v>
          </cell>
          <cell r="DE121">
            <v>0.63300000000000001</v>
          </cell>
          <cell r="DF121">
            <v>0.14399999999999999</v>
          </cell>
          <cell r="DG121">
            <v>0</v>
          </cell>
          <cell r="DH121">
            <v>2E-3</v>
          </cell>
          <cell r="DI121">
            <v>0.221</v>
          </cell>
          <cell r="DJ121">
            <v>0.47099999999999997</v>
          </cell>
          <cell r="DK121">
            <v>7.1999999999999995E-2</v>
          </cell>
          <cell r="DL121">
            <v>0</v>
          </cell>
          <cell r="DM121">
            <v>0</v>
          </cell>
          <cell r="DN121">
            <v>0.45600000000000002</v>
          </cell>
          <cell r="DO121">
            <v>0.502</v>
          </cell>
          <cell r="DP121">
            <v>0.252</v>
          </cell>
          <cell r="DQ121">
            <v>8.0000000000000002E-3</v>
          </cell>
          <cell r="DR121">
            <v>5.0999999999999997E-2</v>
          </cell>
          <cell r="DS121">
            <v>0.187</v>
          </cell>
          <cell r="DT121">
            <v>0.55000000000000004</v>
          </cell>
          <cell r="DU121">
            <v>0.29299999999999998</v>
          </cell>
          <cell r="DV121">
            <v>0.13100000000000001</v>
          </cell>
          <cell r="DW121">
            <v>0</v>
          </cell>
          <cell r="DX121">
            <v>2.5999999999999999E-2</v>
          </cell>
          <cell r="DY121">
            <v>0.27500000000000002</v>
          </cell>
          <cell r="DZ121">
            <v>0.39400000000000002</v>
          </cell>
          <cell r="EA121">
            <v>5.8999999999999997E-2</v>
          </cell>
          <cell r="EB121">
            <v>0.27200000000000002</v>
          </cell>
          <cell r="EC121">
            <v>0.05</v>
          </cell>
          <cell r="ED121">
            <v>0.26800000000000002</v>
          </cell>
          <cell r="EE121">
            <v>1.2999999999999999E-2</v>
          </cell>
          <cell r="EF121">
            <v>0.28999999999999998</v>
          </cell>
          <cell r="EG121">
            <v>0.378</v>
          </cell>
          <cell r="EH121">
            <v>0.29699999999999999</v>
          </cell>
          <cell r="EI121">
            <v>0.318</v>
          </cell>
          <cell r="EJ121">
            <v>0.1</v>
          </cell>
          <cell r="EK121">
            <v>0.28599999999999998</v>
          </cell>
          <cell r="EL121">
            <v>0.16500000000000001</v>
          </cell>
          <cell r="EM121">
            <v>4.3999999999999997E-2</v>
          </cell>
          <cell r="EN121">
            <v>0.04</v>
          </cell>
          <cell r="EO121">
            <v>0.26800000000000002</v>
          </cell>
          <cell r="EP121">
            <v>0.21099999999999999</v>
          </cell>
          <cell r="EQ121">
            <v>0.27200000000000002</v>
          </cell>
          <cell r="ER121">
            <v>0.129</v>
          </cell>
          <cell r="ES121">
            <v>0.44900000000000001</v>
          </cell>
          <cell r="ET121">
            <v>0.03</v>
          </cell>
          <cell r="EU121">
            <v>0.26600000000000001</v>
          </cell>
          <cell r="EV121">
            <v>4.1000000000000002E-2</v>
          </cell>
          <cell r="EW121">
            <v>6.0000000000000001E-3</v>
          </cell>
          <cell r="EX121">
            <v>0.21299999999999999</v>
          </cell>
          <cell r="EY121">
            <v>0.20499999999999999</v>
          </cell>
          <cell r="EZ121">
            <v>0.153</v>
          </cell>
          <cell r="FA121">
            <v>0.40799999999999997</v>
          </cell>
          <cell r="FB121">
            <v>0.19900000000000001</v>
          </cell>
          <cell r="FC121">
            <v>0.38200000000000001</v>
          </cell>
          <cell r="FD121">
            <v>1.2E-2</v>
          </cell>
          <cell r="FE121">
            <v>0.36399999999999999</v>
          </cell>
          <cell r="FF121">
            <v>0.28299999999999997</v>
          </cell>
          <cell r="FG121">
            <v>0.34899999999999998</v>
          </cell>
          <cell r="FH121">
            <v>3.0000000000000001E-3</v>
          </cell>
          <cell r="FI121">
            <v>0.26200000000000001</v>
          </cell>
          <cell r="FJ121">
            <v>0.30599999999999999</v>
          </cell>
          <cell r="FK121">
            <v>0.42799999999999999</v>
          </cell>
          <cell r="FL121">
            <v>3.0000000000000001E-3</v>
          </cell>
          <cell r="FM121">
            <v>0.252</v>
          </cell>
          <cell r="FN121">
            <v>0.26100000000000001</v>
          </cell>
          <cell r="FO121">
            <v>0.48099999999999998</v>
          </cell>
          <cell r="FP121">
            <v>6.0000000000000001E-3</v>
          </cell>
          <cell r="FQ121">
            <v>0.70499999999999996</v>
          </cell>
          <cell r="FR121">
            <v>0.13900000000000001</v>
          </cell>
          <cell r="FS121">
            <v>3.5000000000000003E-2</v>
          </cell>
          <cell r="FT121">
            <v>0.08</v>
          </cell>
          <cell r="FU121">
            <v>4.1000000000000002E-2</v>
          </cell>
          <cell r="FV121">
            <v>0</v>
          </cell>
          <cell r="FW121">
            <v>0.68600000000000005</v>
          </cell>
          <cell r="FX121">
            <v>0.14499999999999999</v>
          </cell>
          <cell r="FY121">
            <v>3.7999999999999999E-2</v>
          </cell>
          <cell r="FZ121">
            <v>8.6999999999999994E-2</v>
          </cell>
          <cell r="GA121">
            <v>4.3999999999999997E-2</v>
          </cell>
          <cell r="GB121">
            <v>0</v>
          </cell>
          <cell r="GC121">
            <v>0</v>
          </cell>
          <cell r="GD121">
            <v>0</v>
          </cell>
          <cell r="GE121">
            <v>0</v>
          </cell>
          <cell r="GF121">
            <v>0</v>
          </cell>
          <cell r="GG121">
            <v>0</v>
          </cell>
          <cell r="GH121">
            <v>0</v>
          </cell>
          <cell r="GI121">
            <v>3.2000000000000001E-2</v>
          </cell>
          <cell r="GJ121">
            <v>2.1000000000000001E-2</v>
          </cell>
          <cell r="GK121">
            <v>1.6E-2</v>
          </cell>
          <cell r="GL121">
            <v>0</v>
          </cell>
          <cell r="GM121">
            <v>1.4E-2</v>
          </cell>
          <cell r="GN121">
            <v>0</v>
          </cell>
          <cell r="GO121">
            <v>0.188</v>
          </cell>
          <cell r="GP121">
            <v>0.02</v>
          </cell>
          <cell r="GQ121">
            <v>1.0999999999999999E-2</v>
          </cell>
          <cell r="GR121">
            <v>1.2E-2</v>
          </cell>
          <cell r="GS121">
            <v>6.0000000000000001E-3</v>
          </cell>
          <cell r="GT121">
            <v>1.9E-2</v>
          </cell>
          <cell r="GU121">
            <v>0.34899999999999998</v>
          </cell>
          <cell r="GV121">
            <v>0.14299999999999999</v>
          </cell>
          <cell r="GW121">
            <v>1.9E-2</v>
          </cell>
          <cell r="GX121">
            <v>6.0000000000000001E-3</v>
          </cell>
          <cell r="GY121">
            <v>0.08</v>
          </cell>
          <cell r="GZ121">
            <v>0</v>
          </cell>
          <cell r="HA121">
            <v>6.4000000000000001E-2</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1.0999999999999999E-2</v>
          </cell>
          <cell r="HQ121">
            <v>1.7000000000000001E-2</v>
          </cell>
          <cell r="HR121">
            <v>5.2999999999999999E-2</v>
          </cell>
          <cell r="HS121">
            <v>0</v>
          </cell>
          <cell r="HT121">
            <v>3.0000000000000001E-3</v>
          </cell>
          <cell r="HU121">
            <v>5.0000000000000001E-3</v>
          </cell>
          <cell r="HV121">
            <v>7.0000000000000001E-3</v>
          </cell>
          <cell r="HW121">
            <v>0.05</v>
          </cell>
          <cell r="HX121">
            <v>0.191</v>
          </cell>
          <cell r="HY121">
            <v>7.8E-2</v>
          </cell>
          <cell r="HZ121">
            <v>4.3999999999999997E-2</v>
          </cell>
          <cell r="IA121">
            <v>0.03</v>
          </cell>
          <cell r="IB121">
            <v>0.11600000000000001</v>
          </cell>
          <cell r="IC121">
            <v>0.11700000000000001</v>
          </cell>
          <cell r="ID121">
            <v>0.215</v>
          </cell>
          <cell r="IE121">
            <v>0</v>
          </cell>
          <cell r="IF121">
            <v>0</v>
          </cell>
          <cell r="IG121">
            <v>0</v>
          </cell>
          <cell r="IH121">
            <v>0</v>
          </cell>
          <cell r="II121">
            <v>2.1000000000000001E-2</v>
          </cell>
          <cell r="IJ121">
            <v>4.2999999999999997E-2</v>
          </cell>
          <cell r="IK121">
            <v>0</v>
          </cell>
          <cell r="IL121">
            <v>0</v>
          </cell>
          <cell r="IM121">
            <v>0</v>
          </cell>
          <cell r="IN121">
            <v>0</v>
          </cell>
          <cell r="IO121">
            <v>0</v>
          </cell>
          <cell r="IP121">
            <v>0</v>
          </cell>
          <cell r="IQ121">
            <v>6.0000000000000001E-3</v>
          </cell>
          <cell r="IR121">
            <v>0</v>
          </cell>
          <cell r="IS121">
            <v>1.4E-2</v>
          </cell>
          <cell r="IT121">
            <v>1.6E-2</v>
          </cell>
          <cell r="IU121">
            <v>1.4E-2</v>
          </cell>
          <cell r="IV121">
            <v>3.7999999999999999E-2</v>
          </cell>
          <cell r="IW121">
            <v>6.0000000000000001E-3</v>
          </cell>
          <cell r="IX121">
            <v>1E-3</v>
          </cell>
          <cell r="IY121">
            <v>1.0999999999999999E-2</v>
          </cell>
          <cell r="IZ121">
            <v>0.01</v>
          </cell>
          <cell r="JA121">
            <v>2.1000000000000001E-2</v>
          </cell>
          <cell r="JB121">
            <v>0.216</v>
          </cell>
          <cell r="JC121">
            <v>0</v>
          </cell>
          <cell r="JD121">
            <v>0</v>
          </cell>
          <cell r="JE121">
            <v>0</v>
          </cell>
          <cell r="JF121">
            <v>1.6E-2</v>
          </cell>
          <cell r="JG121">
            <v>3.9E-2</v>
          </cell>
          <cell r="JH121">
            <v>0.52900000000000003</v>
          </cell>
          <cell r="JI121">
            <v>0</v>
          </cell>
          <cell r="JJ121">
            <v>0</v>
          </cell>
          <cell r="JK121">
            <v>0</v>
          </cell>
          <cell r="JL121">
            <v>0</v>
          </cell>
          <cell r="JM121">
            <v>8.9999999999999993E-3</v>
          </cell>
          <cell r="JN121">
            <v>5.5E-2</v>
          </cell>
          <cell r="JO121">
            <v>0</v>
          </cell>
          <cell r="JP121">
            <v>0</v>
          </cell>
          <cell r="JQ121">
            <v>0</v>
          </cell>
          <cell r="JR121">
            <v>0</v>
          </cell>
          <cell r="JS121">
            <v>0</v>
          </cell>
          <cell r="JT121">
            <v>0</v>
          </cell>
          <cell r="JU121">
            <v>0</v>
          </cell>
          <cell r="JV121">
            <v>0</v>
          </cell>
          <cell r="JW121">
            <v>4.0000000000000001E-3</v>
          </cell>
          <cell r="JX121">
            <v>2.1000000000000001E-2</v>
          </cell>
          <cell r="JY121">
            <v>0.04</v>
          </cell>
          <cell r="JZ121">
            <v>1.9E-2</v>
          </cell>
          <cell r="KA121">
            <v>0</v>
          </cell>
          <cell r="KB121">
            <v>0</v>
          </cell>
          <cell r="KC121">
            <v>0</v>
          </cell>
          <cell r="KD121">
            <v>4.2000000000000003E-2</v>
          </cell>
          <cell r="KE121">
            <v>0.18</v>
          </cell>
          <cell r="KF121">
            <v>0.05</v>
          </cell>
          <cell r="KG121">
            <v>0</v>
          </cell>
          <cell r="KH121">
            <v>0</v>
          </cell>
          <cell r="KI121">
            <v>0</v>
          </cell>
          <cell r="KJ121">
            <v>7.0000000000000007E-2</v>
          </cell>
          <cell r="KK121">
            <v>0.46500000000000002</v>
          </cell>
          <cell r="KL121">
            <v>4.4999999999999998E-2</v>
          </cell>
          <cell r="KM121">
            <v>0</v>
          </cell>
          <cell r="KN121">
            <v>0</v>
          </cell>
          <cell r="KO121">
            <v>0</v>
          </cell>
          <cell r="KP121">
            <v>0</v>
          </cell>
          <cell r="KQ121">
            <v>6.4000000000000001E-2</v>
          </cell>
          <cell r="KR121">
            <v>0</v>
          </cell>
          <cell r="KS121">
            <v>0</v>
          </cell>
          <cell r="KT121">
            <v>0</v>
          </cell>
          <cell r="KU121">
            <v>0</v>
          </cell>
          <cell r="KV121">
            <v>0</v>
          </cell>
          <cell r="KW121">
            <v>0</v>
          </cell>
          <cell r="KX121">
            <v>0</v>
          </cell>
          <cell r="KY121">
            <v>0</v>
          </cell>
          <cell r="KZ121">
            <v>0</v>
          </cell>
          <cell r="LA121">
            <v>0</v>
          </cell>
          <cell r="LB121">
            <v>0.02</v>
          </cell>
          <cell r="LC121">
            <v>0.02</v>
          </cell>
          <cell r="LD121">
            <v>4.1000000000000002E-2</v>
          </cell>
          <cell r="LE121">
            <v>0</v>
          </cell>
          <cell r="LF121">
            <v>0</v>
          </cell>
          <cell r="LG121">
            <v>5.0000000000000001E-3</v>
          </cell>
          <cell r="LH121">
            <v>1.7000000000000001E-2</v>
          </cell>
          <cell r="LI121">
            <v>0.126</v>
          </cell>
          <cell r="LJ121">
            <v>0.123</v>
          </cell>
          <cell r="LK121">
            <v>0</v>
          </cell>
          <cell r="LL121">
            <v>0</v>
          </cell>
          <cell r="LM121">
            <v>0</v>
          </cell>
          <cell r="LN121">
            <v>2.5999999999999999E-2</v>
          </cell>
          <cell r="LO121">
            <v>0.35099999999999998</v>
          </cell>
          <cell r="LP121">
            <v>0.20699999999999999</v>
          </cell>
          <cell r="LQ121">
            <v>0</v>
          </cell>
          <cell r="LR121">
            <v>0</v>
          </cell>
          <cell r="LS121">
            <v>0</v>
          </cell>
          <cell r="LT121">
            <v>0</v>
          </cell>
          <cell r="LU121">
            <v>4.4999999999999998E-2</v>
          </cell>
          <cell r="LV121">
            <v>1.9E-2</v>
          </cell>
          <cell r="LW121">
            <v>0</v>
          </cell>
          <cell r="LX121">
            <v>0</v>
          </cell>
          <cell r="LY121">
            <v>0</v>
          </cell>
          <cell r="LZ121">
            <v>0</v>
          </cell>
          <cell r="MA121">
            <v>0</v>
          </cell>
          <cell r="MB121">
            <v>0</v>
          </cell>
          <cell r="MC121">
            <v>0</v>
          </cell>
          <cell r="MD121">
            <v>0</v>
          </cell>
          <cell r="ME121">
            <v>0</v>
          </cell>
          <cell r="MF121">
            <v>0</v>
          </cell>
          <cell r="MG121">
            <v>0</v>
          </cell>
          <cell r="MH121">
            <v>8.1000000000000003E-2</v>
          </cell>
          <cell r="MI121">
            <v>0</v>
          </cell>
          <cell r="MJ121">
            <v>0</v>
          </cell>
          <cell r="MK121">
            <v>0</v>
          </cell>
          <cell r="ML121">
            <v>0</v>
          </cell>
          <cell r="MM121">
            <v>0</v>
          </cell>
          <cell r="MN121">
            <v>0.27100000000000002</v>
          </cell>
          <cell r="MO121">
            <v>0</v>
          </cell>
          <cell r="MP121">
            <v>0</v>
          </cell>
          <cell r="MQ121">
            <v>0</v>
          </cell>
          <cell r="MR121">
            <v>0</v>
          </cell>
          <cell r="MS121">
            <v>0</v>
          </cell>
          <cell r="MT121">
            <v>0.58399999999999996</v>
          </cell>
          <cell r="MU121">
            <v>0</v>
          </cell>
          <cell r="MV121">
            <v>0</v>
          </cell>
          <cell r="MW121">
            <v>0</v>
          </cell>
          <cell r="MX121">
            <v>0</v>
          </cell>
          <cell r="MY121">
            <v>0</v>
          </cell>
          <cell r="MZ121">
            <v>6.4000000000000001E-2</v>
          </cell>
          <cell r="NA121">
            <v>5.0999999999999997E-2</v>
          </cell>
          <cell r="NB121">
            <v>0.13</v>
          </cell>
          <cell r="NC121">
            <v>0</v>
          </cell>
          <cell r="ND121">
            <v>1.9E-2</v>
          </cell>
          <cell r="NE121">
            <v>7.4999999999999997E-2</v>
          </cell>
          <cell r="NF121">
            <v>0</v>
          </cell>
          <cell r="NG121">
            <v>0.13700000000000001</v>
          </cell>
          <cell r="NH121">
            <v>8.9999999999999993E-3</v>
          </cell>
          <cell r="NI121">
            <v>0.20799999999999999</v>
          </cell>
          <cell r="NJ121">
            <v>0.04</v>
          </cell>
          <cell r="NK121">
            <v>0</v>
          </cell>
          <cell r="NL121">
            <v>5.0000000000000001E-3</v>
          </cell>
          <cell r="NM121">
            <v>5.0000000000000001E-3</v>
          </cell>
          <cell r="NN121">
            <v>0.05</v>
          </cell>
          <cell r="NO121">
            <v>0</v>
          </cell>
          <cell r="NP121">
            <v>0</v>
          </cell>
          <cell r="NQ121">
            <v>0</v>
          </cell>
          <cell r="NR121">
            <v>0</v>
          </cell>
          <cell r="NS121">
            <v>5.0000000000000001E-3</v>
          </cell>
          <cell r="NT121">
            <v>0.26700000000000002</v>
          </cell>
          <cell r="NU121">
            <v>0.22900000000000001</v>
          </cell>
          <cell r="NV121">
            <v>1.9E-2</v>
          </cell>
          <cell r="NW121">
            <v>0</v>
          </cell>
          <cell r="NX121">
            <v>2.5999999999999999E-2</v>
          </cell>
          <cell r="NY121">
            <v>2.9000000000000001E-2</v>
          </cell>
          <cell r="NZ121">
            <v>0.29099999999999998</v>
          </cell>
          <cell r="OA121">
            <v>4.1000000000000002E-2</v>
          </cell>
          <cell r="OB121">
            <v>3.4000000000000002E-2</v>
          </cell>
          <cell r="OC121">
            <v>0</v>
          </cell>
          <cell r="OD121">
            <v>0</v>
          </cell>
          <cell r="OE121">
            <v>5.8999999999999997E-2</v>
          </cell>
          <cell r="OF121">
            <v>0</v>
          </cell>
          <cell r="OG121">
            <v>3.9E-2</v>
          </cell>
          <cell r="OH121">
            <v>7.0000000000000001E-3</v>
          </cell>
          <cell r="OI121">
            <v>0</v>
          </cell>
          <cell r="OJ121">
            <v>0.22600000000000001</v>
          </cell>
          <cell r="OK121">
            <v>5.3999999999999999E-2</v>
          </cell>
          <cell r="OL121">
            <v>0</v>
          </cell>
          <cell r="OM121">
            <v>0</v>
          </cell>
          <cell r="ON121">
            <v>0</v>
          </cell>
          <cell r="OO121">
            <v>0.15</v>
          </cell>
          <cell r="OP121">
            <v>9.9000000000000005E-2</v>
          </cell>
          <cell r="OQ121">
            <v>5.0000000000000001E-3</v>
          </cell>
          <cell r="OR121">
            <v>1.4E-2</v>
          </cell>
          <cell r="OS121">
            <v>0</v>
          </cell>
          <cell r="OT121">
            <v>8.9999999999999993E-3</v>
          </cell>
          <cell r="OU121">
            <v>5.0000000000000001E-3</v>
          </cell>
          <cell r="OV121">
            <v>0</v>
          </cell>
          <cell r="OW121">
            <v>5.0000000000000001E-3</v>
          </cell>
          <cell r="OX121">
            <v>0.17</v>
          </cell>
          <cell r="OY121">
            <v>0.09</v>
          </cell>
          <cell r="OZ121">
            <v>1.7000000000000001E-2</v>
          </cell>
          <cell r="PA121">
            <v>8.6999999999999994E-2</v>
          </cell>
          <cell r="PB121">
            <v>0.04</v>
          </cell>
          <cell r="PC121">
            <v>0</v>
          </cell>
          <cell r="PD121">
            <v>0.255</v>
          </cell>
        </row>
        <row r="122">
          <cell r="A122" t="str">
            <v>EnsCC</v>
          </cell>
          <cell r="B122" t="str">
            <v>122</v>
          </cell>
          <cell r="C122" t="str">
            <v>NAF 38</v>
          </cell>
          <cell r="D122" t="str">
            <v>CC</v>
          </cell>
          <cell r="E122" t="str">
            <v/>
          </cell>
          <cell r="F122">
            <v>0</v>
          </cell>
          <cell r="G122">
            <v>2.8000000000000001E-2</v>
          </cell>
          <cell r="H122">
            <v>0.32500000000000001</v>
          </cell>
          <cell r="I122">
            <v>0.56000000000000005</v>
          </cell>
          <cell r="J122">
            <v>8.6999999999999994E-2</v>
          </cell>
          <cell r="K122">
            <v>0.88400000000000001</v>
          </cell>
          <cell r="L122">
            <v>8.2000000000000003E-2</v>
          </cell>
          <cell r="M122">
            <v>8.0000000000000002E-3</v>
          </cell>
          <cell r="N122">
            <v>2.5000000000000001E-2</v>
          </cell>
          <cell r="O122">
            <v>0.16600000000000001</v>
          </cell>
          <cell r="P122">
            <v>0.17199999999999999</v>
          </cell>
          <cell r="Q122">
            <v>7.2999999999999995E-2</v>
          </cell>
          <cell r="R122">
            <v>5.0000000000000001E-3</v>
          </cell>
          <cell r="S122">
            <v>0.13700000000000001</v>
          </cell>
          <cell r="T122">
            <v>0.41399999999999998</v>
          </cell>
          <cell r="U122">
            <v>0.05</v>
          </cell>
          <cell r="V122">
            <v>6.7000000000000004E-2</v>
          </cell>
          <cell r="W122">
            <v>0.23499999999999999</v>
          </cell>
          <cell r="X122">
            <v>7.9000000000000001E-2</v>
          </cell>
          <cell r="Y122">
            <v>0.878</v>
          </cell>
          <cell r="Z122">
            <v>4.2999999999999997E-2</v>
          </cell>
          <cell r="AA122">
            <v>0.127</v>
          </cell>
          <cell r="AB122">
            <v>0.20300000000000001</v>
          </cell>
          <cell r="AC122">
            <v>0.152</v>
          </cell>
          <cell r="AD122">
            <v>0.41799999999999998</v>
          </cell>
          <cell r="AE122">
            <v>0.38</v>
          </cell>
          <cell r="AF122">
            <v>0.218</v>
          </cell>
          <cell r="AG122">
            <v>0.78200000000000003</v>
          </cell>
          <cell r="AH122">
            <v>0.29799999999999999</v>
          </cell>
          <cell r="AI122">
            <v>0.70199999999999996</v>
          </cell>
          <cell r="AK122">
            <v>0.79400000000000004</v>
          </cell>
          <cell r="AL122">
            <v>3.6999999999999998E-2</v>
          </cell>
          <cell r="AM122">
            <v>0</v>
          </cell>
          <cell r="AN122">
            <v>0.17</v>
          </cell>
          <cell r="AO122">
            <v>0</v>
          </cell>
          <cell r="AP122">
            <v>1.7999999999999999E-2</v>
          </cell>
          <cell r="AQ122">
            <v>8.2000000000000003E-2</v>
          </cell>
          <cell r="AR122">
            <v>1.7999999999999999E-2</v>
          </cell>
          <cell r="AS122">
            <v>0.86799999999999999</v>
          </cell>
          <cell r="AT122">
            <v>1.4E-2</v>
          </cell>
          <cell r="AV122">
            <v>3.9E-2</v>
          </cell>
          <cell r="AW122">
            <v>0.09</v>
          </cell>
          <cell r="AX122">
            <v>5.0000000000000001E-3</v>
          </cell>
          <cell r="AY122">
            <v>0.69599999999999995</v>
          </cell>
          <cell r="AZ122">
            <v>0.17</v>
          </cell>
          <cell r="BA122">
            <v>5.1550000000000002</v>
          </cell>
          <cell r="BB122">
            <v>0.125</v>
          </cell>
          <cell r="BC122">
            <v>0.13100000000000001</v>
          </cell>
          <cell r="BD122">
            <v>0.28100000000000003</v>
          </cell>
          <cell r="BE122">
            <v>0.46300000000000002</v>
          </cell>
          <cell r="BF122">
            <v>0.77500000000000002</v>
          </cell>
          <cell r="BG122">
            <v>0.13300000000000001</v>
          </cell>
          <cell r="BH122">
            <v>4.3999999999999997E-2</v>
          </cell>
          <cell r="BI122">
            <v>1.7000000000000001E-2</v>
          </cell>
          <cell r="BJ122">
            <v>8.9999999999999993E-3</v>
          </cell>
          <cell r="BK122">
            <v>2.3E-2</v>
          </cell>
          <cell r="BL122">
            <v>0.01</v>
          </cell>
          <cell r="BM122">
            <v>8.0000000000000002E-3</v>
          </cell>
          <cell r="BN122">
            <v>7.0000000000000001E-3</v>
          </cell>
          <cell r="BO122">
            <v>9.7000000000000003E-2</v>
          </cell>
          <cell r="BP122">
            <v>0.33200000000000002</v>
          </cell>
          <cell r="BQ122">
            <v>0.54700000000000004</v>
          </cell>
          <cell r="BR122">
            <v>7.0000000000000001E-3</v>
          </cell>
          <cell r="BS122">
            <v>8.9999999999999993E-3</v>
          </cell>
          <cell r="BT122">
            <v>1.4E-2</v>
          </cell>
          <cell r="BU122">
            <v>4.5999999999999999E-2</v>
          </cell>
          <cell r="BV122">
            <v>0.105</v>
          </cell>
          <cell r="BW122">
            <v>0.81899999999999995</v>
          </cell>
          <cell r="BX122">
            <v>4.0000000000000001E-3</v>
          </cell>
          <cell r="BY122">
            <v>0</v>
          </cell>
          <cell r="BZ122">
            <v>1.0999999999999999E-2</v>
          </cell>
          <cell r="CA122">
            <v>0.16600000000000001</v>
          </cell>
          <cell r="CB122">
            <v>0.72099999999999997</v>
          </cell>
          <cell r="CC122">
            <v>9.8000000000000004E-2</v>
          </cell>
          <cell r="CD122">
            <v>0</v>
          </cell>
          <cell r="CE122">
            <v>1.2999999999999999E-2</v>
          </cell>
          <cell r="CF122">
            <v>1.0999999999999999E-2</v>
          </cell>
          <cell r="CG122">
            <v>0.14199999999999999</v>
          </cell>
          <cell r="CH122">
            <v>0.51800000000000002</v>
          </cell>
          <cell r="CI122">
            <v>0.317</v>
          </cell>
          <cell r="CJ122">
            <v>0</v>
          </cell>
          <cell r="CK122">
            <v>0</v>
          </cell>
          <cell r="CL122">
            <v>0</v>
          </cell>
          <cell r="CM122">
            <v>0</v>
          </cell>
          <cell r="CN122">
            <v>8.0000000000000002E-3</v>
          </cell>
          <cell r="CO122">
            <v>0.99199999999999999</v>
          </cell>
          <cell r="CP122">
            <v>0.61</v>
          </cell>
          <cell r="CQ122">
            <v>0.309</v>
          </cell>
          <cell r="CR122">
            <v>0.03</v>
          </cell>
          <cell r="CS122">
            <v>1.4999999999999999E-2</v>
          </cell>
          <cell r="CT122">
            <v>3.5000000000000003E-2</v>
          </cell>
          <cell r="CU122">
            <v>0.50700000000000001</v>
          </cell>
          <cell r="CV122">
            <v>0.184</v>
          </cell>
          <cell r="CW122">
            <v>5.2999999999999999E-2</v>
          </cell>
          <cell r="CX122">
            <v>0.158</v>
          </cell>
          <cell r="CY122">
            <v>9.8000000000000004E-2</v>
          </cell>
          <cell r="CZ122">
            <v>0.68300000000000005</v>
          </cell>
          <cell r="DA122">
            <v>0.23200000000000001</v>
          </cell>
          <cell r="DB122">
            <v>7.6999999999999999E-2</v>
          </cell>
          <cell r="DC122">
            <v>0</v>
          </cell>
          <cell r="DD122">
            <v>8.0000000000000002E-3</v>
          </cell>
          <cell r="DE122">
            <v>0.59899999999999998</v>
          </cell>
          <cell r="DF122">
            <v>0.124</v>
          </cell>
          <cell r="DG122">
            <v>2.5999999999999999E-2</v>
          </cell>
          <cell r="DH122">
            <v>2E-3</v>
          </cell>
          <cell r="DI122">
            <v>0.249</v>
          </cell>
          <cell r="DJ122">
            <v>0.47599999999999998</v>
          </cell>
          <cell r="DK122">
            <v>4.7E-2</v>
          </cell>
          <cell r="DL122">
            <v>6.0000000000000001E-3</v>
          </cell>
          <cell r="DM122">
            <v>2.1000000000000001E-2</v>
          </cell>
          <cell r="DN122">
            <v>0.45</v>
          </cell>
          <cell r="DO122">
            <v>0.53500000000000003</v>
          </cell>
          <cell r="DP122">
            <v>0.19500000000000001</v>
          </cell>
          <cell r="DQ122">
            <v>0.04</v>
          </cell>
          <cell r="DR122">
            <v>3.9E-2</v>
          </cell>
          <cell r="DS122">
            <v>0.191</v>
          </cell>
          <cell r="DT122">
            <v>0.495</v>
          </cell>
          <cell r="DU122">
            <v>0.32500000000000001</v>
          </cell>
          <cell r="DV122">
            <v>0.17</v>
          </cell>
          <cell r="DW122">
            <v>1E-3</v>
          </cell>
          <cell r="DX122">
            <v>8.9999999999999993E-3</v>
          </cell>
          <cell r="DY122">
            <v>0.30099999999999999</v>
          </cell>
          <cell r="DZ122">
            <v>0.45</v>
          </cell>
          <cell r="EA122">
            <v>7.1999999999999995E-2</v>
          </cell>
          <cell r="EB122">
            <v>0.17699999999999999</v>
          </cell>
          <cell r="EC122">
            <v>0.109</v>
          </cell>
          <cell r="ED122">
            <v>0.38300000000000001</v>
          </cell>
          <cell r="EE122">
            <v>5.1999999999999998E-2</v>
          </cell>
          <cell r="EF122">
            <v>0.253</v>
          </cell>
          <cell r="EG122">
            <v>0.20200000000000001</v>
          </cell>
          <cell r="EH122">
            <v>0.29299999999999998</v>
          </cell>
          <cell r="EI122">
            <v>0.438</v>
          </cell>
          <cell r="EJ122">
            <v>6.2E-2</v>
          </cell>
          <cell r="EK122">
            <v>0.20799999999999999</v>
          </cell>
          <cell r="EL122">
            <v>0.314</v>
          </cell>
          <cell r="EM122">
            <v>3.4000000000000002E-2</v>
          </cell>
          <cell r="EN122">
            <v>8.5000000000000006E-2</v>
          </cell>
          <cell r="EO122">
            <v>0.14399999999999999</v>
          </cell>
          <cell r="EP122">
            <v>6.9000000000000006E-2</v>
          </cell>
          <cell r="EQ122">
            <v>0.35399999999999998</v>
          </cell>
          <cell r="ER122">
            <v>0.219</v>
          </cell>
          <cell r="ES122">
            <v>0.51500000000000001</v>
          </cell>
          <cell r="ET122">
            <v>2.1000000000000001E-2</v>
          </cell>
          <cell r="EU122">
            <v>0.107</v>
          </cell>
          <cell r="EV122">
            <v>0.108</v>
          </cell>
          <cell r="EW122">
            <v>3.5999999999999997E-2</v>
          </cell>
          <cell r="EX122">
            <v>9.2999999999999999E-2</v>
          </cell>
          <cell r="EY122">
            <v>0.14099999999999999</v>
          </cell>
          <cell r="EZ122">
            <v>0.106</v>
          </cell>
          <cell r="FA122">
            <v>0.32400000000000001</v>
          </cell>
          <cell r="FB122">
            <v>0.34899999999999998</v>
          </cell>
          <cell r="FC122">
            <v>0.30399999999999999</v>
          </cell>
          <cell r="FD122">
            <v>2.3E-2</v>
          </cell>
          <cell r="FE122">
            <v>0.33900000000000002</v>
          </cell>
          <cell r="FF122">
            <v>0.41699999999999998</v>
          </cell>
          <cell r="FG122">
            <v>0.23499999999999999</v>
          </cell>
          <cell r="FH122">
            <v>8.9999999999999993E-3</v>
          </cell>
          <cell r="FI122">
            <v>0.21199999999999999</v>
          </cell>
          <cell r="FJ122">
            <v>0.46200000000000002</v>
          </cell>
          <cell r="FK122">
            <v>0.31</v>
          </cell>
          <cell r="FL122">
            <v>1.6E-2</v>
          </cell>
          <cell r="FM122">
            <v>0.155</v>
          </cell>
          <cell r="FN122">
            <v>0.44500000000000001</v>
          </cell>
          <cell r="FO122">
            <v>0.39600000000000002</v>
          </cell>
          <cell r="FP122">
            <v>4.0000000000000001E-3</v>
          </cell>
          <cell r="FQ122">
            <v>0.78100000000000003</v>
          </cell>
          <cell r="FR122">
            <v>4.4999999999999998E-2</v>
          </cell>
          <cell r="FS122">
            <v>2.9000000000000001E-2</v>
          </cell>
          <cell r="FT122">
            <v>0.08</v>
          </cell>
          <cell r="FU122">
            <v>6.5000000000000002E-2</v>
          </cell>
          <cell r="FV122">
            <v>0</v>
          </cell>
          <cell r="FW122">
            <v>0.76</v>
          </cell>
          <cell r="FX122">
            <v>5.0999999999999997E-2</v>
          </cell>
          <cell r="FY122">
            <v>0.03</v>
          </cell>
          <cell r="FZ122">
            <v>8.7999999999999995E-2</v>
          </cell>
          <cell r="GA122">
            <v>7.0999999999999994E-2</v>
          </cell>
          <cell r="GB122">
            <v>0</v>
          </cell>
          <cell r="GC122">
            <v>0</v>
          </cell>
          <cell r="GD122">
            <v>0</v>
          </cell>
          <cell r="GE122">
            <v>0</v>
          </cell>
          <cell r="GF122">
            <v>0</v>
          </cell>
          <cell r="GG122">
            <v>0</v>
          </cell>
          <cell r="GH122">
            <v>0</v>
          </cell>
          <cell r="GI122">
            <v>5.0000000000000001E-3</v>
          </cell>
          <cell r="GJ122">
            <v>8.9999999999999993E-3</v>
          </cell>
          <cell r="GK122">
            <v>8.0000000000000002E-3</v>
          </cell>
          <cell r="GL122">
            <v>6.0000000000000001E-3</v>
          </cell>
          <cell r="GM122">
            <v>0</v>
          </cell>
          <cell r="GN122">
            <v>0</v>
          </cell>
          <cell r="GO122">
            <v>0.21</v>
          </cell>
          <cell r="GP122">
            <v>6.7000000000000004E-2</v>
          </cell>
          <cell r="GQ122">
            <v>3.1E-2</v>
          </cell>
          <cell r="GR122">
            <v>0</v>
          </cell>
          <cell r="GS122">
            <v>8.9999999999999993E-3</v>
          </cell>
          <cell r="GT122">
            <v>8.9999999999999993E-3</v>
          </cell>
          <cell r="GU122">
            <v>0.47499999999999998</v>
          </cell>
          <cell r="GV122">
            <v>5.7000000000000002E-2</v>
          </cell>
          <cell r="GW122">
            <v>5.0000000000000001E-3</v>
          </cell>
          <cell r="GX122">
            <v>0.01</v>
          </cell>
          <cell r="GY122">
            <v>0</v>
          </cell>
          <cell r="GZ122">
            <v>1.2E-2</v>
          </cell>
          <cell r="HA122">
            <v>8.5000000000000006E-2</v>
          </cell>
          <cell r="HB122">
            <v>0</v>
          </cell>
          <cell r="HC122">
            <v>0</v>
          </cell>
          <cell r="HD122">
            <v>0</v>
          </cell>
          <cell r="HE122">
            <v>0</v>
          </cell>
          <cell r="HF122">
            <v>2E-3</v>
          </cell>
          <cell r="HG122">
            <v>0</v>
          </cell>
          <cell r="HH122">
            <v>0</v>
          </cell>
          <cell r="HI122">
            <v>0</v>
          </cell>
          <cell r="HJ122">
            <v>0</v>
          </cell>
          <cell r="HK122">
            <v>0</v>
          </cell>
          <cell r="HL122">
            <v>0</v>
          </cell>
          <cell r="HM122">
            <v>0</v>
          </cell>
          <cell r="HN122">
            <v>4.0000000000000001E-3</v>
          </cell>
          <cell r="HO122">
            <v>4.0000000000000001E-3</v>
          </cell>
          <cell r="HP122">
            <v>4.0000000000000001E-3</v>
          </cell>
          <cell r="HQ122">
            <v>0.01</v>
          </cell>
          <cell r="HR122">
            <v>6.0000000000000001E-3</v>
          </cell>
          <cell r="HS122">
            <v>0</v>
          </cell>
          <cell r="HT122">
            <v>0</v>
          </cell>
          <cell r="HU122">
            <v>3.0000000000000001E-3</v>
          </cell>
          <cell r="HV122">
            <v>3.2000000000000001E-2</v>
          </cell>
          <cell r="HW122">
            <v>9.5000000000000001E-2</v>
          </cell>
          <cell r="HX122">
            <v>0.19400000000000001</v>
          </cell>
          <cell r="HY122">
            <v>0.01</v>
          </cell>
          <cell r="HZ122">
            <v>3.0000000000000001E-3</v>
          </cell>
          <cell r="IA122">
            <v>0</v>
          </cell>
          <cell r="IB122">
            <v>5.5E-2</v>
          </cell>
          <cell r="IC122">
            <v>0.19500000000000001</v>
          </cell>
          <cell r="ID122">
            <v>0.29499999999999998</v>
          </cell>
          <cell r="IE122">
            <v>0</v>
          </cell>
          <cell r="IF122">
            <v>0</v>
          </cell>
          <cell r="IG122">
            <v>0</v>
          </cell>
          <cell r="IH122">
            <v>6.0000000000000001E-3</v>
          </cell>
          <cell r="II122">
            <v>3.1E-2</v>
          </cell>
          <cell r="IJ122">
            <v>5.1999999999999998E-2</v>
          </cell>
          <cell r="IK122">
            <v>0</v>
          </cell>
          <cell r="IL122">
            <v>0</v>
          </cell>
          <cell r="IM122">
            <v>0</v>
          </cell>
          <cell r="IN122">
            <v>0</v>
          </cell>
          <cell r="IO122">
            <v>0</v>
          </cell>
          <cell r="IP122">
            <v>0</v>
          </cell>
          <cell r="IQ122">
            <v>7.0000000000000001E-3</v>
          </cell>
          <cell r="IR122">
            <v>0</v>
          </cell>
          <cell r="IS122">
            <v>0</v>
          </cell>
          <cell r="IT122">
            <v>4.0000000000000001E-3</v>
          </cell>
          <cell r="IU122">
            <v>7.0000000000000001E-3</v>
          </cell>
          <cell r="IV122">
            <v>0.01</v>
          </cell>
          <cell r="IW122">
            <v>0</v>
          </cell>
          <cell r="IX122">
            <v>8.9999999999999993E-3</v>
          </cell>
          <cell r="IY122">
            <v>1.4E-2</v>
          </cell>
          <cell r="IZ122">
            <v>3.5999999999999997E-2</v>
          </cell>
          <cell r="JA122">
            <v>4.8000000000000001E-2</v>
          </cell>
          <cell r="JB122">
            <v>0.214</v>
          </cell>
          <cell r="JC122">
            <v>0</v>
          </cell>
          <cell r="JD122">
            <v>0</v>
          </cell>
          <cell r="JE122">
            <v>0</v>
          </cell>
          <cell r="JF122">
            <v>7.0000000000000001E-3</v>
          </cell>
          <cell r="JG122">
            <v>4.4999999999999998E-2</v>
          </cell>
          <cell r="JH122">
            <v>0.51300000000000001</v>
          </cell>
          <cell r="JI122">
            <v>0</v>
          </cell>
          <cell r="JJ122">
            <v>0</v>
          </cell>
          <cell r="JK122">
            <v>0</v>
          </cell>
          <cell r="JL122">
            <v>0</v>
          </cell>
          <cell r="JM122">
            <v>5.0000000000000001E-3</v>
          </cell>
          <cell r="JN122">
            <v>8.2000000000000003E-2</v>
          </cell>
          <cell r="JO122">
            <v>0</v>
          </cell>
          <cell r="JP122">
            <v>0</v>
          </cell>
          <cell r="JQ122">
            <v>0</v>
          </cell>
          <cell r="JR122">
            <v>0</v>
          </cell>
          <cell r="JS122">
            <v>0</v>
          </cell>
          <cell r="JT122">
            <v>0</v>
          </cell>
          <cell r="JU122">
            <v>0</v>
          </cell>
          <cell r="JV122">
            <v>0</v>
          </cell>
          <cell r="JW122">
            <v>3.0000000000000001E-3</v>
          </cell>
          <cell r="JX122">
            <v>4.0000000000000001E-3</v>
          </cell>
          <cell r="JY122">
            <v>2.1000000000000001E-2</v>
          </cell>
          <cell r="JZ122">
            <v>0</v>
          </cell>
          <cell r="KA122">
            <v>0</v>
          </cell>
          <cell r="KB122">
            <v>0</v>
          </cell>
          <cell r="KC122">
            <v>0</v>
          </cell>
          <cell r="KD122">
            <v>8.8999999999999996E-2</v>
          </cell>
          <cell r="KE122">
            <v>0.20699999999999999</v>
          </cell>
          <cell r="KF122">
            <v>3.1E-2</v>
          </cell>
          <cell r="KG122">
            <v>4.0000000000000001E-3</v>
          </cell>
          <cell r="KH122">
            <v>0</v>
          </cell>
          <cell r="KI122">
            <v>8.0000000000000002E-3</v>
          </cell>
          <cell r="KJ122">
            <v>6.9000000000000006E-2</v>
          </cell>
          <cell r="KK122">
            <v>0.438</v>
          </cell>
          <cell r="KL122">
            <v>3.7999999999999999E-2</v>
          </cell>
          <cell r="KM122">
            <v>0</v>
          </cell>
          <cell r="KN122">
            <v>0</v>
          </cell>
          <cell r="KO122">
            <v>0</v>
          </cell>
          <cell r="KP122">
            <v>4.0000000000000001E-3</v>
          </cell>
          <cell r="KQ122">
            <v>5.6000000000000001E-2</v>
          </cell>
          <cell r="KR122">
            <v>2.9000000000000001E-2</v>
          </cell>
          <cell r="KS122">
            <v>0</v>
          </cell>
          <cell r="KT122">
            <v>0</v>
          </cell>
          <cell r="KU122">
            <v>0</v>
          </cell>
          <cell r="KV122">
            <v>0</v>
          </cell>
          <cell r="KW122">
            <v>0</v>
          </cell>
          <cell r="KX122">
            <v>0</v>
          </cell>
          <cell r="KY122">
            <v>0</v>
          </cell>
          <cell r="KZ122">
            <v>0</v>
          </cell>
          <cell r="LA122">
            <v>0</v>
          </cell>
          <cell r="LB122">
            <v>8.9999999999999993E-3</v>
          </cell>
          <cell r="LC122">
            <v>1.4E-2</v>
          </cell>
          <cell r="LD122">
            <v>0</v>
          </cell>
          <cell r="LE122">
            <v>0</v>
          </cell>
          <cell r="LF122">
            <v>5.0000000000000001E-3</v>
          </cell>
          <cell r="LG122">
            <v>6.0000000000000001E-3</v>
          </cell>
          <cell r="LH122">
            <v>7.9000000000000001E-2</v>
          </cell>
          <cell r="LI122">
            <v>0.158</v>
          </cell>
          <cell r="LJ122">
            <v>8.5000000000000006E-2</v>
          </cell>
          <cell r="LK122">
            <v>0</v>
          </cell>
          <cell r="LL122">
            <v>7.0000000000000001E-3</v>
          </cell>
          <cell r="LM122">
            <v>5.0000000000000001E-3</v>
          </cell>
          <cell r="LN122">
            <v>4.2000000000000003E-2</v>
          </cell>
          <cell r="LO122">
            <v>0.29199999999999998</v>
          </cell>
          <cell r="LP122">
            <v>0.21</v>
          </cell>
          <cell r="LQ122">
            <v>0</v>
          </cell>
          <cell r="LR122">
            <v>0</v>
          </cell>
          <cell r="LS122">
            <v>0</v>
          </cell>
          <cell r="LT122">
            <v>1.2999999999999999E-2</v>
          </cell>
          <cell r="LU122">
            <v>5.2999999999999999E-2</v>
          </cell>
          <cell r="LV122">
            <v>2.1000000000000001E-2</v>
          </cell>
          <cell r="LW122">
            <v>0</v>
          </cell>
          <cell r="LX122">
            <v>0</v>
          </cell>
          <cell r="LY122">
            <v>0</v>
          </cell>
          <cell r="LZ122">
            <v>0</v>
          </cell>
          <cell r="MA122">
            <v>0</v>
          </cell>
          <cell r="MB122">
            <v>0</v>
          </cell>
          <cell r="MC122">
            <v>0</v>
          </cell>
          <cell r="MD122">
            <v>0</v>
          </cell>
          <cell r="ME122">
            <v>0</v>
          </cell>
          <cell r="MF122">
            <v>0</v>
          </cell>
          <cell r="MG122">
            <v>0</v>
          </cell>
          <cell r="MH122">
            <v>1.9E-2</v>
          </cell>
          <cell r="MI122">
            <v>0</v>
          </cell>
          <cell r="MJ122">
            <v>0</v>
          </cell>
          <cell r="MK122">
            <v>0</v>
          </cell>
          <cell r="ML122">
            <v>0</v>
          </cell>
          <cell r="MM122">
            <v>2E-3</v>
          </cell>
          <cell r="MN122">
            <v>0.32700000000000001</v>
          </cell>
          <cell r="MO122">
            <v>0</v>
          </cell>
          <cell r="MP122">
            <v>0</v>
          </cell>
          <cell r="MQ122">
            <v>0</v>
          </cell>
          <cell r="MR122">
            <v>0</v>
          </cell>
          <cell r="MS122">
            <v>6.0000000000000001E-3</v>
          </cell>
          <cell r="MT122">
            <v>0.55800000000000005</v>
          </cell>
          <cell r="MU122">
            <v>0</v>
          </cell>
          <cell r="MV122">
            <v>0</v>
          </cell>
          <cell r="MW122">
            <v>0</v>
          </cell>
          <cell r="MX122">
            <v>0</v>
          </cell>
          <cell r="MY122">
            <v>0</v>
          </cell>
          <cell r="MZ122">
            <v>8.7999999999999995E-2</v>
          </cell>
          <cell r="NA122">
            <v>0.10299999999999999</v>
          </cell>
          <cell r="NB122">
            <v>0.14499999999999999</v>
          </cell>
          <cell r="NC122">
            <v>3.0000000000000001E-3</v>
          </cell>
          <cell r="ND122">
            <v>2.3E-2</v>
          </cell>
          <cell r="NE122">
            <v>2.7E-2</v>
          </cell>
          <cell r="NF122">
            <v>6.0000000000000001E-3</v>
          </cell>
          <cell r="NG122">
            <v>0.21299999999999999</v>
          </cell>
          <cell r="NH122">
            <v>3.4000000000000002E-2</v>
          </cell>
          <cell r="NI122">
            <v>0.16600000000000001</v>
          </cell>
          <cell r="NJ122">
            <v>3.1E-2</v>
          </cell>
          <cell r="NK122">
            <v>0</v>
          </cell>
          <cell r="NL122">
            <v>0</v>
          </cell>
          <cell r="NM122">
            <v>1.4999999999999999E-2</v>
          </cell>
          <cell r="NN122">
            <v>5.2999999999999999E-2</v>
          </cell>
          <cell r="NO122">
            <v>4.0000000000000001E-3</v>
          </cell>
          <cell r="NP122">
            <v>0</v>
          </cell>
          <cell r="NQ122">
            <v>2.5000000000000001E-2</v>
          </cell>
          <cell r="NR122">
            <v>0</v>
          </cell>
          <cell r="NS122">
            <v>1.2E-2</v>
          </cell>
          <cell r="NT122">
            <v>0.14099999999999999</v>
          </cell>
          <cell r="NU122">
            <v>0.25900000000000001</v>
          </cell>
          <cell r="NV122">
            <v>2.8000000000000001E-2</v>
          </cell>
          <cell r="NW122">
            <v>0</v>
          </cell>
          <cell r="NX122">
            <v>1.4999999999999999E-2</v>
          </cell>
          <cell r="NY122">
            <v>2.5000000000000001E-2</v>
          </cell>
          <cell r="NZ122">
            <v>0.38</v>
          </cell>
          <cell r="OA122">
            <v>1.2999999999999999E-2</v>
          </cell>
          <cell r="OB122">
            <v>3.2000000000000001E-2</v>
          </cell>
          <cell r="OC122">
            <v>0</v>
          </cell>
          <cell r="OD122">
            <v>2.9000000000000001E-2</v>
          </cell>
          <cell r="OE122">
            <v>4.2999999999999997E-2</v>
          </cell>
          <cell r="OF122">
            <v>0</v>
          </cell>
          <cell r="OG122">
            <v>0.01</v>
          </cell>
          <cell r="OH122">
            <v>4.0000000000000001E-3</v>
          </cell>
          <cell r="OI122">
            <v>0</v>
          </cell>
          <cell r="OJ122">
            <v>0.16300000000000001</v>
          </cell>
          <cell r="OK122">
            <v>0.10299999999999999</v>
          </cell>
          <cell r="OL122">
            <v>6.0000000000000001E-3</v>
          </cell>
          <cell r="OM122">
            <v>0</v>
          </cell>
          <cell r="ON122">
            <v>0</v>
          </cell>
          <cell r="OO122">
            <v>0.13500000000000001</v>
          </cell>
          <cell r="OP122">
            <v>0.21199999999999999</v>
          </cell>
          <cell r="OQ122">
            <v>7.0000000000000001E-3</v>
          </cell>
          <cell r="OR122">
            <v>2.9000000000000001E-2</v>
          </cell>
          <cell r="OS122">
            <v>3.0000000000000001E-3</v>
          </cell>
          <cell r="OT122">
            <v>4.2999999999999997E-2</v>
          </cell>
          <cell r="OU122">
            <v>6.0000000000000001E-3</v>
          </cell>
          <cell r="OV122">
            <v>0</v>
          </cell>
          <cell r="OW122">
            <v>2.5000000000000001E-2</v>
          </cell>
          <cell r="OX122">
            <v>0.17399999999999999</v>
          </cell>
          <cell r="OY122">
            <v>3.9E-2</v>
          </cell>
          <cell r="OZ122">
            <v>1.6E-2</v>
          </cell>
          <cell r="PA122">
            <v>2.7E-2</v>
          </cell>
          <cell r="PB122">
            <v>7.0000000000000001E-3</v>
          </cell>
          <cell r="PC122">
            <v>4.0000000000000001E-3</v>
          </cell>
          <cell r="PD122">
            <v>0.16500000000000001</v>
          </cell>
        </row>
        <row r="123">
          <cell r="A123" t="str">
            <v>EnsCD</v>
          </cell>
          <cell r="B123" t="str">
            <v>123</v>
          </cell>
          <cell r="C123" t="str">
            <v>NAF 38</v>
          </cell>
          <cell r="D123" t="str">
            <v>CD</v>
          </cell>
          <cell r="E123" t="str">
            <v/>
          </cell>
          <cell r="F123">
            <v>0</v>
          </cell>
          <cell r="G123">
            <v>0</v>
          </cell>
          <cell r="H123">
            <v>0.63600000000000001</v>
          </cell>
          <cell r="I123">
            <v>0.185</v>
          </cell>
          <cell r="J123">
            <v>0.17899999999999999</v>
          </cell>
          <cell r="K123">
            <v>1</v>
          </cell>
          <cell r="L123">
            <v>0</v>
          </cell>
          <cell r="M123">
            <v>0</v>
          </cell>
          <cell r="N123">
            <v>0</v>
          </cell>
          <cell r="O123">
            <v>0.31900000000000001</v>
          </cell>
          <cell r="P123">
            <v>0.22800000000000001</v>
          </cell>
          <cell r="Q123">
            <v>0.127</v>
          </cell>
          <cell r="R123">
            <v>0</v>
          </cell>
          <cell r="S123">
            <v>0</v>
          </cell>
          <cell r="T123">
            <v>0.75800000000000001</v>
          </cell>
          <cell r="U123">
            <v>0</v>
          </cell>
          <cell r="V123">
            <v>0</v>
          </cell>
          <cell r="W123">
            <v>0.114</v>
          </cell>
          <cell r="X123">
            <v>0</v>
          </cell>
          <cell r="Y123">
            <v>0.45500000000000002</v>
          </cell>
          <cell r="Z123">
            <v>0.54500000000000004</v>
          </cell>
          <cell r="AF123">
            <v>0</v>
          </cell>
          <cell r="AG123">
            <v>1</v>
          </cell>
          <cell r="AH123">
            <v>0</v>
          </cell>
          <cell r="AI123">
            <v>0</v>
          </cell>
          <cell r="AK123">
            <v>0</v>
          </cell>
          <cell r="AL123">
            <v>0</v>
          </cell>
          <cell r="AM123">
            <v>0</v>
          </cell>
          <cell r="AN123">
            <v>0</v>
          </cell>
          <cell r="AO123">
            <v>0</v>
          </cell>
          <cell r="AP123">
            <v>0</v>
          </cell>
          <cell r="AQ123">
            <v>0</v>
          </cell>
          <cell r="AR123">
            <v>0</v>
          </cell>
          <cell r="AS123">
            <v>0</v>
          </cell>
          <cell r="AT123">
            <v>0</v>
          </cell>
          <cell r="AV123">
            <v>0</v>
          </cell>
          <cell r="AW123">
            <v>0</v>
          </cell>
          <cell r="AX123">
            <v>0</v>
          </cell>
          <cell r="AY123">
            <v>0.88300000000000001</v>
          </cell>
          <cell r="AZ123">
            <v>0.11700000000000001</v>
          </cell>
          <cell r="BA123">
            <v>5.2729999999999997</v>
          </cell>
          <cell r="BB123">
            <v>3.3000000000000002E-2</v>
          </cell>
          <cell r="BC123">
            <v>0.66700000000000004</v>
          </cell>
          <cell r="BD123">
            <v>0.22600000000000001</v>
          </cell>
          <cell r="BE123">
            <v>7.2999999999999995E-2</v>
          </cell>
          <cell r="BF123">
            <v>0.40600000000000003</v>
          </cell>
          <cell r="BG123">
            <v>0.59399999999999997</v>
          </cell>
          <cell r="BH123">
            <v>0</v>
          </cell>
          <cell r="BI123">
            <v>0</v>
          </cell>
          <cell r="BJ123">
            <v>0</v>
          </cell>
          <cell r="BK123">
            <v>0</v>
          </cell>
          <cell r="BL123">
            <v>0</v>
          </cell>
          <cell r="BM123">
            <v>0</v>
          </cell>
          <cell r="BN123">
            <v>0</v>
          </cell>
          <cell r="BO123">
            <v>0.59399999999999997</v>
          </cell>
          <cell r="BP123">
            <v>0.36499999999999999</v>
          </cell>
          <cell r="BQ123">
            <v>0.04</v>
          </cell>
          <cell r="BR123">
            <v>0</v>
          </cell>
          <cell r="BS123">
            <v>0</v>
          </cell>
          <cell r="BT123">
            <v>0</v>
          </cell>
          <cell r="BU123">
            <v>0</v>
          </cell>
          <cell r="BV123">
            <v>0</v>
          </cell>
          <cell r="BW123">
            <v>1</v>
          </cell>
          <cell r="BX123">
            <v>0</v>
          </cell>
          <cell r="BY123">
            <v>0</v>
          </cell>
          <cell r="BZ123">
            <v>0</v>
          </cell>
          <cell r="CA123">
            <v>0</v>
          </cell>
          <cell r="CB123">
            <v>1</v>
          </cell>
          <cell r="CC123">
            <v>0</v>
          </cell>
          <cell r="CD123">
            <v>0</v>
          </cell>
          <cell r="CE123">
            <v>0</v>
          </cell>
          <cell r="CF123">
            <v>0.22800000000000001</v>
          </cell>
          <cell r="CG123">
            <v>0.54500000000000004</v>
          </cell>
          <cell r="CH123">
            <v>0.20499999999999999</v>
          </cell>
          <cell r="CI123">
            <v>2.1000000000000001E-2</v>
          </cell>
          <cell r="CJ123">
            <v>0</v>
          </cell>
          <cell r="CK123">
            <v>0</v>
          </cell>
          <cell r="CL123">
            <v>0</v>
          </cell>
          <cell r="CM123">
            <v>0</v>
          </cell>
          <cell r="CN123">
            <v>0</v>
          </cell>
          <cell r="CO123">
            <v>1</v>
          </cell>
          <cell r="CP123">
            <v>0.30199999999999999</v>
          </cell>
          <cell r="CQ123">
            <v>0.69799999999999995</v>
          </cell>
          <cell r="CR123">
            <v>0</v>
          </cell>
          <cell r="CS123">
            <v>0</v>
          </cell>
          <cell r="CT123">
            <v>0</v>
          </cell>
          <cell r="CU123">
            <v>0.185</v>
          </cell>
          <cell r="CV123">
            <v>0.81499999999999995</v>
          </cell>
          <cell r="CW123">
            <v>0</v>
          </cell>
          <cell r="CX123">
            <v>0</v>
          </cell>
          <cell r="CY123">
            <v>0</v>
          </cell>
          <cell r="CZ123">
            <v>1</v>
          </cell>
          <cell r="DA123">
            <v>0</v>
          </cell>
          <cell r="DB123">
            <v>0</v>
          </cell>
          <cell r="DC123">
            <v>0</v>
          </cell>
          <cell r="DD123">
            <v>0</v>
          </cell>
          <cell r="DE123">
            <v>0.88300000000000001</v>
          </cell>
          <cell r="DF123">
            <v>0.11700000000000001</v>
          </cell>
          <cell r="DG123">
            <v>0</v>
          </cell>
          <cell r="DH123">
            <v>0</v>
          </cell>
          <cell r="DI123">
            <v>0</v>
          </cell>
          <cell r="DJ123">
            <v>0.84299999999999997</v>
          </cell>
          <cell r="DK123">
            <v>0</v>
          </cell>
          <cell r="DL123">
            <v>0</v>
          </cell>
          <cell r="DM123">
            <v>0</v>
          </cell>
          <cell r="DN123">
            <v>0.157</v>
          </cell>
          <cell r="DO123">
            <v>0.84299999999999997</v>
          </cell>
          <cell r="DP123">
            <v>0</v>
          </cell>
          <cell r="DQ123">
            <v>0</v>
          </cell>
          <cell r="DR123">
            <v>0</v>
          </cell>
          <cell r="DS123">
            <v>0.157</v>
          </cell>
          <cell r="DT123">
            <v>0.16400000000000001</v>
          </cell>
          <cell r="DU123">
            <v>0.59199999999999997</v>
          </cell>
          <cell r="DV123">
            <v>9.5000000000000001E-2</v>
          </cell>
          <cell r="DW123">
            <v>0.14899999999999999</v>
          </cell>
          <cell r="DX123">
            <v>0</v>
          </cell>
          <cell r="DY123">
            <v>0.114</v>
          </cell>
          <cell r="DZ123">
            <v>0.88600000000000001</v>
          </cell>
          <cell r="EA123">
            <v>0</v>
          </cell>
          <cell r="EB123">
            <v>0</v>
          </cell>
          <cell r="EC123">
            <v>0</v>
          </cell>
          <cell r="ED123">
            <v>0.24</v>
          </cell>
          <cell r="EE123">
            <v>0.71899999999999997</v>
          </cell>
          <cell r="EF123">
            <v>0</v>
          </cell>
          <cell r="EG123">
            <v>0.04</v>
          </cell>
          <cell r="EH123">
            <v>0.16400000000000001</v>
          </cell>
          <cell r="EI123">
            <v>0.83599999999999997</v>
          </cell>
          <cell r="EJ123">
            <v>0</v>
          </cell>
          <cell r="EK123">
            <v>0</v>
          </cell>
          <cell r="EL123">
            <v>6.2E-2</v>
          </cell>
          <cell r="EM123">
            <v>0.22800000000000001</v>
          </cell>
          <cell r="EN123">
            <v>0.54500000000000004</v>
          </cell>
          <cell r="EO123">
            <v>0</v>
          </cell>
          <cell r="EP123">
            <v>9.0999999999999998E-2</v>
          </cell>
          <cell r="EQ123">
            <v>7.3999999999999996E-2</v>
          </cell>
          <cell r="ER123">
            <v>0.58499999999999996</v>
          </cell>
          <cell r="ES123">
            <v>0.34100000000000003</v>
          </cell>
          <cell r="ET123">
            <v>0</v>
          </cell>
          <cell r="EU123">
            <v>0.05</v>
          </cell>
          <cell r="EV123">
            <v>0</v>
          </cell>
          <cell r="EW123">
            <v>0</v>
          </cell>
          <cell r="EX123">
            <v>0.17899999999999999</v>
          </cell>
          <cell r="EY123">
            <v>9.0999999999999998E-2</v>
          </cell>
          <cell r="EZ123">
            <v>7.3999999999999996E-2</v>
          </cell>
          <cell r="FA123">
            <v>0.185</v>
          </cell>
          <cell r="FB123">
            <v>0.69799999999999995</v>
          </cell>
          <cell r="FC123">
            <v>0.11700000000000001</v>
          </cell>
          <cell r="FD123">
            <v>0</v>
          </cell>
          <cell r="FE123">
            <v>1</v>
          </cell>
          <cell r="FF123">
            <v>0</v>
          </cell>
          <cell r="FG123">
            <v>0</v>
          </cell>
          <cell r="FH123">
            <v>0</v>
          </cell>
          <cell r="FI123">
            <v>0.97899999999999998</v>
          </cell>
          <cell r="FJ123">
            <v>2.1000000000000001E-2</v>
          </cell>
          <cell r="FK123">
            <v>0</v>
          </cell>
          <cell r="FL123">
            <v>0</v>
          </cell>
          <cell r="FM123">
            <v>0</v>
          </cell>
          <cell r="FN123">
            <v>0.88300000000000001</v>
          </cell>
          <cell r="FO123">
            <v>0.11700000000000001</v>
          </cell>
          <cell r="FP123">
            <v>0</v>
          </cell>
          <cell r="FQ123">
            <v>0.66100000000000003</v>
          </cell>
          <cell r="FR123">
            <v>0.121</v>
          </cell>
          <cell r="FS123">
            <v>0</v>
          </cell>
          <cell r="FT123">
            <v>4.3999999999999997E-2</v>
          </cell>
          <cell r="FU123">
            <v>0.17399999999999999</v>
          </cell>
          <cell r="FV123">
            <v>0</v>
          </cell>
          <cell r="FW123">
            <v>0.62</v>
          </cell>
          <cell r="FX123">
            <v>0.152</v>
          </cell>
          <cell r="FY123">
            <v>0</v>
          </cell>
          <cell r="FZ123">
            <v>4.1000000000000002E-2</v>
          </cell>
          <cell r="GA123">
            <v>0.187</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9.0999999999999998E-2</v>
          </cell>
          <cell r="GP123">
            <v>0.54500000000000004</v>
          </cell>
          <cell r="GQ123">
            <v>0</v>
          </cell>
          <cell r="GR123">
            <v>0</v>
          </cell>
          <cell r="GS123">
            <v>0</v>
          </cell>
          <cell r="GT123">
            <v>0</v>
          </cell>
          <cell r="GU123">
            <v>0.13600000000000001</v>
          </cell>
          <cell r="GV123">
            <v>0.05</v>
          </cell>
          <cell r="GW123">
            <v>0</v>
          </cell>
          <cell r="GX123">
            <v>0</v>
          </cell>
          <cell r="GY123">
            <v>0</v>
          </cell>
          <cell r="GZ123">
            <v>0</v>
          </cell>
          <cell r="HA123">
            <v>0.17899999999999999</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0.54500000000000004</v>
          </cell>
          <cell r="HW123">
            <v>9.0999999999999998E-2</v>
          </cell>
          <cell r="HX123">
            <v>0</v>
          </cell>
          <cell r="HY123">
            <v>0</v>
          </cell>
          <cell r="HZ123">
            <v>0</v>
          </cell>
          <cell r="IA123">
            <v>0</v>
          </cell>
          <cell r="IB123">
            <v>0.05</v>
          </cell>
          <cell r="IC123">
            <v>9.5000000000000001E-2</v>
          </cell>
          <cell r="ID123">
            <v>0.04</v>
          </cell>
          <cell r="IE123">
            <v>0</v>
          </cell>
          <cell r="IF123">
            <v>0</v>
          </cell>
          <cell r="IG123">
            <v>0</v>
          </cell>
          <cell r="IH123">
            <v>0</v>
          </cell>
          <cell r="II123">
            <v>0.17899999999999999</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0.63600000000000001</v>
          </cell>
          <cell r="JC123">
            <v>0</v>
          </cell>
          <cell r="JD123">
            <v>0</v>
          </cell>
          <cell r="JE123">
            <v>0</v>
          </cell>
          <cell r="JF123">
            <v>0</v>
          </cell>
          <cell r="JG123">
            <v>0</v>
          </cell>
          <cell r="JH123">
            <v>0.185</v>
          </cell>
          <cell r="JI123">
            <v>0</v>
          </cell>
          <cell r="JJ123">
            <v>0</v>
          </cell>
          <cell r="JK123">
            <v>0</v>
          </cell>
          <cell r="JL123">
            <v>0</v>
          </cell>
          <cell r="JM123">
            <v>0</v>
          </cell>
          <cell r="JN123">
            <v>0.17899999999999999</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0.63600000000000001</v>
          </cell>
          <cell r="KF123">
            <v>0</v>
          </cell>
          <cell r="KG123">
            <v>0</v>
          </cell>
          <cell r="KH123">
            <v>0</v>
          </cell>
          <cell r="KI123">
            <v>0</v>
          </cell>
          <cell r="KJ123">
            <v>0</v>
          </cell>
          <cell r="KK123">
            <v>0.185</v>
          </cell>
          <cell r="KL123">
            <v>0</v>
          </cell>
          <cell r="KM123">
            <v>0</v>
          </cell>
          <cell r="KN123">
            <v>0</v>
          </cell>
          <cell r="KO123">
            <v>0</v>
          </cell>
          <cell r="KP123">
            <v>0</v>
          </cell>
          <cell r="KQ123">
            <v>0.17899999999999999</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0.54500000000000004</v>
          </cell>
          <cell r="LI123">
            <v>9.0999999999999998E-2</v>
          </cell>
          <cell r="LJ123">
            <v>0</v>
          </cell>
          <cell r="LK123">
            <v>0</v>
          </cell>
          <cell r="LL123">
            <v>0</v>
          </cell>
          <cell r="LM123">
            <v>0.05</v>
          </cell>
          <cell r="LN123">
            <v>0</v>
          </cell>
          <cell r="LO123">
            <v>0.114</v>
          </cell>
          <cell r="LP123">
            <v>2.1000000000000001E-2</v>
          </cell>
          <cell r="LQ123">
            <v>0</v>
          </cell>
          <cell r="LR123">
            <v>0</v>
          </cell>
          <cell r="LS123">
            <v>0.17899999999999999</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0.63600000000000001</v>
          </cell>
          <cell r="MO123">
            <v>0</v>
          </cell>
          <cell r="MP123">
            <v>0</v>
          </cell>
          <cell r="MQ123">
            <v>0</v>
          </cell>
          <cell r="MR123">
            <v>0</v>
          </cell>
          <cell r="MS123">
            <v>0</v>
          </cell>
          <cell r="MT123">
            <v>0.185</v>
          </cell>
          <cell r="MU123">
            <v>0</v>
          </cell>
          <cell r="MV123">
            <v>0</v>
          </cell>
          <cell r="MW123">
            <v>0</v>
          </cell>
          <cell r="MX123">
            <v>0</v>
          </cell>
          <cell r="MY123">
            <v>0</v>
          </cell>
          <cell r="MZ123">
            <v>0.17899999999999999</v>
          </cell>
          <cell r="NA123">
            <v>0</v>
          </cell>
          <cell r="NB123">
            <v>0.123</v>
          </cell>
          <cell r="NC123">
            <v>0</v>
          </cell>
          <cell r="ND123">
            <v>0</v>
          </cell>
          <cell r="NE123">
            <v>0.04</v>
          </cell>
          <cell r="NF123">
            <v>0</v>
          </cell>
          <cell r="NG123">
            <v>0.11700000000000001</v>
          </cell>
          <cell r="NH123">
            <v>0.71899999999999997</v>
          </cell>
          <cell r="NI123">
            <v>0</v>
          </cell>
          <cell r="NJ123">
            <v>0</v>
          </cell>
          <cell r="NK123">
            <v>0</v>
          </cell>
          <cell r="NL123">
            <v>0</v>
          </cell>
          <cell r="NM123">
            <v>0</v>
          </cell>
          <cell r="NN123">
            <v>0</v>
          </cell>
          <cell r="NO123">
            <v>0</v>
          </cell>
          <cell r="NP123">
            <v>0</v>
          </cell>
          <cell r="NQ123">
            <v>0</v>
          </cell>
          <cell r="NR123">
            <v>0</v>
          </cell>
          <cell r="NS123">
            <v>0</v>
          </cell>
          <cell r="NT123">
            <v>0</v>
          </cell>
          <cell r="NU123">
            <v>0.16400000000000001</v>
          </cell>
          <cell r="NV123">
            <v>0</v>
          </cell>
          <cell r="NW123">
            <v>0</v>
          </cell>
          <cell r="NX123">
            <v>0</v>
          </cell>
          <cell r="NY123">
            <v>0</v>
          </cell>
          <cell r="NZ123">
            <v>0.83599999999999997</v>
          </cell>
          <cell r="OA123">
            <v>0</v>
          </cell>
          <cell r="OB123">
            <v>0</v>
          </cell>
          <cell r="OC123">
            <v>0</v>
          </cell>
          <cell r="OD123">
            <v>0</v>
          </cell>
          <cell r="OE123">
            <v>0</v>
          </cell>
          <cell r="OF123">
            <v>0</v>
          </cell>
          <cell r="OG123">
            <v>0</v>
          </cell>
          <cell r="OH123">
            <v>0</v>
          </cell>
          <cell r="OI123">
            <v>0</v>
          </cell>
          <cell r="OJ123">
            <v>0</v>
          </cell>
          <cell r="OK123">
            <v>0</v>
          </cell>
          <cell r="OL123">
            <v>0</v>
          </cell>
          <cell r="OM123">
            <v>0</v>
          </cell>
          <cell r="ON123">
            <v>0</v>
          </cell>
          <cell r="OO123">
            <v>0.123</v>
          </cell>
          <cell r="OP123">
            <v>0.11700000000000001</v>
          </cell>
          <cell r="OQ123">
            <v>0</v>
          </cell>
          <cell r="OR123">
            <v>0</v>
          </cell>
          <cell r="OS123">
            <v>0</v>
          </cell>
          <cell r="OT123">
            <v>0.71899999999999997</v>
          </cell>
          <cell r="OU123">
            <v>0</v>
          </cell>
          <cell r="OV123">
            <v>0</v>
          </cell>
          <cell r="OW123">
            <v>0</v>
          </cell>
          <cell r="OX123">
            <v>0</v>
          </cell>
          <cell r="OY123">
            <v>0</v>
          </cell>
          <cell r="OZ123">
            <v>0</v>
          </cell>
          <cell r="PA123">
            <v>0.04</v>
          </cell>
          <cell r="PB123">
            <v>0</v>
          </cell>
          <cell r="PC123">
            <v>0</v>
          </cell>
          <cell r="PD123">
            <v>0</v>
          </cell>
        </row>
        <row r="124">
          <cell r="A124" t="str">
            <v>EnsCE</v>
          </cell>
          <cell r="B124" t="str">
            <v>124</v>
          </cell>
          <cell r="C124" t="str">
            <v>NAF 38</v>
          </cell>
          <cell r="D124" t="str">
            <v>CE</v>
          </cell>
          <cell r="E124" t="str">
            <v/>
          </cell>
          <cell r="F124">
            <v>1E-3</v>
          </cell>
          <cell r="G124">
            <v>3.3000000000000002E-2</v>
          </cell>
          <cell r="H124">
            <v>0.27300000000000002</v>
          </cell>
          <cell r="I124">
            <v>0.60299999999999998</v>
          </cell>
          <cell r="J124">
            <v>0.09</v>
          </cell>
          <cell r="K124">
            <v>0.876</v>
          </cell>
          <cell r="L124">
            <v>2.4E-2</v>
          </cell>
          <cell r="M124">
            <v>0.1</v>
          </cell>
          <cell r="N124">
            <v>0</v>
          </cell>
          <cell r="O124">
            <v>0.14499999999999999</v>
          </cell>
          <cell r="P124">
            <v>0.26800000000000002</v>
          </cell>
          <cell r="Q124">
            <v>0.13600000000000001</v>
          </cell>
          <cell r="R124">
            <v>4.3999999999999997E-2</v>
          </cell>
          <cell r="S124">
            <v>0.156</v>
          </cell>
          <cell r="T124">
            <v>0.33500000000000002</v>
          </cell>
          <cell r="U124">
            <v>2.5000000000000001E-2</v>
          </cell>
          <cell r="V124">
            <v>0.121</v>
          </cell>
          <cell r="W124">
            <v>0.27100000000000002</v>
          </cell>
          <cell r="X124">
            <v>0.152</v>
          </cell>
          <cell r="Y124">
            <v>0.77</v>
          </cell>
          <cell r="Z124">
            <v>7.8E-2</v>
          </cell>
          <cell r="AA124">
            <v>0.158</v>
          </cell>
          <cell r="AB124">
            <v>0.191</v>
          </cell>
          <cell r="AC124">
            <v>0.14499999999999999</v>
          </cell>
          <cell r="AD124">
            <v>0.59199999999999997</v>
          </cell>
          <cell r="AE124">
            <v>0.16400000000000001</v>
          </cell>
          <cell r="AF124">
            <v>0.125</v>
          </cell>
          <cell r="AG124">
            <v>0.875</v>
          </cell>
          <cell r="AH124">
            <v>0.68500000000000005</v>
          </cell>
          <cell r="AI124">
            <v>0.315</v>
          </cell>
          <cell r="AK124">
            <v>0.33300000000000002</v>
          </cell>
          <cell r="AL124">
            <v>5.6000000000000001E-2</v>
          </cell>
          <cell r="AM124">
            <v>0</v>
          </cell>
          <cell r="AN124">
            <v>0.60299999999999998</v>
          </cell>
          <cell r="AO124">
            <v>8.0000000000000002E-3</v>
          </cell>
          <cell r="AP124">
            <v>7.9000000000000001E-2</v>
          </cell>
          <cell r="AQ124">
            <v>1.6E-2</v>
          </cell>
          <cell r="AR124">
            <v>3.2000000000000001E-2</v>
          </cell>
          <cell r="AS124">
            <v>0.84099999999999997</v>
          </cell>
          <cell r="AT124">
            <v>3.2000000000000001E-2</v>
          </cell>
          <cell r="AV124">
            <v>0.01</v>
          </cell>
          <cell r="AW124">
            <v>9.7000000000000003E-2</v>
          </cell>
          <cell r="AX124">
            <v>1.4E-2</v>
          </cell>
          <cell r="AY124">
            <v>0.75600000000000001</v>
          </cell>
          <cell r="AZ124">
            <v>0.123</v>
          </cell>
          <cell r="BA124">
            <v>18.891999999999999</v>
          </cell>
          <cell r="BB124">
            <v>0.113</v>
          </cell>
          <cell r="BC124">
            <v>0.20899999999999999</v>
          </cell>
          <cell r="BD124">
            <v>0.29199999999999998</v>
          </cell>
          <cell r="BE124">
            <v>0.38600000000000001</v>
          </cell>
          <cell r="BF124">
            <v>0.57299999999999995</v>
          </cell>
          <cell r="BG124">
            <v>0.28899999999999998</v>
          </cell>
          <cell r="BH124">
            <v>4.7E-2</v>
          </cell>
          <cell r="BI124">
            <v>2.8000000000000001E-2</v>
          </cell>
          <cell r="BJ124">
            <v>0.04</v>
          </cell>
          <cell r="BK124">
            <v>2.1999999999999999E-2</v>
          </cell>
          <cell r="BL124">
            <v>6.0999999999999999E-2</v>
          </cell>
          <cell r="BM124">
            <v>2.5000000000000001E-2</v>
          </cell>
          <cell r="BN124">
            <v>8.8999999999999996E-2</v>
          </cell>
          <cell r="BO124">
            <v>0.224</v>
          </cell>
          <cell r="BP124">
            <v>0.42399999999999999</v>
          </cell>
          <cell r="BQ124">
            <v>0.17599999999999999</v>
          </cell>
          <cell r="BR124">
            <v>0</v>
          </cell>
          <cell r="BS124">
            <v>2E-3</v>
          </cell>
          <cell r="BT124">
            <v>0</v>
          </cell>
          <cell r="BU124">
            <v>0</v>
          </cell>
          <cell r="BV124">
            <v>0.11799999999999999</v>
          </cell>
          <cell r="BW124">
            <v>0.88100000000000001</v>
          </cell>
          <cell r="BX124">
            <v>3.0000000000000001E-3</v>
          </cell>
          <cell r="BY124">
            <v>0</v>
          </cell>
          <cell r="BZ124">
            <v>2E-3</v>
          </cell>
          <cell r="CA124">
            <v>0.13800000000000001</v>
          </cell>
          <cell r="CB124">
            <v>0.80700000000000005</v>
          </cell>
          <cell r="CC124">
            <v>5.0999999999999997E-2</v>
          </cell>
          <cell r="CD124">
            <v>0</v>
          </cell>
          <cell r="CE124">
            <v>0</v>
          </cell>
          <cell r="CF124">
            <v>5.3999999999999999E-2</v>
          </cell>
          <cell r="CG124">
            <v>0.252</v>
          </cell>
          <cell r="CH124">
            <v>0.624</v>
          </cell>
          <cell r="CI124">
            <v>7.0000000000000007E-2</v>
          </cell>
          <cell r="CJ124">
            <v>0</v>
          </cell>
          <cell r="CK124">
            <v>0</v>
          </cell>
          <cell r="CL124">
            <v>0</v>
          </cell>
          <cell r="CM124">
            <v>5.0000000000000001E-3</v>
          </cell>
          <cell r="CN124">
            <v>4.0000000000000001E-3</v>
          </cell>
          <cell r="CO124">
            <v>0.99099999999999999</v>
          </cell>
          <cell r="CP124">
            <v>0.55100000000000005</v>
          </cell>
          <cell r="CQ124">
            <v>0.42</v>
          </cell>
          <cell r="CR124">
            <v>2.3E-2</v>
          </cell>
          <cell r="CS124">
            <v>2E-3</v>
          </cell>
          <cell r="CT124">
            <v>3.0000000000000001E-3</v>
          </cell>
          <cell r="CU124">
            <v>0.53600000000000003</v>
          </cell>
          <cell r="CV124">
            <v>0.30199999999999999</v>
          </cell>
          <cell r="CW124">
            <v>2.1000000000000001E-2</v>
          </cell>
          <cell r="CX124">
            <v>0.11700000000000001</v>
          </cell>
          <cell r="CY124">
            <v>2.3E-2</v>
          </cell>
          <cell r="CZ124">
            <v>0.77100000000000002</v>
          </cell>
          <cell r="DA124">
            <v>0.161</v>
          </cell>
          <cell r="DB124">
            <v>6.8000000000000005E-2</v>
          </cell>
          <cell r="DC124">
            <v>0</v>
          </cell>
          <cell r="DD124">
            <v>0</v>
          </cell>
          <cell r="DE124">
            <v>0.63700000000000001</v>
          </cell>
          <cell r="DF124">
            <v>0.16</v>
          </cell>
          <cell r="DG124">
            <v>3.7999999999999999E-2</v>
          </cell>
          <cell r="DH124">
            <v>0</v>
          </cell>
          <cell r="DI124">
            <v>0.16500000000000001</v>
          </cell>
          <cell r="DJ124">
            <v>0.50700000000000001</v>
          </cell>
          <cell r="DK124">
            <v>4.8000000000000001E-2</v>
          </cell>
          <cell r="DL124">
            <v>2E-3</v>
          </cell>
          <cell r="DM124">
            <v>8.9999999999999993E-3</v>
          </cell>
          <cell r="DN124">
            <v>0.434</v>
          </cell>
          <cell r="DO124">
            <v>0.55100000000000005</v>
          </cell>
          <cell r="DP124">
            <v>0.23599999999999999</v>
          </cell>
          <cell r="DQ124">
            <v>3.0000000000000001E-3</v>
          </cell>
          <cell r="DR124">
            <v>3.5000000000000003E-2</v>
          </cell>
          <cell r="DS124">
            <v>0.17399999999999999</v>
          </cell>
          <cell r="DT124">
            <v>0.54600000000000004</v>
          </cell>
          <cell r="DU124">
            <v>0.29899999999999999</v>
          </cell>
          <cell r="DV124">
            <v>0.15</v>
          </cell>
          <cell r="DW124">
            <v>0</v>
          </cell>
          <cell r="DX124">
            <v>5.0000000000000001E-3</v>
          </cell>
          <cell r="DY124">
            <v>0.32500000000000001</v>
          </cell>
          <cell r="DZ124">
            <v>0.315</v>
          </cell>
          <cell r="EA124">
            <v>3.4000000000000002E-2</v>
          </cell>
          <cell r="EB124">
            <v>0.32600000000000001</v>
          </cell>
          <cell r="EC124">
            <v>0.114</v>
          </cell>
          <cell r="ED124">
            <v>0.26200000000000001</v>
          </cell>
          <cell r="EE124">
            <v>5.3999999999999999E-2</v>
          </cell>
          <cell r="EF124">
            <v>0.33600000000000002</v>
          </cell>
          <cell r="EG124">
            <v>0.23300000000000001</v>
          </cell>
          <cell r="EH124">
            <v>0.33900000000000002</v>
          </cell>
          <cell r="EI124">
            <v>0.30399999999999999</v>
          </cell>
          <cell r="EJ124">
            <v>2.5000000000000001E-2</v>
          </cell>
          <cell r="EK124">
            <v>0.33100000000000002</v>
          </cell>
          <cell r="EL124">
            <v>0.378</v>
          </cell>
          <cell r="EM124">
            <v>4.7E-2</v>
          </cell>
          <cell r="EN124">
            <v>4.3999999999999997E-2</v>
          </cell>
          <cell r="EO124">
            <v>0.23699999999999999</v>
          </cell>
          <cell r="EP124">
            <v>9.7000000000000003E-2</v>
          </cell>
          <cell r="EQ124">
            <v>0.19700000000000001</v>
          </cell>
          <cell r="ER124">
            <v>0.35399999999999998</v>
          </cell>
          <cell r="ES124">
            <v>0.39700000000000002</v>
          </cell>
          <cell r="ET124">
            <v>0.11899999999999999</v>
          </cell>
          <cell r="EU124">
            <v>0.11899999999999999</v>
          </cell>
          <cell r="EV124">
            <v>7.9000000000000001E-2</v>
          </cell>
          <cell r="EW124">
            <v>2.1000000000000001E-2</v>
          </cell>
          <cell r="EX124">
            <v>0.17100000000000001</v>
          </cell>
          <cell r="EY124">
            <v>0.25700000000000001</v>
          </cell>
          <cell r="EZ124">
            <v>8.1000000000000003E-2</v>
          </cell>
          <cell r="FA124">
            <v>0.40200000000000002</v>
          </cell>
          <cell r="FB124">
            <v>0.192</v>
          </cell>
          <cell r="FC124">
            <v>0.39800000000000002</v>
          </cell>
          <cell r="FD124">
            <v>8.0000000000000002E-3</v>
          </cell>
          <cell r="FE124">
            <v>0.53</v>
          </cell>
          <cell r="FF124">
            <v>0.191</v>
          </cell>
          <cell r="FG124">
            <v>0.252</v>
          </cell>
          <cell r="FH124">
            <v>2.5999999999999999E-2</v>
          </cell>
          <cell r="FI124">
            <v>0.42399999999999999</v>
          </cell>
          <cell r="FJ124">
            <v>0.27800000000000002</v>
          </cell>
          <cell r="FK124">
            <v>0.27200000000000002</v>
          </cell>
          <cell r="FL124">
            <v>2.5999999999999999E-2</v>
          </cell>
          <cell r="FM124">
            <v>0.10299999999999999</v>
          </cell>
          <cell r="FN124">
            <v>0.54600000000000004</v>
          </cell>
          <cell r="FO124">
            <v>0.311</v>
          </cell>
          <cell r="FP124">
            <v>0.04</v>
          </cell>
          <cell r="FQ124">
            <v>0.67400000000000004</v>
          </cell>
          <cell r="FR124">
            <v>0.153</v>
          </cell>
          <cell r="FS124">
            <v>6.0000000000000001E-3</v>
          </cell>
          <cell r="FT124">
            <v>7.0000000000000007E-2</v>
          </cell>
          <cell r="FU124">
            <v>9.5000000000000001E-2</v>
          </cell>
          <cell r="FV124">
            <v>1E-3</v>
          </cell>
          <cell r="FW124">
            <v>0.65100000000000002</v>
          </cell>
          <cell r="FX124">
            <v>0.159</v>
          </cell>
          <cell r="FY124">
            <v>6.0000000000000001E-3</v>
          </cell>
          <cell r="FZ124">
            <v>7.5999999999999998E-2</v>
          </cell>
          <cell r="GA124">
            <v>0.106</v>
          </cell>
          <cell r="GB124">
            <v>1E-3</v>
          </cell>
          <cell r="GC124">
            <v>0</v>
          </cell>
          <cell r="GD124">
            <v>0</v>
          </cell>
          <cell r="GE124">
            <v>0</v>
          </cell>
          <cell r="GF124">
            <v>1E-3</v>
          </cell>
          <cell r="GG124">
            <v>0</v>
          </cell>
          <cell r="GH124">
            <v>0</v>
          </cell>
          <cell r="GI124">
            <v>1.7000000000000001E-2</v>
          </cell>
          <cell r="GJ124">
            <v>1.4E-2</v>
          </cell>
          <cell r="GK124">
            <v>0</v>
          </cell>
          <cell r="GL124">
            <v>2E-3</v>
          </cell>
          <cell r="GM124">
            <v>0</v>
          </cell>
          <cell r="GN124">
            <v>0</v>
          </cell>
          <cell r="GO124">
            <v>0.115</v>
          </cell>
          <cell r="GP124">
            <v>0.13</v>
          </cell>
          <cell r="GQ124">
            <v>0.01</v>
          </cell>
          <cell r="GR124">
            <v>7.0000000000000001E-3</v>
          </cell>
          <cell r="GS124">
            <v>8.0000000000000002E-3</v>
          </cell>
          <cell r="GT124">
            <v>0</v>
          </cell>
          <cell r="GU124">
            <v>0.371</v>
          </cell>
          <cell r="GV124">
            <v>0.13100000000000001</v>
          </cell>
          <cell r="GW124">
            <v>3.6999999999999998E-2</v>
          </cell>
          <cell r="GX124">
            <v>1.4E-2</v>
          </cell>
          <cell r="GY124">
            <v>3.2000000000000001E-2</v>
          </cell>
          <cell r="GZ124">
            <v>0.02</v>
          </cell>
          <cell r="HA124">
            <v>7.0000000000000007E-2</v>
          </cell>
          <cell r="HB124">
            <v>1.4E-2</v>
          </cell>
          <cell r="HC124">
            <v>0</v>
          </cell>
          <cell r="HD124">
            <v>4.0000000000000001E-3</v>
          </cell>
          <cell r="HE124">
            <v>0</v>
          </cell>
          <cell r="HF124">
            <v>3.0000000000000001E-3</v>
          </cell>
          <cell r="HG124">
            <v>0</v>
          </cell>
          <cell r="HH124">
            <v>0</v>
          </cell>
          <cell r="HI124">
            <v>0</v>
          </cell>
          <cell r="HJ124">
            <v>1E-3</v>
          </cell>
          <cell r="HK124">
            <v>0</v>
          </cell>
          <cell r="HL124">
            <v>0</v>
          </cell>
          <cell r="HM124">
            <v>0</v>
          </cell>
          <cell r="HN124">
            <v>0</v>
          </cell>
          <cell r="HO124">
            <v>0</v>
          </cell>
          <cell r="HP124">
            <v>8.9999999999999993E-3</v>
          </cell>
          <cell r="HQ124">
            <v>2.3E-2</v>
          </cell>
          <cell r="HR124">
            <v>0</v>
          </cell>
          <cell r="HS124">
            <v>1.2E-2</v>
          </cell>
          <cell r="HT124">
            <v>2E-3</v>
          </cell>
          <cell r="HU124">
            <v>2.9000000000000001E-2</v>
          </cell>
          <cell r="HV124">
            <v>2.9000000000000001E-2</v>
          </cell>
          <cell r="HW124">
            <v>0.161</v>
          </cell>
          <cell r="HX124">
            <v>3.3000000000000002E-2</v>
          </cell>
          <cell r="HY124">
            <v>4.8000000000000001E-2</v>
          </cell>
          <cell r="HZ124">
            <v>0.02</v>
          </cell>
          <cell r="IA124">
            <v>5.1999999999999998E-2</v>
          </cell>
          <cell r="IB124">
            <v>0.159</v>
          </cell>
          <cell r="IC124">
            <v>0.192</v>
          </cell>
          <cell r="ID124">
            <v>0.13600000000000001</v>
          </cell>
          <cell r="IE124">
            <v>0</v>
          </cell>
          <cell r="IF124">
            <v>3.0000000000000001E-3</v>
          </cell>
          <cell r="IG124">
            <v>8.0000000000000002E-3</v>
          </cell>
          <cell r="IH124">
            <v>2.5999999999999999E-2</v>
          </cell>
          <cell r="II124">
            <v>4.8000000000000001E-2</v>
          </cell>
          <cell r="IJ124">
            <v>6.0000000000000001E-3</v>
          </cell>
          <cell r="IK124">
            <v>0</v>
          </cell>
          <cell r="IL124">
            <v>0</v>
          </cell>
          <cell r="IM124">
            <v>0</v>
          </cell>
          <cell r="IN124">
            <v>0</v>
          </cell>
          <cell r="IO124">
            <v>0</v>
          </cell>
          <cell r="IP124">
            <v>2E-3</v>
          </cell>
          <cell r="IQ124">
            <v>0</v>
          </cell>
          <cell r="IR124">
            <v>2E-3</v>
          </cell>
          <cell r="IS124">
            <v>0</v>
          </cell>
          <cell r="IT124">
            <v>0</v>
          </cell>
          <cell r="IU124">
            <v>5.0000000000000001E-3</v>
          </cell>
          <cell r="IV124">
            <v>2.7E-2</v>
          </cell>
          <cell r="IW124">
            <v>0</v>
          </cell>
          <cell r="IX124">
            <v>0</v>
          </cell>
          <cell r="IY124">
            <v>0</v>
          </cell>
          <cell r="IZ124">
            <v>0</v>
          </cell>
          <cell r="JA124">
            <v>5.0999999999999997E-2</v>
          </cell>
          <cell r="JB124">
            <v>0.22700000000000001</v>
          </cell>
          <cell r="JC124">
            <v>0</v>
          </cell>
          <cell r="JD124">
            <v>0</v>
          </cell>
          <cell r="JE124">
            <v>0</v>
          </cell>
          <cell r="JF124">
            <v>0</v>
          </cell>
          <cell r="JG124">
            <v>4.9000000000000002E-2</v>
          </cell>
          <cell r="JH124">
            <v>0.55100000000000005</v>
          </cell>
          <cell r="JI124">
            <v>0</v>
          </cell>
          <cell r="JJ124">
            <v>0</v>
          </cell>
          <cell r="JK124">
            <v>0</v>
          </cell>
          <cell r="JL124">
            <v>0</v>
          </cell>
          <cell r="JM124">
            <v>1.2999999999999999E-2</v>
          </cell>
          <cell r="JN124">
            <v>7.4999999999999997E-2</v>
          </cell>
          <cell r="JO124">
            <v>0</v>
          </cell>
          <cell r="JP124">
            <v>0</v>
          </cell>
          <cell r="JQ124">
            <v>0</v>
          </cell>
          <cell r="JR124">
            <v>0</v>
          </cell>
          <cell r="JS124">
            <v>0</v>
          </cell>
          <cell r="JT124">
            <v>1E-3</v>
          </cell>
          <cell r="JU124">
            <v>0</v>
          </cell>
          <cell r="JV124">
            <v>0</v>
          </cell>
          <cell r="JW124">
            <v>0</v>
          </cell>
          <cell r="JX124">
            <v>4.0000000000000001E-3</v>
          </cell>
          <cell r="JY124">
            <v>2.9000000000000001E-2</v>
          </cell>
          <cell r="JZ124">
            <v>0</v>
          </cell>
          <cell r="KA124">
            <v>0</v>
          </cell>
          <cell r="KB124">
            <v>0</v>
          </cell>
          <cell r="KC124">
            <v>0</v>
          </cell>
          <cell r="KD124">
            <v>6.6000000000000003E-2</v>
          </cell>
          <cell r="KE124">
            <v>0.19700000000000001</v>
          </cell>
          <cell r="KF124">
            <v>8.9999999999999993E-3</v>
          </cell>
          <cell r="KG124">
            <v>3.0000000000000001E-3</v>
          </cell>
          <cell r="KH124">
            <v>0</v>
          </cell>
          <cell r="KI124">
            <v>2E-3</v>
          </cell>
          <cell r="KJ124">
            <v>0.06</v>
          </cell>
          <cell r="KK124">
            <v>0.501</v>
          </cell>
          <cell r="KL124">
            <v>3.7999999999999999E-2</v>
          </cell>
          <cell r="KM124">
            <v>0</v>
          </cell>
          <cell r="KN124">
            <v>0</v>
          </cell>
          <cell r="KO124">
            <v>0</v>
          </cell>
          <cell r="KP124">
            <v>8.0000000000000002E-3</v>
          </cell>
          <cell r="KQ124">
            <v>0.08</v>
          </cell>
          <cell r="KR124">
            <v>2E-3</v>
          </cell>
          <cell r="KS124">
            <v>0</v>
          </cell>
          <cell r="KT124">
            <v>0</v>
          </cell>
          <cell r="KU124">
            <v>0</v>
          </cell>
          <cell r="KV124">
            <v>0</v>
          </cell>
          <cell r="KW124">
            <v>0</v>
          </cell>
          <cell r="KX124">
            <v>2E-3</v>
          </cell>
          <cell r="KY124">
            <v>0</v>
          </cell>
          <cell r="KZ124">
            <v>0</v>
          </cell>
          <cell r="LA124">
            <v>0</v>
          </cell>
          <cell r="LB124">
            <v>0</v>
          </cell>
          <cell r="LC124">
            <v>3.3000000000000002E-2</v>
          </cell>
          <cell r="LD124">
            <v>0</v>
          </cell>
          <cell r="LE124">
            <v>0</v>
          </cell>
          <cell r="LF124">
            <v>0</v>
          </cell>
          <cell r="LG124">
            <v>4.0000000000000001E-3</v>
          </cell>
          <cell r="LH124">
            <v>0.10299999999999999</v>
          </cell>
          <cell r="LI124">
            <v>0.14699999999999999</v>
          </cell>
          <cell r="LJ124">
            <v>1.4999999999999999E-2</v>
          </cell>
          <cell r="LK124">
            <v>0</v>
          </cell>
          <cell r="LL124">
            <v>0</v>
          </cell>
          <cell r="LM124">
            <v>2.5000000000000001E-2</v>
          </cell>
          <cell r="LN124">
            <v>0.14199999999999999</v>
          </cell>
          <cell r="LO124">
            <v>0.39</v>
          </cell>
          <cell r="LP124">
            <v>4.8000000000000001E-2</v>
          </cell>
          <cell r="LQ124">
            <v>0</v>
          </cell>
          <cell r="LR124">
            <v>0</v>
          </cell>
          <cell r="LS124">
            <v>2.5999999999999999E-2</v>
          </cell>
          <cell r="LT124">
            <v>7.0000000000000001E-3</v>
          </cell>
          <cell r="LU124">
            <v>5.3999999999999999E-2</v>
          </cell>
          <cell r="LV124">
            <v>5.0000000000000001E-3</v>
          </cell>
          <cell r="LW124">
            <v>0</v>
          </cell>
          <cell r="LX124">
            <v>0</v>
          </cell>
          <cell r="LY124">
            <v>0</v>
          </cell>
          <cell r="LZ124">
            <v>0</v>
          </cell>
          <cell r="MA124">
            <v>0</v>
          </cell>
          <cell r="MB124">
            <v>1E-3</v>
          </cell>
          <cell r="MC124">
            <v>0</v>
          </cell>
          <cell r="MD124">
            <v>0</v>
          </cell>
          <cell r="ME124">
            <v>0</v>
          </cell>
          <cell r="MF124">
            <v>0</v>
          </cell>
          <cell r="MG124">
            <v>0</v>
          </cell>
          <cell r="MH124">
            <v>3.3000000000000002E-2</v>
          </cell>
          <cell r="MI124">
            <v>0</v>
          </cell>
          <cell r="MJ124">
            <v>0</v>
          </cell>
          <cell r="MK124">
            <v>0</v>
          </cell>
          <cell r="ML124">
            <v>0</v>
          </cell>
          <cell r="MM124">
            <v>2E-3</v>
          </cell>
          <cell r="MN124">
            <v>0.27300000000000002</v>
          </cell>
          <cell r="MO124">
            <v>0</v>
          </cell>
          <cell r="MP124">
            <v>0</v>
          </cell>
          <cell r="MQ124">
            <v>0</v>
          </cell>
          <cell r="MR124">
            <v>5.0000000000000001E-3</v>
          </cell>
          <cell r="MS124">
            <v>3.0000000000000001E-3</v>
          </cell>
          <cell r="MT124">
            <v>0.60499999999999998</v>
          </cell>
          <cell r="MU124">
            <v>0</v>
          </cell>
          <cell r="MV124">
            <v>0</v>
          </cell>
          <cell r="MW124">
            <v>0</v>
          </cell>
          <cell r="MX124">
            <v>0</v>
          </cell>
          <cell r="MY124">
            <v>0</v>
          </cell>
          <cell r="MZ124">
            <v>7.8E-2</v>
          </cell>
          <cell r="NA124">
            <v>9.9000000000000005E-2</v>
          </cell>
          <cell r="NB124">
            <v>0.13300000000000001</v>
          </cell>
          <cell r="NC124">
            <v>1.2E-2</v>
          </cell>
          <cell r="ND124">
            <v>4.2999999999999997E-2</v>
          </cell>
          <cell r="NE124">
            <v>4.3999999999999997E-2</v>
          </cell>
          <cell r="NF124">
            <v>1.6E-2</v>
          </cell>
          <cell r="NG124">
            <v>8.5000000000000006E-2</v>
          </cell>
          <cell r="NH124">
            <v>3.5000000000000003E-2</v>
          </cell>
          <cell r="NI124">
            <v>0.159</v>
          </cell>
          <cell r="NJ124">
            <v>0</v>
          </cell>
          <cell r="NK124">
            <v>2E-3</v>
          </cell>
          <cell r="NL124">
            <v>0</v>
          </cell>
          <cell r="NM124">
            <v>6.0000000000000001E-3</v>
          </cell>
          <cell r="NN124">
            <v>2.5999999999999999E-2</v>
          </cell>
          <cell r="NO124">
            <v>0</v>
          </cell>
          <cell r="NP124">
            <v>0</v>
          </cell>
          <cell r="NQ124">
            <v>2.9000000000000001E-2</v>
          </cell>
          <cell r="NR124">
            <v>2E-3</v>
          </cell>
          <cell r="NS124">
            <v>0.115</v>
          </cell>
          <cell r="NT124">
            <v>0.193</v>
          </cell>
          <cell r="NU124">
            <v>0.25900000000000001</v>
          </cell>
          <cell r="NV124">
            <v>4.5999999999999999E-2</v>
          </cell>
          <cell r="NW124">
            <v>0</v>
          </cell>
          <cell r="NX124">
            <v>2.7E-2</v>
          </cell>
          <cell r="NY124">
            <v>3.5000000000000003E-2</v>
          </cell>
          <cell r="NZ124">
            <v>0.214</v>
          </cell>
          <cell r="OA124">
            <v>1.7000000000000001E-2</v>
          </cell>
          <cell r="OB124">
            <v>2.9000000000000001E-2</v>
          </cell>
          <cell r="OC124">
            <v>0</v>
          </cell>
          <cell r="OD124">
            <v>2.4E-2</v>
          </cell>
          <cell r="OE124">
            <v>8.0000000000000002E-3</v>
          </cell>
          <cell r="OF124">
            <v>2E-3</v>
          </cell>
          <cell r="OG124">
            <v>3.3000000000000002E-2</v>
          </cell>
          <cell r="OH124">
            <v>2.5999999999999999E-2</v>
          </cell>
          <cell r="OI124">
            <v>0</v>
          </cell>
          <cell r="OJ124">
            <v>0.27900000000000003</v>
          </cell>
          <cell r="OK124">
            <v>8.7999999999999995E-2</v>
          </cell>
          <cell r="OL124">
            <v>1.9E-2</v>
          </cell>
          <cell r="OM124">
            <v>0.01</v>
          </cell>
          <cell r="ON124">
            <v>0</v>
          </cell>
          <cell r="OO124">
            <v>0.112</v>
          </cell>
          <cell r="OP124">
            <v>9.1999999999999998E-2</v>
          </cell>
          <cell r="OQ124">
            <v>0</v>
          </cell>
          <cell r="OR124">
            <v>3.6999999999999998E-2</v>
          </cell>
          <cell r="OS124">
            <v>8.9999999999999993E-3</v>
          </cell>
          <cell r="OT124">
            <v>4.2000000000000003E-2</v>
          </cell>
          <cell r="OU124">
            <v>0</v>
          </cell>
          <cell r="OV124">
            <v>4.0000000000000001E-3</v>
          </cell>
          <cell r="OW124">
            <v>7.9000000000000001E-2</v>
          </cell>
          <cell r="OX124">
            <v>0.157</v>
          </cell>
          <cell r="OY124">
            <v>1.4999999999999999E-2</v>
          </cell>
          <cell r="OZ124">
            <v>9.1999999999999998E-2</v>
          </cell>
          <cell r="PA124">
            <v>3.9E-2</v>
          </cell>
          <cell r="PB124">
            <v>0</v>
          </cell>
          <cell r="PC124">
            <v>0</v>
          </cell>
          <cell r="PD124">
            <v>0.20499999999999999</v>
          </cell>
        </row>
        <row r="125">
          <cell r="A125" t="str">
            <v>EnsCF</v>
          </cell>
          <cell r="B125" t="str">
            <v>125</v>
          </cell>
          <cell r="C125" t="str">
            <v>NAF 38</v>
          </cell>
          <cell r="D125" t="str">
            <v>CF</v>
          </cell>
          <cell r="E125" t="str">
            <v/>
          </cell>
          <cell r="F125">
            <v>0</v>
          </cell>
          <cell r="G125">
            <v>3.5999999999999997E-2</v>
          </cell>
          <cell r="H125">
            <v>0.08</v>
          </cell>
          <cell r="I125">
            <v>0.83399999999999996</v>
          </cell>
          <cell r="J125">
            <v>0.05</v>
          </cell>
          <cell r="K125">
            <v>0.84299999999999997</v>
          </cell>
          <cell r="L125">
            <v>9.6000000000000002E-2</v>
          </cell>
          <cell r="M125">
            <v>6.0999999999999999E-2</v>
          </cell>
          <cell r="N125">
            <v>0</v>
          </cell>
          <cell r="O125">
            <v>0.121</v>
          </cell>
          <cell r="P125">
            <v>0.34200000000000003</v>
          </cell>
          <cell r="Q125">
            <v>0.13900000000000001</v>
          </cell>
          <cell r="R125">
            <v>3.5999999999999997E-2</v>
          </cell>
          <cell r="S125">
            <v>0.105</v>
          </cell>
          <cell r="T125">
            <v>7.9000000000000001E-2</v>
          </cell>
          <cell r="U125">
            <v>8.9999999999999993E-3</v>
          </cell>
          <cell r="V125">
            <v>0.13700000000000001</v>
          </cell>
          <cell r="W125">
            <v>0.379</v>
          </cell>
          <cell r="X125">
            <v>6.4000000000000001E-2</v>
          </cell>
          <cell r="Y125">
            <v>0.85599999999999998</v>
          </cell>
          <cell r="Z125">
            <v>0.08</v>
          </cell>
          <cell r="AA125">
            <v>0</v>
          </cell>
          <cell r="AB125">
            <v>0.88400000000000001</v>
          </cell>
          <cell r="AC125">
            <v>0</v>
          </cell>
          <cell r="AD125">
            <v>0.76700000000000002</v>
          </cell>
          <cell r="AE125">
            <v>0</v>
          </cell>
          <cell r="AF125">
            <v>0.125</v>
          </cell>
          <cell r="AG125">
            <v>0.875</v>
          </cell>
          <cell r="AH125">
            <v>0.70399999999999996</v>
          </cell>
          <cell r="AI125">
            <v>0.29599999999999999</v>
          </cell>
          <cell r="AK125">
            <v>0.29599999999999999</v>
          </cell>
          <cell r="AL125">
            <v>0</v>
          </cell>
          <cell r="AM125">
            <v>0</v>
          </cell>
          <cell r="AN125">
            <v>0.70399999999999996</v>
          </cell>
          <cell r="AO125">
            <v>0</v>
          </cell>
          <cell r="AP125">
            <v>0</v>
          </cell>
          <cell r="AQ125">
            <v>0</v>
          </cell>
          <cell r="AR125">
            <v>0</v>
          </cell>
          <cell r="AS125">
            <v>0.78400000000000003</v>
          </cell>
          <cell r="AT125">
            <v>0.216</v>
          </cell>
          <cell r="AV125">
            <v>8.9999999999999993E-3</v>
          </cell>
          <cell r="AW125">
            <v>7.0000000000000001E-3</v>
          </cell>
          <cell r="AX125">
            <v>0</v>
          </cell>
          <cell r="AY125">
            <v>0.79200000000000004</v>
          </cell>
          <cell r="AZ125">
            <v>0.192</v>
          </cell>
          <cell r="BA125">
            <v>31.053999999999998</v>
          </cell>
          <cell r="BB125">
            <v>0.05</v>
          </cell>
          <cell r="BC125">
            <v>0.189</v>
          </cell>
          <cell r="BD125">
            <v>0.3</v>
          </cell>
          <cell r="BE125">
            <v>0.46100000000000002</v>
          </cell>
          <cell r="BF125">
            <v>0.33600000000000002</v>
          </cell>
          <cell r="BG125">
            <v>0.32900000000000001</v>
          </cell>
          <cell r="BH125">
            <v>0.221</v>
          </cell>
          <cell r="BI125">
            <v>4.3999999999999997E-2</v>
          </cell>
          <cell r="BJ125">
            <v>2.1000000000000001E-2</v>
          </cell>
          <cell r="BK125">
            <v>4.9000000000000002E-2</v>
          </cell>
          <cell r="BL125">
            <v>0.09</v>
          </cell>
          <cell r="BM125">
            <v>0.104</v>
          </cell>
          <cell r="BN125">
            <v>0.29299999999999998</v>
          </cell>
          <cell r="BO125">
            <v>0.224</v>
          </cell>
          <cell r="BP125">
            <v>0.22800000000000001</v>
          </cell>
          <cell r="BQ125">
            <v>6.0999999999999999E-2</v>
          </cell>
          <cell r="BR125">
            <v>0</v>
          </cell>
          <cell r="BS125">
            <v>0</v>
          </cell>
          <cell r="BT125">
            <v>1E-3</v>
          </cell>
          <cell r="BU125">
            <v>0</v>
          </cell>
          <cell r="BV125">
            <v>0.1</v>
          </cell>
          <cell r="BW125">
            <v>0.89900000000000002</v>
          </cell>
          <cell r="BX125">
            <v>0</v>
          </cell>
          <cell r="BY125">
            <v>0</v>
          </cell>
          <cell r="BZ125">
            <v>0</v>
          </cell>
          <cell r="CA125">
            <v>0.22900000000000001</v>
          </cell>
          <cell r="CB125">
            <v>0.745</v>
          </cell>
          <cell r="CC125">
            <v>2.5999999999999999E-2</v>
          </cell>
          <cell r="CD125">
            <v>7.0000000000000001E-3</v>
          </cell>
          <cell r="CE125">
            <v>0</v>
          </cell>
          <cell r="CF125">
            <v>6.0000000000000001E-3</v>
          </cell>
          <cell r="CG125">
            <v>0.34200000000000003</v>
          </cell>
          <cell r="CH125">
            <v>0.61</v>
          </cell>
          <cell r="CI125">
            <v>3.4000000000000002E-2</v>
          </cell>
          <cell r="CJ125">
            <v>0</v>
          </cell>
          <cell r="CK125">
            <v>0</v>
          </cell>
          <cell r="CL125">
            <v>0</v>
          </cell>
          <cell r="CM125">
            <v>0</v>
          </cell>
          <cell r="CN125">
            <v>0</v>
          </cell>
          <cell r="CO125">
            <v>1</v>
          </cell>
          <cell r="CP125">
            <v>0.627</v>
          </cell>
          <cell r="CQ125">
            <v>0.317</v>
          </cell>
          <cell r="CR125">
            <v>4.8000000000000001E-2</v>
          </cell>
          <cell r="CS125">
            <v>0</v>
          </cell>
          <cell r="CT125">
            <v>7.0000000000000001E-3</v>
          </cell>
          <cell r="CU125">
            <v>0.57099999999999995</v>
          </cell>
          <cell r="CV125">
            <v>0.255</v>
          </cell>
          <cell r="CW125">
            <v>4.8000000000000001E-2</v>
          </cell>
          <cell r="CX125">
            <v>5.2999999999999999E-2</v>
          </cell>
          <cell r="CY125">
            <v>7.1999999999999995E-2</v>
          </cell>
          <cell r="CZ125">
            <v>0.78500000000000003</v>
          </cell>
          <cell r="DA125">
            <v>0.17699999999999999</v>
          </cell>
          <cell r="DB125">
            <v>3.7999999999999999E-2</v>
          </cell>
          <cell r="DC125">
            <v>0</v>
          </cell>
          <cell r="DD125">
            <v>0</v>
          </cell>
          <cell r="DE125">
            <v>0.68100000000000005</v>
          </cell>
          <cell r="DF125">
            <v>0.161</v>
          </cell>
          <cell r="DG125">
            <v>0</v>
          </cell>
          <cell r="DH125">
            <v>0</v>
          </cell>
          <cell r="DI125">
            <v>0.157</v>
          </cell>
          <cell r="DJ125">
            <v>0.48099999999999998</v>
          </cell>
          <cell r="DK125">
            <v>8.5000000000000006E-2</v>
          </cell>
          <cell r="DL125">
            <v>0</v>
          </cell>
          <cell r="DM125">
            <v>0.04</v>
          </cell>
          <cell r="DN125">
            <v>0.39400000000000002</v>
          </cell>
          <cell r="DO125">
            <v>0.71199999999999997</v>
          </cell>
          <cell r="DP125">
            <v>0.17399999999999999</v>
          </cell>
          <cell r="DQ125">
            <v>1.0999999999999999E-2</v>
          </cell>
          <cell r="DR125">
            <v>2.7E-2</v>
          </cell>
          <cell r="DS125">
            <v>7.6999999999999999E-2</v>
          </cell>
          <cell r="DT125">
            <v>0.60799999999999998</v>
          </cell>
          <cell r="DU125">
            <v>0.26700000000000002</v>
          </cell>
          <cell r="DV125">
            <v>0.11799999999999999</v>
          </cell>
          <cell r="DW125">
            <v>0</v>
          </cell>
          <cell r="DX125">
            <v>7.0000000000000001E-3</v>
          </cell>
          <cell r="DY125">
            <v>0.377</v>
          </cell>
          <cell r="DZ125">
            <v>0.27100000000000002</v>
          </cell>
          <cell r="EA125">
            <v>2.5999999999999999E-2</v>
          </cell>
          <cell r="EB125">
            <v>0.32600000000000001</v>
          </cell>
          <cell r="EC125">
            <v>0.11899999999999999</v>
          </cell>
          <cell r="ED125">
            <v>0.25600000000000001</v>
          </cell>
          <cell r="EE125">
            <v>0.14499999999999999</v>
          </cell>
          <cell r="EF125">
            <v>0.14099999999999999</v>
          </cell>
          <cell r="EG125">
            <v>0.33800000000000002</v>
          </cell>
          <cell r="EH125">
            <v>0.46800000000000003</v>
          </cell>
          <cell r="EI125">
            <v>0.19600000000000001</v>
          </cell>
          <cell r="EJ125">
            <v>0.02</v>
          </cell>
          <cell r="EK125">
            <v>0.316</v>
          </cell>
          <cell r="EL125">
            <v>0.433</v>
          </cell>
          <cell r="EM125">
            <v>0.121</v>
          </cell>
          <cell r="EN125">
            <v>6.8000000000000005E-2</v>
          </cell>
          <cell r="EO125">
            <v>9.4E-2</v>
          </cell>
          <cell r="EP125">
            <v>5.0000000000000001E-3</v>
          </cell>
          <cell r="EQ125">
            <v>0.28000000000000003</v>
          </cell>
          <cell r="ER125">
            <v>0.52900000000000003</v>
          </cell>
          <cell r="ES125">
            <v>0.112</v>
          </cell>
          <cell r="ET125">
            <v>0.15</v>
          </cell>
          <cell r="EU125">
            <v>0.11799999999999999</v>
          </cell>
          <cell r="EV125">
            <v>8.1000000000000003E-2</v>
          </cell>
          <cell r="EW125">
            <v>8.9999999999999993E-3</v>
          </cell>
          <cell r="EX125">
            <v>6.0999999999999999E-2</v>
          </cell>
          <cell r="EY125">
            <v>0.17299999999999999</v>
          </cell>
          <cell r="EZ125">
            <v>8.7999999999999995E-2</v>
          </cell>
          <cell r="FA125">
            <v>0.38400000000000001</v>
          </cell>
          <cell r="FB125">
            <v>0.11700000000000001</v>
          </cell>
          <cell r="FC125">
            <v>0.36099999999999999</v>
          </cell>
          <cell r="FD125">
            <v>0.13900000000000001</v>
          </cell>
          <cell r="FE125">
            <v>0.59</v>
          </cell>
          <cell r="FF125">
            <v>8.5999999999999993E-2</v>
          </cell>
          <cell r="FG125">
            <v>0.189</v>
          </cell>
          <cell r="FH125">
            <v>0.13500000000000001</v>
          </cell>
          <cell r="FI125">
            <v>0.50600000000000001</v>
          </cell>
          <cell r="FJ125">
            <v>0.11700000000000001</v>
          </cell>
          <cell r="FK125">
            <v>0.23400000000000001</v>
          </cell>
          <cell r="FL125">
            <v>0.14199999999999999</v>
          </cell>
          <cell r="FM125">
            <v>3.4000000000000002E-2</v>
          </cell>
          <cell r="FN125">
            <v>0.63</v>
          </cell>
          <cell r="FO125">
            <v>0.25</v>
          </cell>
          <cell r="FP125">
            <v>8.5999999999999993E-2</v>
          </cell>
          <cell r="FQ125">
            <v>0.54</v>
          </cell>
          <cell r="FR125">
            <v>0.27400000000000002</v>
          </cell>
          <cell r="FS125">
            <v>5.0000000000000001E-3</v>
          </cell>
          <cell r="FT125">
            <v>8.2000000000000003E-2</v>
          </cell>
          <cell r="FU125">
            <v>9.9000000000000005E-2</v>
          </cell>
          <cell r="FV125">
            <v>0</v>
          </cell>
          <cell r="FW125">
            <v>0.51200000000000001</v>
          </cell>
          <cell r="FX125">
            <v>0.26800000000000002</v>
          </cell>
          <cell r="FY125">
            <v>5.0000000000000001E-3</v>
          </cell>
          <cell r="FZ125">
            <v>9.5000000000000001E-2</v>
          </cell>
          <cell r="GA125">
            <v>0.12</v>
          </cell>
          <cell r="GB125">
            <v>0</v>
          </cell>
          <cell r="GC125">
            <v>0</v>
          </cell>
          <cell r="GD125">
            <v>0</v>
          </cell>
          <cell r="GE125">
            <v>0</v>
          </cell>
          <cell r="GF125">
            <v>0</v>
          </cell>
          <cell r="GG125">
            <v>0</v>
          </cell>
          <cell r="GH125">
            <v>0</v>
          </cell>
          <cell r="GI125">
            <v>8.9999999999999993E-3</v>
          </cell>
          <cell r="GJ125">
            <v>2.7E-2</v>
          </cell>
          <cell r="GK125">
            <v>0</v>
          </cell>
          <cell r="GL125">
            <v>0</v>
          </cell>
          <cell r="GM125">
            <v>0</v>
          </cell>
          <cell r="GN125">
            <v>0</v>
          </cell>
          <cell r="GO125">
            <v>1.4E-2</v>
          </cell>
          <cell r="GP125">
            <v>2.8000000000000001E-2</v>
          </cell>
          <cell r="GQ125">
            <v>2.7E-2</v>
          </cell>
          <cell r="GR125">
            <v>0</v>
          </cell>
          <cell r="GS125">
            <v>0</v>
          </cell>
          <cell r="GT125">
            <v>0</v>
          </cell>
          <cell r="GU125">
            <v>0.30299999999999999</v>
          </cell>
          <cell r="GV125">
            <v>0.245</v>
          </cell>
          <cell r="GW125">
            <v>0.182</v>
          </cell>
          <cell r="GX125">
            <v>4.3999999999999997E-2</v>
          </cell>
          <cell r="GY125">
            <v>2.1000000000000001E-2</v>
          </cell>
          <cell r="GZ125">
            <v>4.9000000000000002E-2</v>
          </cell>
          <cell r="HA125">
            <v>0.01</v>
          </cell>
          <cell r="HB125">
            <v>2.8000000000000001E-2</v>
          </cell>
          <cell r="HC125">
            <v>1.2E-2</v>
          </cell>
          <cell r="HD125">
            <v>0</v>
          </cell>
          <cell r="HE125">
            <v>0</v>
          </cell>
          <cell r="HF125">
            <v>0</v>
          </cell>
          <cell r="HG125">
            <v>0</v>
          </cell>
          <cell r="HH125">
            <v>0</v>
          </cell>
          <cell r="HI125">
            <v>0</v>
          </cell>
          <cell r="HJ125">
            <v>0</v>
          </cell>
          <cell r="HK125">
            <v>0</v>
          </cell>
          <cell r="HL125">
            <v>0</v>
          </cell>
          <cell r="HM125">
            <v>0</v>
          </cell>
          <cell r="HN125">
            <v>0</v>
          </cell>
          <cell r="HO125">
            <v>2.8000000000000001E-2</v>
          </cell>
          <cell r="HP125">
            <v>0</v>
          </cell>
          <cell r="HQ125">
            <v>0</v>
          </cell>
          <cell r="HR125">
            <v>8.9999999999999993E-3</v>
          </cell>
          <cell r="HS125">
            <v>7.0000000000000001E-3</v>
          </cell>
          <cell r="HT125">
            <v>1.0999999999999999E-2</v>
          </cell>
          <cell r="HU125">
            <v>3.6999999999999998E-2</v>
          </cell>
          <cell r="HV125">
            <v>1.9E-2</v>
          </cell>
          <cell r="HW125">
            <v>0</v>
          </cell>
          <cell r="HX125">
            <v>6.0000000000000001E-3</v>
          </cell>
          <cell r="HY125">
            <v>8.3000000000000004E-2</v>
          </cell>
          <cell r="HZ125">
            <v>9.2999999999999999E-2</v>
          </cell>
          <cell r="IA125">
            <v>0.22800000000000001</v>
          </cell>
          <cell r="IB125">
            <v>0.16400000000000001</v>
          </cell>
          <cell r="IC125">
            <v>0.216</v>
          </cell>
          <cell r="ID125">
            <v>4.5999999999999999E-2</v>
          </cell>
          <cell r="IE125">
            <v>0</v>
          </cell>
          <cell r="IF125">
            <v>0</v>
          </cell>
          <cell r="IG125">
            <v>0</v>
          </cell>
          <cell r="IH125">
            <v>0.04</v>
          </cell>
          <cell r="II125">
            <v>1.2E-2</v>
          </cell>
          <cell r="IJ125">
            <v>0</v>
          </cell>
          <cell r="IK125">
            <v>0</v>
          </cell>
          <cell r="IL125">
            <v>0</v>
          </cell>
          <cell r="IM125">
            <v>0</v>
          </cell>
          <cell r="IN125">
            <v>0</v>
          </cell>
          <cell r="IO125">
            <v>0</v>
          </cell>
          <cell r="IP125">
            <v>0</v>
          </cell>
          <cell r="IQ125">
            <v>0</v>
          </cell>
          <cell r="IR125">
            <v>0</v>
          </cell>
          <cell r="IS125">
            <v>0</v>
          </cell>
          <cell r="IT125">
            <v>0</v>
          </cell>
          <cell r="IU125">
            <v>2.7E-2</v>
          </cell>
          <cell r="IV125">
            <v>8.9999999999999993E-3</v>
          </cell>
          <cell r="IW125">
            <v>0</v>
          </cell>
          <cell r="IX125">
            <v>0</v>
          </cell>
          <cell r="IY125">
            <v>1E-3</v>
          </cell>
          <cell r="IZ125">
            <v>0</v>
          </cell>
          <cell r="JA125">
            <v>6.0000000000000001E-3</v>
          </cell>
          <cell r="JB125">
            <v>6.2E-2</v>
          </cell>
          <cell r="JC125">
            <v>0</v>
          </cell>
          <cell r="JD125">
            <v>0</v>
          </cell>
          <cell r="JE125">
            <v>0</v>
          </cell>
          <cell r="JF125">
            <v>0</v>
          </cell>
          <cell r="JG125">
            <v>6.7000000000000004E-2</v>
          </cell>
          <cell r="JH125">
            <v>0.77800000000000002</v>
          </cell>
          <cell r="JI125">
            <v>0</v>
          </cell>
          <cell r="JJ125">
            <v>0</v>
          </cell>
          <cell r="JK125">
            <v>0</v>
          </cell>
          <cell r="JL125">
            <v>0</v>
          </cell>
          <cell r="JM125">
            <v>0</v>
          </cell>
          <cell r="JN125">
            <v>0.05</v>
          </cell>
          <cell r="JO125">
            <v>0</v>
          </cell>
          <cell r="JP125">
            <v>0</v>
          </cell>
          <cell r="JQ125">
            <v>0</v>
          </cell>
          <cell r="JR125">
            <v>0</v>
          </cell>
          <cell r="JS125">
            <v>0</v>
          </cell>
          <cell r="JT125">
            <v>0</v>
          </cell>
          <cell r="JU125">
            <v>0</v>
          </cell>
          <cell r="JV125">
            <v>0</v>
          </cell>
          <cell r="JW125">
            <v>0</v>
          </cell>
          <cell r="JX125">
            <v>1.9E-2</v>
          </cell>
          <cell r="JY125">
            <v>1.7999999999999999E-2</v>
          </cell>
          <cell r="JZ125">
            <v>0</v>
          </cell>
          <cell r="KA125">
            <v>0</v>
          </cell>
          <cell r="KB125">
            <v>0</v>
          </cell>
          <cell r="KC125">
            <v>0</v>
          </cell>
          <cell r="KD125">
            <v>0</v>
          </cell>
          <cell r="KE125">
            <v>6.8000000000000005E-2</v>
          </cell>
          <cell r="KF125">
            <v>0</v>
          </cell>
          <cell r="KG125">
            <v>0</v>
          </cell>
          <cell r="KH125">
            <v>0</v>
          </cell>
          <cell r="KI125">
            <v>0</v>
          </cell>
          <cell r="KJ125">
            <v>0.21</v>
          </cell>
          <cell r="KK125">
            <v>0.60899999999999999</v>
          </cell>
          <cell r="KL125">
            <v>2.5999999999999999E-2</v>
          </cell>
          <cell r="KM125">
            <v>0</v>
          </cell>
          <cell r="KN125">
            <v>0</v>
          </cell>
          <cell r="KO125">
            <v>0</v>
          </cell>
          <cell r="KP125">
            <v>0</v>
          </cell>
          <cell r="KQ125">
            <v>0.05</v>
          </cell>
          <cell r="KR125">
            <v>0</v>
          </cell>
          <cell r="KS125">
            <v>0</v>
          </cell>
          <cell r="KT125">
            <v>0</v>
          </cell>
          <cell r="KU125">
            <v>0</v>
          </cell>
          <cell r="KV125">
            <v>0</v>
          </cell>
          <cell r="KW125">
            <v>0</v>
          </cell>
          <cell r="KX125">
            <v>0</v>
          </cell>
          <cell r="KY125">
            <v>0</v>
          </cell>
          <cell r="KZ125">
            <v>0</v>
          </cell>
          <cell r="LA125">
            <v>0</v>
          </cell>
          <cell r="LB125">
            <v>0</v>
          </cell>
          <cell r="LC125">
            <v>3.6999999999999998E-2</v>
          </cell>
          <cell r="LD125">
            <v>0</v>
          </cell>
          <cell r="LE125">
            <v>7.0000000000000001E-3</v>
          </cell>
          <cell r="LF125">
            <v>0</v>
          </cell>
          <cell r="LG125">
            <v>0</v>
          </cell>
          <cell r="LH125">
            <v>0</v>
          </cell>
          <cell r="LI125">
            <v>5.1999999999999998E-2</v>
          </cell>
          <cell r="LJ125">
            <v>8.9999999999999993E-3</v>
          </cell>
          <cell r="LK125">
            <v>0</v>
          </cell>
          <cell r="LL125">
            <v>0</v>
          </cell>
          <cell r="LM125">
            <v>6.0000000000000001E-3</v>
          </cell>
          <cell r="LN125">
            <v>0.32500000000000001</v>
          </cell>
          <cell r="LO125">
            <v>0.48799999999999999</v>
          </cell>
          <cell r="LP125">
            <v>2.5000000000000001E-2</v>
          </cell>
          <cell r="LQ125">
            <v>0</v>
          </cell>
          <cell r="LR125">
            <v>0</v>
          </cell>
          <cell r="LS125">
            <v>0</v>
          </cell>
          <cell r="LT125">
            <v>1.7999999999999999E-2</v>
          </cell>
          <cell r="LU125">
            <v>3.2000000000000001E-2</v>
          </cell>
          <cell r="LV125">
            <v>0</v>
          </cell>
          <cell r="LW125">
            <v>0</v>
          </cell>
          <cell r="LX125">
            <v>0</v>
          </cell>
          <cell r="LY125">
            <v>0</v>
          </cell>
          <cell r="LZ125">
            <v>0</v>
          </cell>
          <cell r="MA125">
            <v>0</v>
          </cell>
          <cell r="MB125">
            <v>0</v>
          </cell>
          <cell r="MC125">
            <v>0</v>
          </cell>
          <cell r="MD125">
            <v>0</v>
          </cell>
          <cell r="ME125">
            <v>0</v>
          </cell>
          <cell r="MF125">
            <v>0</v>
          </cell>
          <cell r="MG125">
            <v>0</v>
          </cell>
          <cell r="MH125">
            <v>3.7999999999999999E-2</v>
          </cell>
          <cell r="MI125">
            <v>0</v>
          </cell>
          <cell r="MJ125">
            <v>0</v>
          </cell>
          <cell r="MK125">
            <v>0</v>
          </cell>
          <cell r="ML125">
            <v>0</v>
          </cell>
          <cell r="MM125">
            <v>0</v>
          </cell>
          <cell r="MN125">
            <v>6.9000000000000006E-2</v>
          </cell>
          <cell r="MO125">
            <v>0</v>
          </cell>
          <cell r="MP125">
            <v>0</v>
          </cell>
          <cell r="MQ125">
            <v>0</v>
          </cell>
          <cell r="MR125">
            <v>0</v>
          </cell>
          <cell r="MS125">
            <v>0</v>
          </cell>
          <cell r="MT125">
            <v>0.84299999999999997</v>
          </cell>
          <cell r="MU125">
            <v>0</v>
          </cell>
          <cell r="MV125">
            <v>0</v>
          </cell>
          <cell r="MW125">
            <v>0</v>
          </cell>
          <cell r="MX125">
            <v>0</v>
          </cell>
          <cell r="MY125">
            <v>0</v>
          </cell>
          <cell r="MZ125">
            <v>0.05</v>
          </cell>
          <cell r="NA125">
            <v>0.11899999999999999</v>
          </cell>
          <cell r="NB125">
            <v>9.0999999999999998E-2</v>
          </cell>
          <cell r="NC125">
            <v>0.105</v>
          </cell>
          <cell r="ND125">
            <v>1.2E-2</v>
          </cell>
          <cell r="NE125">
            <v>4.9000000000000002E-2</v>
          </cell>
          <cell r="NF125">
            <v>0</v>
          </cell>
          <cell r="NG125">
            <v>0.14899999999999999</v>
          </cell>
          <cell r="NH125">
            <v>2.8000000000000001E-2</v>
          </cell>
          <cell r="NI125">
            <v>7.2999999999999995E-2</v>
          </cell>
          <cell r="NJ125">
            <v>2.1000000000000001E-2</v>
          </cell>
          <cell r="NK125">
            <v>0</v>
          </cell>
          <cell r="NL125">
            <v>0</v>
          </cell>
          <cell r="NM125">
            <v>1.0999999999999999E-2</v>
          </cell>
          <cell r="NN125">
            <v>1.4E-2</v>
          </cell>
          <cell r="NO125">
            <v>0</v>
          </cell>
          <cell r="NP125">
            <v>0</v>
          </cell>
          <cell r="NQ125">
            <v>1.6E-2</v>
          </cell>
          <cell r="NR125">
            <v>0</v>
          </cell>
          <cell r="NS125">
            <v>4.2000000000000003E-2</v>
          </cell>
          <cell r="NT125">
            <v>0.26800000000000002</v>
          </cell>
          <cell r="NU125">
            <v>0.309</v>
          </cell>
          <cell r="NV125">
            <v>3.9E-2</v>
          </cell>
          <cell r="NW125">
            <v>0</v>
          </cell>
          <cell r="NX125">
            <v>2.9000000000000001E-2</v>
          </cell>
          <cell r="NY125">
            <v>8.2000000000000003E-2</v>
          </cell>
          <cell r="NZ125">
            <v>0.158</v>
          </cell>
          <cell r="OA125">
            <v>0</v>
          </cell>
          <cell r="OB125">
            <v>3.1E-2</v>
          </cell>
          <cell r="OC125">
            <v>1.4E-2</v>
          </cell>
          <cell r="OD125">
            <v>0</v>
          </cell>
          <cell r="OE125">
            <v>1.0999999999999999E-2</v>
          </cell>
          <cell r="OF125">
            <v>0</v>
          </cell>
          <cell r="OG125">
            <v>6.2E-2</v>
          </cell>
          <cell r="OH125">
            <v>0</v>
          </cell>
          <cell r="OI125">
            <v>8.0000000000000002E-3</v>
          </cell>
          <cell r="OJ125">
            <v>0.25600000000000001</v>
          </cell>
          <cell r="OK125">
            <v>0.108</v>
          </cell>
          <cell r="OL125">
            <v>1.0999999999999999E-2</v>
          </cell>
          <cell r="OM125">
            <v>0</v>
          </cell>
          <cell r="ON125">
            <v>0</v>
          </cell>
          <cell r="OO125">
            <v>0.14799999999999999</v>
          </cell>
          <cell r="OP125">
            <v>8.1000000000000003E-2</v>
          </cell>
          <cell r="OQ125">
            <v>0</v>
          </cell>
          <cell r="OR125">
            <v>2.7E-2</v>
          </cell>
          <cell r="OS125">
            <v>0.10199999999999999</v>
          </cell>
          <cell r="OT125">
            <v>3.2000000000000001E-2</v>
          </cell>
          <cell r="OU125">
            <v>1.0999999999999999E-2</v>
          </cell>
          <cell r="OV125">
            <v>0</v>
          </cell>
          <cell r="OW125">
            <v>2.5999999999999999E-2</v>
          </cell>
          <cell r="OX125">
            <v>5.0999999999999997E-2</v>
          </cell>
          <cell r="OY125">
            <v>0</v>
          </cell>
          <cell r="OZ125">
            <v>6.4000000000000001E-2</v>
          </cell>
          <cell r="PA125">
            <v>8.4000000000000005E-2</v>
          </cell>
          <cell r="PB125">
            <v>2.1000000000000001E-2</v>
          </cell>
          <cell r="PC125">
            <v>8.0000000000000002E-3</v>
          </cell>
          <cell r="PD125">
            <v>0.22500000000000001</v>
          </cell>
        </row>
        <row r="126">
          <cell r="A126" t="str">
            <v>EnsCG</v>
          </cell>
          <cell r="B126" t="str">
            <v>126</v>
          </cell>
          <cell r="C126" t="str">
            <v>NAF 38</v>
          </cell>
          <cell r="D126" t="str">
            <v>CG</v>
          </cell>
          <cell r="E126" t="str">
            <v/>
          </cell>
          <cell r="F126">
            <v>0</v>
          </cell>
          <cell r="G126">
            <v>2.9000000000000001E-2</v>
          </cell>
          <cell r="H126">
            <v>0.23499999999999999</v>
          </cell>
          <cell r="I126">
            <v>0.64100000000000001</v>
          </cell>
          <cell r="J126">
            <v>9.5000000000000001E-2</v>
          </cell>
          <cell r="K126">
            <v>0.93200000000000005</v>
          </cell>
          <cell r="L126">
            <v>1.0999999999999999E-2</v>
          </cell>
          <cell r="M126">
            <v>4.9000000000000002E-2</v>
          </cell>
          <cell r="N126">
            <v>8.0000000000000002E-3</v>
          </cell>
          <cell r="O126">
            <v>0.11600000000000001</v>
          </cell>
          <cell r="P126">
            <v>0.20200000000000001</v>
          </cell>
          <cell r="Q126">
            <v>7.2999999999999995E-2</v>
          </cell>
          <cell r="R126">
            <v>2.4E-2</v>
          </cell>
          <cell r="S126">
            <v>0.11600000000000001</v>
          </cell>
          <cell r="T126">
            <v>0.28399999999999997</v>
          </cell>
          <cell r="U126">
            <v>1.4E-2</v>
          </cell>
          <cell r="V126">
            <v>8.7999999999999995E-2</v>
          </cell>
          <cell r="W126">
            <v>0.39400000000000002</v>
          </cell>
          <cell r="X126">
            <v>0.253</v>
          </cell>
          <cell r="Y126">
            <v>0.70099999999999996</v>
          </cell>
          <cell r="Z126">
            <v>4.5999999999999999E-2</v>
          </cell>
          <cell r="AA126">
            <v>0.14699999999999999</v>
          </cell>
          <cell r="AB126">
            <v>0.33100000000000002</v>
          </cell>
          <cell r="AC126">
            <v>0.20300000000000001</v>
          </cell>
          <cell r="AD126">
            <v>0.35899999999999999</v>
          </cell>
          <cell r="AE126">
            <v>0.54200000000000004</v>
          </cell>
          <cell r="AF126">
            <v>0.35099999999999998</v>
          </cell>
          <cell r="AG126">
            <v>0.64900000000000002</v>
          </cell>
          <cell r="AH126">
            <v>0.64100000000000001</v>
          </cell>
          <cell r="AI126">
            <v>0.35899999999999999</v>
          </cell>
          <cell r="AK126">
            <v>0.80600000000000005</v>
          </cell>
          <cell r="AL126">
            <v>2.3E-2</v>
          </cell>
          <cell r="AM126">
            <v>0</v>
          </cell>
          <cell r="AN126">
            <v>0.13100000000000001</v>
          </cell>
          <cell r="AO126">
            <v>0.04</v>
          </cell>
          <cell r="AP126">
            <v>0.08</v>
          </cell>
          <cell r="AQ126">
            <v>4.2999999999999997E-2</v>
          </cell>
          <cell r="AR126">
            <v>1.7000000000000001E-2</v>
          </cell>
          <cell r="AS126">
            <v>0.33</v>
          </cell>
          <cell r="AT126">
            <v>0.53100000000000003</v>
          </cell>
          <cell r="AV126">
            <v>0.17499999999999999</v>
          </cell>
          <cell r="AW126">
            <v>9.2999999999999999E-2</v>
          </cell>
          <cell r="AX126">
            <v>2.5999999999999999E-2</v>
          </cell>
          <cell r="AY126">
            <v>0.58299999999999996</v>
          </cell>
          <cell r="AZ126">
            <v>0.123</v>
          </cell>
          <cell r="BA126">
            <v>15.496</v>
          </cell>
          <cell r="BB126">
            <v>0.38400000000000001</v>
          </cell>
          <cell r="BC126">
            <v>0.317</v>
          </cell>
          <cell r="BD126">
            <v>0.19700000000000001</v>
          </cell>
          <cell r="BE126">
            <v>0.10199999999999999</v>
          </cell>
          <cell r="BF126">
            <v>0.74199999999999999</v>
          </cell>
          <cell r="BG126">
            <v>0.21</v>
          </cell>
          <cell r="BH126">
            <v>2.4E-2</v>
          </cell>
          <cell r="BI126">
            <v>8.0000000000000002E-3</v>
          </cell>
          <cell r="BJ126">
            <v>6.0000000000000001E-3</v>
          </cell>
          <cell r="BK126">
            <v>8.9999999999999993E-3</v>
          </cell>
          <cell r="BL126">
            <v>5.0000000000000001E-3</v>
          </cell>
          <cell r="BM126">
            <v>7.0000000000000001E-3</v>
          </cell>
          <cell r="BN126">
            <v>4.4999999999999998E-2</v>
          </cell>
          <cell r="BO126">
            <v>0.13300000000000001</v>
          </cell>
          <cell r="BP126">
            <v>0.47199999999999998</v>
          </cell>
          <cell r="BQ126">
            <v>0.33800000000000002</v>
          </cell>
          <cell r="BR126">
            <v>0</v>
          </cell>
          <cell r="BS126">
            <v>0</v>
          </cell>
          <cell r="BT126">
            <v>4.0000000000000001E-3</v>
          </cell>
          <cell r="BU126">
            <v>3.6999999999999998E-2</v>
          </cell>
          <cell r="BV126">
            <v>0.21099999999999999</v>
          </cell>
          <cell r="BW126">
            <v>0.748</v>
          </cell>
          <cell r="BX126">
            <v>0</v>
          </cell>
          <cell r="BY126">
            <v>0</v>
          </cell>
          <cell r="BZ126">
            <v>2E-3</v>
          </cell>
          <cell r="CA126">
            <v>0.14299999999999999</v>
          </cell>
          <cell r="CB126">
            <v>0.77100000000000002</v>
          </cell>
          <cell r="CC126">
            <v>8.4000000000000005E-2</v>
          </cell>
          <cell r="CD126">
            <v>0</v>
          </cell>
          <cell r="CE126">
            <v>0</v>
          </cell>
          <cell r="CF126">
            <v>7.0000000000000001E-3</v>
          </cell>
          <cell r="CG126">
            <v>0.20799999999999999</v>
          </cell>
          <cell r="CH126">
            <v>0.63200000000000001</v>
          </cell>
          <cell r="CI126">
            <v>0.153</v>
          </cell>
          <cell r="CJ126">
            <v>0</v>
          </cell>
          <cell r="CK126">
            <v>0</v>
          </cell>
          <cell r="CL126">
            <v>0</v>
          </cell>
          <cell r="CM126">
            <v>0</v>
          </cell>
          <cell r="CN126">
            <v>1.4999999999999999E-2</v>
          </cell>
          <cell r="CO126">
            <v>0.98499999999999999</v>
          </cell>
          <cell r="CP126">
            <v>0.6</v>
          </cell>
          <cell r="CQ126">
            <v>0.32700000000000001</v>
          </cell>
          <cell r="CR126">
            <v>2.7E-2</v>
          </cell>
          <cell r="CS126">
            <v>1.0999999999999999E-2</v>
          </cell>
          <cell r="CT126">
            <v>3.4000000000000002E-2</v>
          </cell>
          <cell r="CU126">
            <v>0.55500000000000005</v>
          </cell>
          <cell r="CV126">
            <v>0.17599999999999999</v>
          </cell>
          <cell r="CW126">
            <v>1.2E-2</v>
          </cell>
          <cell r="CX126">
            <v>0.129</v>
          </cell>
          <cell r="CY126">
            <v>0.128</v>
          </cell>
          <cell r="CZ126">
            <v>0.75</v>
          </cell>
          <cell r="DA126">
            <v>0.2</v>
          </cell>
          <cell r="DB126">
            <v>4.2000000000000003E-2</v>
          </cell>
          <cell r="DC126">
            <v>0</v>
          </cell>
          <cell r="DD126">
            <v>8.0000000000000002E-3</v>
          </cell>
          <cell r="DE126">
            <v>0.64500000000000002</v>
          </cell>
          <cell r="DF126">
            <v>0.156</v>
          </cell>
          <cell r="DG126">
            <v>6.0000000000000001E-3</v>
          </cell>
          <cell r="DH126">
            <v>0.01</v>
          </cell>
          <cell r="DI126">
            <v>0.183</v>
          </cell>
          <cell r="DJ126">
            <v>0.52700000000000002</v>
          </cell>
          <cell r="DK126">
            <v>3.3000000000000002E-2</v>
          </cell>
          <cell r="DL126">
            <v>0</v>
          </cell>
          <cell r="DM126">
            <v>2.8000000000000001E-2</v>
          </cell>
          <cell r="DN126">
            <v>0.41199999999999998</v>
          </cell>
          <cell r="DO126">
            <v>0.60799999999999998</v>
          </cell>
          <cell r="DP126">
            <v>0.153</v>
          </cell>
          <cell r="DQ126">
            <v>3.0000000000000001E-3</v>
          </cell>
          <cell r="DR126">
            <v>6.0999999999999999E-2</v>
          </cell>
          <cell r="DS126">
            <v>0.17499999999999999</v>
          </cell>
          <cell r="DT126">
            <v>0.58599999999999997</v>
          </cell>
          <cell r="DU126">
            <v>0.27700000000000002</v>
          </cell>
          <cell r="DV126">
            <v>0.11600000000000001</v>
          </cell>
          <cell r="DW126">
            <v>0</v>
          </cell>
          <cell r="DX126">
            <v>2.1000000000000001E-2</v>
          </cell>
          <cell r="DY126">
            <v>0.39200000000000002</v>
          </cell>
          <cell r="DZ126">
            <v>0.32800000000000001</v>
          </cell>
          <cell r="EA126">
            <v>6.6000000000000003E-2</v>
          </cell>
          <cell r="EB126">
            <v>0.214</v>
          </cell>
          <cell r="EC126">
            <v>0.221</v>
          </cell>
          <cell r="ED126">
            <v>0.23799999999999999</v>
          </cell>
          <cell r="EE126">
            <v>0.05</v>
          </cell>
          <cell r="EF126">
            <v>0.29199999999999998</v>
          </cell>
          <cell r="EG126">
            <v>0.19900000000000001</v>
          </cell>
          <cell r="EH126">
            <v>0.40899999999999997</v>
          </cell>
          <cell r="EI126">
            <v>0.32300000000000001</v>
          </cell>
          <cell r="EJ126">
            <v>4.8000000000000001E-2</v>
          </cell>
          <cell r="EK126">
            <v>0.22</v>
          </cell>
          <cell r="EL126">
            <v>0.27500000000000002</v>
          </cell>
          <cell r="EM126">
            <v>3.2000000000000001E-2</v>
          </cell>
          <cell r="EN126">
            <v>4.7E-2</v>
          </cell>
          <cell r="EO126">
            <v>0.13700000000000001</v>
          </cell>
          <cell r="EP126">
            <v>0.13800000000000001</v>
          </cell>
          <cell r="EQ126">
            <v>0.371</v>
          </cell>
          <cell r="ER126">
            <v>0.30099999999999999</v>
          </cell>
          <cell r="ES126">
            <v>0.503</v>
          </cell>
          <cell r="ET126">
            <v>3.5999999999999997E-2</v>
          </cell>
          <cell r="EU126">
            <v>5.8999999999999997E-2</v>
          </cell>
          <cell r="EV126">
            <v>6.2E-2</v>
          </cell>
          <cell r="EW126">
            <v>2.1000000000000001E-2</v>
          </cell>
          <cell r="EX126">
            <v>9.1999999999999998E-2</v>
          </cell>
          <cell r="EY126">
            <v>0.11</v>
          </cell>
          <cell r="EZ126">
            <v>0.104</v>
          </cell>
          <cell r="FA126">
            <v>0.34399999999999997</v>
          </cell>
          <cell r="FB126">
            <v>0.23100000000000001</v>
          </cell>
          <cell r="FC126">
            <v>0.38800000000000001</v>
          </cell>
          <cell r="FD126">
            <v>3.6999999999999998E-2</v>
          </cell>
          <cell r="FE126">
            <v>0.497</v>
          </cell>
          <cell r="FF126">
            <v>0.26500000000000001</v>
          </cell>
          <cell r="FG126">
            <v>0.23200000000000001</v>
          </cell>
          <cell r="FH126">
            <v>6.0000000000000001E-3</v>
          </cell>
          <cell r="FI126">
            <v>0.34399999999999997</v>
          </cell>
          <cell r="FJ126">
            <v>0.39800000000000002</v>
          </cell>
          <cell r="FK126">
            <v>0.25</v>
          </cell>
          <cell r="FL126">
            <v>8.0000000000000002E-3</v>
          </cell>
          <cell r="FM126">
            <v>0.28000000000000003</v>
          </cell>
          <cell r="FN126">
            <v>0.443</v>
          </cell>
          <cell r="FO126">
            <v>0.254</v>
          </cell>
          <cell r="FP126">
            <v>2.3E-2</v>
          </cell>
          <cell r="FQ126">
            <v>0.77600000000000002</v>
          </cell>
          <cell r="FR126">
            <v>6.9000000000000006E-2</v>
          </cell>
          <cell r="FS126">
            <v>1.7000000000000001E-2</v>
          </cell>
          <cell r="FT126">
            <v>6.6000000000000003E-2</v>
          </cell>
          <cell r="FU126">
            <v>7.0999999999999994E-2</v>
          </cell>
          <cell r="FV126">
            <v>1E-3</v>
          </cell>
          <cell r="FW126">
            <v>0.75</v>
          </cell>
          <cell r="FX126">
            <v>7.3999999999999996E-2</v>
          </cell>
          <cell r="FY126">
            <v>1.7999999999999999E-2</v>
          </cell>
          <cell r="FZ126">
            <v>7.3999999999999996E-2</v>
          </cell>
          <cell r="GA126">
            <v>8.3000000000000004E-2</v>
          </cell>
          <cell r="GB126">
            <v>1E-3</v>
          </cell>
          <cell r="GC126">
            <v>0</v>
          </cell>
          <cell r="GD126">
            <v>0</v>
          </cell>
          <cell r="GE126">
            <v>0</v>
          </cell>
          <cell r="GF126">
            <v>0</v>
          </cell>
          <cell r="GG126">
            <v>0</v>
          </cell>
          <cell r="GH126">
            <v>0</v>
          </cell>
          <cell r="GI126">
            <v>2.8000000000000001E-2</v>
          </cell>
          <cell r="GJ126">
            <v>1E-3</v>
          </cell>
          <cell r="GK126">
            <v>0</v>
          </cell>
          <cell r="GL126">
            <v>0</v>
          </cell>
          <cell r="GM126">
            <v>0</v>
          </cell>
          <cell r="GN126">
            <v>0</v>
          </cell>
          <cell r="GO126">
            <v>9.8000000000000004E-2</v>
          </cell>
          <cell r="GP126">
            <v>0.121</v>
          </cell>
          <cell r="GQ126">
            <v>1.0999999999999999E-2</v>
          </cell>
          <cell r="GR126">
            <v>5.0000000000000001E-3</v>
          </cell>
          <cell r="GS126">
            <v>0</v>
          </cell>
          <cell r="GT126">
            <v>0</v>
          </cell>
          <cell r="GU126">
            <v>0.55000000000000004</v>
          </cell>
          <cell r="GV126">
            <v>6.6000000000000003E-2</v>
          </cell>
          <cell r="GW126">
            <v>8.0000000000000002E-3</v>
          </cell>
          <cell r="GX126">
            <v>3.0000000000000001E-3</v>
          </cell>
          <cell r="GY126">
            <v>5.0000000000000001E-3</v>
          </cell>
          <cell r="GZ126">
            <v>8.9999999999999993E-3</v>
          </cell>
          <cell r="HA126">
            <v>6.5000000000000002E-2</v>
          </cell>
          <cell r="HB126">
            <v>2.1999999999999999E-2</v>
          </cell>
          <cell r="HC126">
            <v>6.0000000000000001E-3</v>
          </cell>
          <cell r="HD126">
            <v>1E-3</v>
          </cell>
          <cell r="HE126">
            <v>2E-3</v>
          </cell>
          <cell r="HF126">
            <v>0</v>
          </cell>
          <cell r="HG126">
            <v>0</v>
          </cell>
          <cell r="HH126">
            <v>0</v>
          </cell>
          <cell r="HI126">
            <v>0</v>
          </cell>
          <cell r="HJ126">
            <v>0</v>
          </cell>
          <cell r="HK126">
            <v>0</v>
          </cell>
          <cell r="HL126">
            <v>0</v>
          </cell>
          <cell r="HM126">
            <v>0</v>
          </cell>
          <cell r="HN126">
            <v>0</v>
          </cell>
          <cell r="HO126">
            <v>0</v>
          </cell>
          <cell r="HP126">
            <v>0</v>
          </cell>
          <cell r="HQ126">
            <v>1.6E-2</v>
          </cell>
          <cell r="HR126">
            <v>1.4E-2</v>
          </cell>
          <cell r="HS126">
            <v>2E-3</v>
          </cell>
          <cell r="HT126">
            <v>4.0000000000000001E-3</v>
          </cell>
          <cell r="HU126">
            <v>3.1E-2</v>
          </cell>
          <cell r="HV126">
            <v>3.4000000000000002E-2</v>
          </cell>
          <cell r="HW126">
            <v>0.11899999999999999</v>
          </cell>
          <cell r="HX126">
            <v>4.9000000000000002E-2</v>
          </cell>
          <cell r="HY126">
            <v>3.0000000000000001E-3</v>
          </cell>
          <cell r="HZ126">
            <v>0</v>
          </cell>
          <cell r="IA126">
            <v>1.4E-2</v>
          </cell>
          <cell r="IB126">
            <v>7.1999999999999995E-2</v>
          </cell>
          <cell r="IC126">
            <v>0.311</v>
          </cell>
          <cell r="ID126">
            <v>0.23400000000000001</v>
          </cell>
          <cell r="IE126">
            <v>0</v>
          </cell>
          <cell r="IF126">
            <v>2E-3</v>
          </cell>
          <cell r="IG126">
            <v>0</v>
          </cell>
          <cell r="IH126">
            <v>2.7E-2</v>
          </cell>
          <cell r="II126">
            <v>2.7E-2</v>
          </cell>
          <cell r="IJ126">
            <v>4.1000000000000002E-2</v>
          </cell>
          <cell r="IK126">
            <v>0</v>
          </cell>
          <cell r="IL126">
            <v>0</v>
          </cell>
          <cell r="IM126">
            <v>0</v>
          </cell>
          <cell r="IN126">
            <v>0</v>
          </cell>
          <cell r="IO126">
            <v>0</v>
          </cell>
          <cell r="IP126">
            <v>0</v>
          </cell>
          <cell r="IQ126">
            <v>0</v>
          </cell>
          <cell r="IR126">
            <v>0</v>
          </cell>
          <cell r="IS126">
            <v>1E-3</v>
          </cell>
          <cell r="IT126">
            <v>0</v>
          </cell>
          <cell r="IU126">
            <v>8.9999999999999993E-3</v>
          </cell>
          <cell r="IV126">
            <v>1.6E-2</v>
          </cell>
          <cell r="IW126">
            <v>0</v>
          </cell>
          <cell r="IX126">
            <v>0</v>
          </cell>
          <cell r="IY126">
            <v>3.0000000000000001E-3</v>
          </cell>
          <cell r="IZ126">
            <v>3.6999999999999998E-2</v>
          </cell>
          <cell r="JA126">
            <v>2.3E-2</v>
          </cell>
          <cell r="JB126">
            <v>0.17699999999999999</v>
          </cell>
          <cell r="JC126">
            <v>0</v>
          </cell>
          <cell r="JD126">
            <v>0</v>
          </cell>
          <cell r="JE126">
            <v>0</v>
          </cell>
          <cell r="JF126">
            <v>0</v>
          </cell>
          <cell r="JG126">
            <v>0.16200000000000001</v>
          </cell>
          <cell r="JH126">
            <v>0.47299999999999998</v>
          </cell>
          <cell r="JI126">
            <v>0</v>
          </cell>
          <cell r="JJ126">
            <v>0</v>
          </cell>
          <cell r="JK126">
            <v>0</v>
          </cell>
          <cell r="JL126">
            <v>0</v>
          </cell>
          <cell r="JM126">
            <v>1.6E-2</v>
          </cell>
          <cell r="JN126">
            <v>8.2000000000000003E-2</v>
          </cell>
          <cell r="JO126">
            <v>0</v>
          </cell>
          <cell r="JP126">
            <v>0</v>
          </cell>
          <cell r="JQ126">
            <v>0</v>
          </cell>
          <cell r="JR126">
            <v>0</v>
          </cell>
          <cell r="JS126">
            <v>0</v>
          </cell>
          <cell r="JT126">
            <v>0</v>
          </cell>
          <cell r="JU126">
            <v>0</v>
          </cell>
          <cell r="JV126">
            <v>0</v>
          </cell>
          <cell r="JW126">
            <v>0</v>
          </cell>
          <cell r="JX126">
            <v>2E-3</v>
          </cell>
          <cell r="JY126">
            <v>2.8000000000000001E-2</v>
          </cell>
          <cell r="JZ126">
            <v>0</v>
          </cell>
          <cell r="KA126">
            <v>0</v>
          </cell>
          <cell r="KB126">
            <v>0</v>
          </cell>
          <cell r="KC126">
            <v>0</v>
          </cell>
          <cell r="KD126">
            <v>4.2999999999999997E-2</v>
          </cell>
          <cell r="KE126">
            <v>0.185</v>
          </cell>
          <cell r="KF126">
            <v>0.01</v>
          </cell>
          <cell r="KG126">
            <v>0</v>
          </cell>
          <cell r="KH126">
            <v>0</v>
          </cell>
          <cell r="KI126">
            <v>2E-3</v>
          </cell>
          <cell r="KJ126">
            <v>0.08</v>
          </cell>
          <cell r="KK126">
            <v>0.48599999999999999</v>
          </cell>
          <cell r="KL126">
            <v>7.2999999999999995E-2</v>
          </cell>
          <cell r="KM126">
            <v>0</v>
          </cell>
          <cell r="KN126">
            <v>0</v>
          </cell>
          <cell r="KO126">
            <v>0</v>
          </cell>
          <cell r="KP126">
            <v>1.7999999999999999E-2</v>
          </cell>
          <cell r="KQ126">
            <v>7.1999999999999995E-2</v>
          </cell>
          <cell r="KR126">
            <v>2E-3</v>
          </cell>
          <cell r="KS126">
            <v>0</v>
          </cell>
          <cell r="KT126">
            <v>0</v>
          </cell>
          <cell r="KU126">
            <v>0</v>
          </cell>
          <cell r="KV126">
            <v>0</v>
          </cell>
          <cell r="KW126">
            <v>0</v>
          </cell>
          <cell r="KX126">
            <v>0</v>
          </cell>
          <cell r="KY126">
            <v>0</v>
          </cell>
          <cell r="KZ126">
            <v>0</v>
          </cell>
          <cell r="LA126">
            <v>0</v>
          </cell>
          <cell r="LB126">
            <v>3.0000000000000001E-3</v>
          </cell>
          <cell r="LC126">
            <v>2.5000000000000001E-2</v>
          </cell>
          <cell r="LD126">
            <v>2E-3</v>
          </cell>
          <cell r="LE126">
            <v>0</v>
          </cell>
          <cell r="LF126">
            <v>0</v>
          </cell>
          <cell r="LG126">
            <v>3.0000000000000001E-3</v>
          </cell>
          <cell r="LH126">
            <v>5.5E-2</v>
          </cell>
          <cell r="LI126">
            <v>0.159</v>
          </cell>
          <cell r="LJ126">
            <v>2.1999999999999999E-2</v>
          </cell>
          <cell r="LK126">
            <v>0</v>
          </cell>
          <cell r="LL126">
            <v>0</v>
          </cell>
          <cell r="LM126">
            <v>4.0000000000000001E-3</v>
          </cell>
          <cell r="LN126">
            <v>0.14899999999999999</v>
          </cell>
          <cell r="LO126">
            <v>0.36499999999999999</v>
          </cell>
          <cell r="LP126">
            <v>0.11600000000000001</v>
          </cell>
          <cell r="LQ126">
            <v>0</v>
          </cell>
          <cell r="LR126">
            <v>0</v>
          </cell>
          <cell r="LS126">
            <v>0</v>
          </cell>
          <cell r="LT126">
            <v>1E-3</v>
          </cell>
          <cell r="LU126">
            <v>8.3000000000000004E-2</v>
          </cell>
          <cell r="LV126">
            <v>1.2999999999999999E-2</v>
          </cell>
          <cell r="LW126">
            <v>0</v>
          </cell>
          <cell r="LX126">
            <v>0</v>
          </cell>
          <cell r="LY126">
            <v>0</v>
          </cell>
          <cell r="LZ126">
            <v>0</v>
          </cell>
          <cell r="MA126">
            <v>0</v>
          </cell>
          <cell r="MB126">
            <v>0</v>
          </cell>
          <cell r="MC126">
            <v>0</v>
          </cell>
          <cell r="MD126">
            <v>0</v>
          </cell>
          <cell r="ME126">
            <v>0</v>
          </cell>
          <cell r="MF126">
            <v>0</v>
          </cell>
          <cell r="MG126">
            <v>0</v>
          </cell>
          <cell r="MH126">
            <v>2.5999999999999999E-2</v>
          </cell>
          <cell r="MI126">
            <v>0</v>
          </cell>
          <cell r="MJ126">
            <v>0</v>
          </cell>
          <cell r="MK126">
            <v>0</v>
          </cell>
          <cell r="ML126">
            <v>0</v>
          </cell>
          <cell r="MM126">
            <v>8.0000000000000002E-3</v>
          </cell>
          <cell r="MN126">
            <v>0.216</v>
          </cell>
          <cell r="MO126">
            <v>0</v>
          </cell>
          <cell r="MP126">
            <v>0</v>
          </cell>
          <cell r="MQ126">
            <v>0</v>
          </cell>
          <cell r="MR126">
            <v>0</v>
          </cell>
          <cell r="MS126">
            <v>7.0000000000000001E-3</v>
          </cell>
          <cell r="MT126">
            <v>0.63900000000000001</v>
          </cell>
          <cell r="MU126">
            <v>0</v>
          </cell>
          <cell r="MV126">
            <v>0</v>
          </cell>
          <cell r="MW126">
            <v>0</v>
          </cell>
          <cell r="MX126">
            <v>0</v>
          </cell>
          <cell r="MY126">
            <v>0</v>
          </cell>
          <cell r="MZ126">
            <v>0.10299999999999999</v>
          </cell>
          <cell r="NA126">
            <v>0.20899999999999999</v>
          </cell>
          <cell r="NB126">
            <v>0.11799999999999999</v>
          </cell>
          <cell r="NC126">
            <v>2.3E-2</v>
          </cell>
          <cell r="ND126">
            <v>2.3E-2</v>
          </cell>
          <cell r="NE126">
            <v>1.9E-2</v>
          </cell>
          <cell r="NF126">
            <v>8.0000000000000002E-3</v>
          </cell>
          <cell r="NG126">
            <v>8.7999999999999995E-2</v>
          </cell>
          <cell r="NH126">
            <v>2.3E-2</v>
          </cell>
          <cell r="NI126">
            <v>0.19900000000000001</v>
          </cell>
          <cell r="NJ126">
            <v>8.9999999999999993E-3</v>
          </cell>
          <cell r="NK126">
            <v>0</v>
          </cell>
          <cell r="NL126">
            <v>0.01</v>
          </cell>
          <cell r="NM126">
            <v>0</v>
          </cell>
          <cell r="NN126">
            <v>5.6000000000000001E-2</v>
          </cell>
          <cell r="NO126">
            <v>0</v>
          </cell>
          <cell r="NP126">
            <v>3.0000000000000001E-3</v>
          </cell>
          <cell r="NQ126">
            <v>2.4E-2</v>
          </cell>
          <cell r="NR126">
            <v>0</v>
          </cell>
          <cell r="NS126">
            <v>1.4E-2</v>
          </cell>
          <cell r="NT126">
            <v>0.17299999999999999</v>
          </cell>
          <cell r="NU126">
            <v>0.34499999999999997</v>
          </cell>
          <cell r="NV126">
            <v>0.03</v>
          </cell>
          <cell r="NW126">
            <v>0</v>
          </cell>
          <cell r="NX126">
            <v>1.6E-2</v>
          </cell>
          <cell r="NY126">
            <v>4.5999999999999999E-2</v>
          </cell>
          <cell r="NZ126">
            <v>0.26300000000000001</v>
          </cell>
          <cell r="OA126">
            <v>4.0000000000000001E-3</v>
          </cell>
          <cell r="OB126">
            <v>1.4E-2</v>
          </cell>
          <cell r="OC126">
            <v>4.0000000000000001E-3</v>
          </cell>
          <cell r="OD126">
            <v>1.2999999999999999E-2</v>
          </cell>
          <cell r="OE126">
            <v>4.2999999999999997E-2</v>
          </cell>
          <cell r="OF126">
            <v>6.0000000000000001E-3</v>
          </cell>
          <cell r="OG126">
            <v>1.4999999999999999E-2</v>
          </cell>
          <cell r="OH126">
            <v>1.2999999999999999E-2</v>
          </cell>
          <cell r="OI126">
            <v>0</v>
          </cell>
          <cell r="OJ126">
            <v>0.186</v>
          </cell>
          <cell r="OK126">
            <v>0.214</v>
          </cell>
          <cell r="OL126">
            <v>3.0000000000000001E-3</v>
          </cell>
          <cell r="OM126">
            <v>0</v>
          </cell>
          <cell r="ON126">
            <v>3.0000000000000001E-3</v>
          </cell>
          <cell r="OO126">
            <v>0.14199999999999999</v>
          </cell>
          <cell r="OP126">
            <v>0.08</v>
          </cell>
          <cell r="OQ126">
            <v>1E-3</v>
          </cell>
          <cell r="OR126">
            <v>1.6E-2</v>
          </cell>
          <cell r="OS126">
            <v>1.7999999999999999E-2</v>
          </cell>
          <cell r="OT126">
            <v>2.7E-2</v>
          </cell>
          <cell r="OU126">
            <v>0</v>
          </cell>
          <cell r="OV126">
            <v>0</v>
          </cell>
          <cell r="OW126">
            <v>1.7999999999999999E-2</v>
          </cell>
          <cell r="OX126">
            <v>0.19900000000000001</v>
          </cell>
          <cell r="OY126">
            <v>4.7E-2</v>
          </cell>
          <cell r="OZ126">
            <v>0.03</v>
          </cell>
          <cell r="PA126">
            <v>1.6E-2</v>
          </cell>
          <cell r="PB126">
            <v>8.9999999999999993E-3</v>
          </cell>
          <cell r="PC126">
            <v>0</v>
          </cell>
          <cell r="PD126">
            <v>0.17299999999999999</v>
          </cell>
        </row>
        <row r="127">
          <cell r="A127" t="str">
            <v>EnsCH</v>
          </cell>
          <cell r="B127" t="str">
            <v>127</v>
          </cell>
          <cell r="C127" t="str">
            <v>NAF 38</v>
          </cell>
          <cell r="D127" t="str">
            <v>CH</v>
          </cell>
          <cell r="E127" t="str">
            <v/>
          </cell>
          <cell r="F127">
            <v>7.0000000000000001E-3</v>
          </cell>
          <cell r="G127">
            <v>4.8000000000000001E-2</v>
          </cell>
          <cell r="H127">
            <v>0.377</v>
          </cell>
          <cell r="I127">
            <v>0.46100000000000002</v>
          </cell>
          <cell r="J127">
            <v>0.107</v>
          </cell>
          <cell r="K127">
            <v>0.86299999999999999</v>
          </cell>
          <cell r="L127">
            <v>0</v>
          </cell>
          <cell r="M127">
            <v>9.1999999999999998E-2</v>
          </cell>
          <cell r="N127">
            <v>4.4999999999999998E-2</v>
          </cell>
          <cell r="O127">
            <v>0.25700000000000001</v>
          </cell>
          <cell r="P127">
            <v>0.16400000000000001</v>
          </cell>
          <cell r="Q127">
            <v>0.13900000000000001</v>
          </cell>
          <cell r="R127">
            <v>2.8000000000000001E-2</v>
          </cell>
          <cell r="S127">
            <v>0.13700000000000001</v>
          </cell>
          <cell r="T127">
            <v>0.45300000000000001</v>
          </cell>
          <cell r="U127">
            <v>1.0999999999999999E-2</v>
          </cell>
          <cell r="V127">
            <v>0.08</v>
          </cell>
          <cell r="W127">
            <v>0.223</v>
          </cell>
          <cell r="X127">
            <v>0.20899999999999999</v>
          </cell>
          <cell r="Y127">
            <v>0.73799999999999999</v>
          </cell>
          <cell r="Z127">
            <v>5.2999999999999999E-2</v>
          </cell>
          <cell r="AA127">
            <v>0.19600000000000001</v>
          </cell>
          <cell r="AB127">
            <v>0.498</v>
          </cell>
          <cell r="AC127">
            <v>0.25800000000000001</v>
          </cell>
          <cell r="AD127">
            <v>0.47799999999999998</v>
          </cell>
          <cell r="AE127">
            <v>0.38300000000000001</v>
          </cell>
          <cell r="AF127">
            <v>0.38700000000000001</v>
          </cell>
          <cell r="AG127">
            <v>0.61299999999999999</v>
          </cell>
          <cell r="AH127">
            <v>0.29199999999999998</v>
          </cell>
          <cell r="AI127">
            <v>0.70799999999999996</v>
          </cell>
          <cell r="AK127">
            <v>0.89600000000000002</v>
          </cell>
          <cell r="AL127">
            <v>0</v>
          </cell>
          <cell r="AM127">
            <v>0</v>
          </cell>
          <cell r="AN127">
            <v>8.1000000000000003E-2</v>
          </cell>
          <cell r="AO127">
            <v>2.3E-2</v>
          </cell>
          <cell r="AP127">
            <v>0.25900000000000001</v>
          </cell>
          <cell r="AQ127">
            <v>8.3000000000000004E-2</v>
          </cell>
          <cell r="AR127">
            <v>0.109</v>
          </cell>
          <cell r="AS127">
            <v>0.47399999999999998</v>
          </cell>
          <cell r="AT127">
            <v>7.4999999999999997E-2</v>
          </cell>
          <cell r="AV127">
            <v>6.8000000000000005E-2</v>
          </cell>
          <cell r="AW127">
            <v>0.104</v>
          </cell>
          <cell r="AX127">
            <v>9.2999999999999999E-2</v>
          </cell>
          <cell r="AY127">
            <v>0.57799999999999996</v>
          </cell>
          <cell r="AZ127">
            <v>0.157</v>
          </cell>
          <cell r="BA127">
            <v>5.5140000000000002</v>
          </cell>
          <cell r="BB127">
            <v>0.19900000000000001</v>
          </cell>
          <cell r="BC127">
            <v>0.214</v>
          </cell>
          <cell r="BD127">
            <v>0.26700000000000002</v>
          </cell>
          <cell r="BE127">
            <v>0.32</v>
          </cell>
          <cell r="BF127">
            <v>0.69899999999999995</v>
          </cell>
          <cell r="BG127">
            <v>0.21199999999999999</v>
          </cell>
          <cell r="BH127">
            <v>1.9E-2</v>
          </cell>
          <cell r="BI127">
            <v>5.0000000000000001E-3</v>
          </cell>
          <cell r="BJ127">
            <v>3.3000000000000002E-2</v>
          </cell>
          <cell r="BK127">
            <v>3.1E-2</v>
          </cell>
          <cell r="BL127">
            <v>1E-3</v>
          </cell>
          <cell r="BM127">
            <v>4.0000000000000001E-3</v>
          </cell>
          <cell r="BN127">
            <v>2.7E-2</v>
          </cell>
          <cell r="BO127">
            <v>6.5000000000000002E-2</v>
          </cell>
          <cell r="BP127">
            <v>0.36499999999999999</v>
          </cell>
          <cell r="BQ127">
            <v>0.53800000000000003</v>
          </cell>
          <cell r="BR127">
            <v>2E-3</v>
          </cell>
          <cell r="BS127">
            <v>8.9999999999999993E-3</v>
          </cell>
          <cell r="BT127">
            <v>0.02</v>
          </cell>
          <cell r="BU127">
            <v>0.04</v>
          </cell>
          <cell r="BV127">
            <v>0.17499999999999999</v>
          </cell>
          <cell r="BW127">
            <v>0.754</v>
          </cell>
          <cell r="BX127">
            <v>0</v>
          </cell>
          <cell r="BY127">
            <v>0</v>
          </cell>
          <cell r="BZ127">
            <v>3.0000000000000001E-3</v>
          </cell>
          <cell r="CA127">
            <v>0.15</v>
          </cell>
          <cell r="CB127">
            <v>0.73199999999999998</v>
          </cell>
          <cell r="CC127">
            <v>0.115</v>
          </cell>
          <cell r="CD127">
            <v>0</v>
          </cell>
          <cell r="CE127">
            <v>3.0000000000000001E-3</v>
          </cell>
          <cell r="CF127">
            <v>3.0000000000000001E-3</v>
          </cell>
          <cell r="CG127">
            <v>0.13700000000000001</v>
          </cell>
          <cell r="CH127">
            <v>0.60299999999999998</v>
          </cell>
          <cell r="CI127">
            <v>0.255</v>
          </cell>
          <cell r="CJ127">
            <v>0</v>
          </cell>
          <cell r="CK127">
            <v>0</v>
          </cell>
          <cell r="CL127">
            <v>0</v>
          </cell>
          <cell r="CM127">
            <v>0</v>
          </cell>
          <cell r="CN127">
            <v>8.0000000000000002E-3</v>
          </cell>
          <cell r="CO127">
            <v>0.99199999999999999</v>
          </cell>
          <cell r="CP127">
            <v>0.54500000000000004</v>
          </cell>
          <cell r="CQ127">
            <v>0.33800000000000002</v>
          </cell>
          <cell r="CR127">
            <v>0.06</v>
          </cell>
          <cell r="CS127">
            <v>4.0000000000000001E-3</v>
          </cell>
          <cell r="CT127">
            <v>5.3999999999999999E-2</v>
          </cell>
          <cell r="CU127">
            <v>0.51700000000000002</v>
          </cell>
          <cell r="CV127">
            <v>0.24199999999999999</v>
          </cell>
          <cell r="CW127">
            <v>5.0000000000000001E-3</v>
          </cell>
          <cell r="CX127">
            <v>0.155</v>
          </cell>
          <cell r="CY127">
            <v>8.1000000000000003E-2</v>
          </cell>
          <cell r="CZ127">
            <v>0.66200000000000003</v>
          </cell>
          <cell r="DA127">
            <v>0.23</v>
          </cell>
          <cell r="DB127">
            <v>0.106</v>
          </cell>
          <cell r="DC127">
            <v>0</v>
          </cell>
          <cell r="DD127">
            <v>2E-3</v>
          </cell>
          <cell r="DE127">
            <v>0.59599999999999997</v>
          </cell>
          <cell r="DF127">
            <v>0.16700000000000001</v>
          </cell>
          <cell r="DG127">
            <v>0.01</v>
          </cell>
          <cell r="DH127">
            <v>5.0000000000000001E-3</v>
          </cell>
          <cell r="DI127">
            <v>0.222</v>
          </cell>
          <cell r="DJ127">
            <v>0.47699999999999998</v>
          </cell>
          <cell r="DK127">
            <v>0.107</v>
          </cell>
          <cell r="DL127">
            <v>4.0000000000000001E-3</v>
          </cell>
          <cell r="DM127">
            <v>1.2E-2</v>
          </cell>
          <cell r="DN127">
            <v>0.4</v>
          </cell>
          <cell r="DO127">
            <v>0.55600000000000005</v>
          </cell>
          <cell r="DP127">
            <v>0.221</v>
          </cell>
          <cell r="DQ127">
            <v>0.02</v>
          </cell>
          <cell r="DR127">
            <v>3.5999999999999997E-2</v>
          </cell>
          <cell r="DS127">
            <v>0.16700000000000001</v>
          </cell>
          <cell r="DT127">
            <v>0.54100000000000004</v>
          </cell>
          <cell r="DU127">
            <v>0.28599999999999998</v>
          </cell>
          <cell r="DV127">
            <v>0.14699999999999999</v>
          </cell>
          <cell r="DW127">
            <v>1.4E-2</v>
          </cell>
          <cell r="DX127">
            <v>1.2E-2</v>
          </cell>
          <cell r="DY127">
            <v>0.25700000000000001</v>
          </cell>
          <cell r="DZ127">
            <v>0.47</v>
          </cell>
          <cell r="EA127">
            <v>5.7000000000000002E-2</v>
          </cell>
          <cell r="EB127">
            <v>0.216</v>
          </cell>
          <cell r="EC127">
            <v>9.7000000000000003E-2</v>
          </cell>
          <cell r="ED127">
            <v>0.33</v>
          </cell>
          <cell r="EE127">
            <v>4.4999999999999998E-2</v>
          </cell>
          <cell r="EF127">
            <v>0.35399999999999998</v>
          </cell>
          <cell r="EG127">
            <v>0.17399999999999999</v>
          </cell>
          <cell r="EH127">
            <v>0.28299999999999997</v>
          </cell>
          <cell r="EI127">
            <v>0.434</v>
          </cell>
          <cell r="EJ127">
            <v>6.8000000000000005E-2</v>
          </cell>
          <cell r="EK127">
            <v>0.214</v>
          </cell>
          <cell r="EL127">
            <v>0.24299999999999999</v>
          </cell>
          <cell r="EM127">
            <v>6.2E-2</v>
          </cell>
          <cell r="EN127">
            <v>6.2E-2</v>
          </cell>
          <cell r="EO127">
            <v>0.123</v>
          </cell>
          <cell r="EP127">
            <v>0.246</v>
          </cell>
          <cell r="EQ127">
            <v>0.26200000000000001</v>
          </cell>
          <cell r="ER127">
            <v>0.21299999999999999</v>
          </cell>
          <cell r="ES127">
            <v>0.59</v>
          </cell>
          <cell r="ET127">
            <v>4.3999999999999997E-2</v>
          </cell>
          <cell r="EU127">
            <v>0.104</v>
          </cell>
          <cell r="EV127">
            <v>2.5999999999999999E-2</v>
          </cell>
          <cell r="EW127">
            <v>3.0000000000000001E-3</v>
          </cell>
          <cell r="EX127">
            <v>0.15</v>
          </cell>
          <cell r="EY127">
            <v>0.14499999999999999</v>
          </cell>
          <cell r="EZ127">
            <v>9.8000000000000004E-2</v>
          </cell>
          <cell r="FA127">
            <v>0.33600000000000002</v>
          </cell>
          <cell r="FB127">
            <v>0.28499999999999998</v>
          </cell>
          <cell r="FC127">
            <v>0.36699999999999999</v>
          </cell>
          <cell r="FD127">
            <v>1.2E-2</v>
          </cell>
          <cell r="FE127">
            <v>0.53600000000000003</v>
          </cell>
          <cell r="FF127">
            <v>0.26600000000000001</v>
          </cell>
          <cell r="FG127">
            <v>0.19500000000000001</v>
          </cell>
          <cell r="FH127">
            <v>3.0000000000000001E-3</v>
          </cell>
          <cell r="FI127">
            <v>0.254</v>
          </cell>
          <cell r="FJ127">
            <v>0.46300000000000002</v>
          </cell>
          <cell r="FK127">
            <v>0.27</v>
          </cell>
          <cell r="FL127">
            <v>1.4E-2</v>
          </cell>
          <cell r="FM127">
            <v>0.26700000000000002</v>
          </cell>
          <cell r="FN127">
            <v>0.373</v>
          </cell>
          <cell r="FO127">
            <v>0.35099999999999998</v>
          </cell>
          <cell r="FP127">
            <v>8.9999999999999993E-3</v>
          </cell>
          <cell r="FQ127">
            <v>0.76200000000000001</v>
          </cell>
          <cell r="FR127">
            <v>4.4999999999999998E-2</v>
          </cell>
          <cell r="FS127">
            <v>3.3000000000000002E-2</v>
          </cell>
          <cell r="FT127">
            <v>8.8999999999999996E-2</v>
          </cell>
          <cell r="FU127">
            <v>6.8000000000000005E-2</v>
          </cell>
          <cell r="FV127">
            <v>3.0000000000000001E-3</v>
          </cell>
          <cell r="FW127">
            <v>0.74299999999999999</v>
          </cell>
          <cell r="FX127">
            <v>4.5999999999999999E-2</v>
          </cell>
          <cell r="FY127">
            <v>3.5000000000000003E-2</v>
          </cell>
          <cell r="FZ127">
            <v>9.7000000000000003E-2</v>
          </cell>
          <cell r="GA127">
            <v>7.5999999999999998E-2</v>
          </cell>
          <cell r="GB127">
            <v>3.0000000000000001E-3</v>
          </cell>
          <cell r="GC127">
            <v>7.0000000000000001E-3</v>
          </cell>
          <cell r="GD127">
            <v>0</v>
          </cell>
          <cell r="GE127">
            <v>0</v>
          </cell>
          <cell r="GF127">
            <v>0</v>
          </cell>
          <cell r="GG127">
            <v>0</v>
          </cell>
          <cell r="GH127">
            <v>0</v>
          </cell>
          <cell r="GI127">
            <v>2.9000000000000001E-2</v>
          </cell>
          <cell r="GJ127">
            <v>0.01</v>
          </cell>
          <cell r="GK127">
            <v>3.0000000000000001E-3</v>
          </cell>
          <cell r="GL127">
            <v>0</v>
          </cell>
          <cell r="GM127">
            <v>4.0000000000000001E-3</v>
          </cell>
          <cell r="GN127">
            <v>0</v>
          </cell>
          <cell r="GO127">
            <v>0.21299999999999999</v>
          </cell>
          <cell r="GP127">
            <v>0.13400000000000001</v>
          </cell>
          <cell r="GQ127">
            <v>1.2999999999999999E-2</v>
          </cell>
          <cell r="GR127">
            <v>3.0000000000000001E-3</v>
          </cell>
          <cell r="GS127">
            <v>1.2E-2</v>
          </cell>
          <cell r="GT127">
            <v>4.0000000000000001E-3</v>
          </cell>
          <cell r="GU127">
            <v>0.35099999999999998</v>
          </cell>
          <cell r="GV127">
            <v>6.3E-2</v>
          </cell>
          <cell r="GW127">
            <v>3.0000000000000001E-3</v>
          </cell>
          <cell r="GX127">
            <v>2E-3</v>
          </cell>
          <cell r="GY127">
            <v>1.7000000000000001E-2</v>
          </cell>
          <cell r="GZ127">
            <v>2.3E-2</v>
          </cell>
          <cell r="HA127">
            <v>0.10199999999999999</v>
          </cell>
          <cell r="HB127">
            <v>6.0000000000000001E-3</v>
          </cell>
          <cell r="HC127">
            <v>0</v>
          </cell>
          <cell r="HD127">
            <v>0</v>
          </cell>
          <cell r="HE127">
            <v>0</v>
          </cell>
          <cell r="HF127">
            <v>2E-3</v>
          </cell>
          <cell r="HG127">
            <v>0</v>
          </cell>
          <cell r="HH127">
            <v>0</v>
          </cell>
          <cell r="HI127">
            <v>0</v>
          </cell>
          <cell r="HJ127">
            <v>0</v>
          </cell>
          <cell r="HK127">
            <v>7.0000000000000001E-3</v>
          </cell>
          <cell r="HL127">
            <v>0</v>
          </cell>
          <cell r="HM127">
            <v>0</v>
          </cell>
          <cell r="HN127">
            <v>0</v>
          </cell>
          <cell r="HO127">
            <v>2E-3</v>
          </cell>
          <cell r="HP127">
            <v>0</v>
          </cell>
          <cell r="HQ127">
            <v>2.4E-2</v>
          </cell>
          <cell r="HR127">
            <v>2.1000000000000001E-2</v>
          </cell>
          <cell r="HS127">
            <v>1E-3</v>
          </cell>
          <cell r="HT127">
            <v>0</v>
          </cell>
          <cell r="HU127">
            <v>3.0000000000000001E-3</v>
          </cell>
          <cell r="HV127">
            <v>2.4E-2</v>
          </cell>
          <cell r="HW127">
            <v>0.16800000000000001</v>
          </cell>
          <cell r="HX127">
            <v>0.185</v>
          </cell>
          <cell r="HY127">
            <v>0</v>
          </cell>
          <cell r="HZ127">
            <v>4.0000000000000001E-3</v>
          </cell>
          <cell r="IA127">
            <v>2.1999999999999999E-2</v>
          </cell>
          <cell r="IB127">
            <v>3.5999999999999997E-2</v>
          </cell>
          <cell r="IC127">
            <v>0.11600000000000001</v>
          </cell>
          <cell r="ID127">
            <v>0.28699999999999998</v>
          </cell>
          <cell r="IE127">
            <v>0</v>
          </cell>
          <cell r="IF127">
            <v>0</v>
          </cell>
          <cell r="IG127">
            <v>1E-3</v>
          </cell>
          <cell r="IH127">
            <v>5.0000000000000001E-3</v>
          </cell>
          <cell r="II127">
            <v>5.0999999999999997E-2</v>
          </cell>
          <cell r="IJ127">
            <v>4.3999999999999997E-2</v>
          </cell>
          <cell r="IK127">
            <v>0</v>
          </cell>
          <cell r="IL127">
            <v>0</v>
          </cell>
          <cell r="IM127">
            <v>0</v>
          </cell>
          <cell r="IN127">
            <v>0</v>
          </cell>
          <cell r="IO127">
            <v>0</v>
          </cell>
          <cell r="IP127">
            <v>7.0000000000000001E-3</v>
          </cell>
          <cell r="IQ127">
            <v>0</v>
          </cell>
          <cell r="IR127">
            <v>4.0000000000000001E-3</v>
          </cell>
          <cell r="IS127">
            <v>8.0000000000000002E-3</v>
          </cell>
          <cell r="IT127">
            <v>3.0000000000000001E-3</v>
          </cell>
          <cell r="IU127">
            <v>0.01</v>
          </cell>
          <cell r="IV127">
            <v>2.4E-2</v>
          </cell>
          <cell r="IW127">
            <v>0</v>
          </cell>
          <cell r="IX127">
            <v>5.0000000000000001E-3</v>
          </cell>
          <cell r="IY127">
            <v>0.01</v>
          </cell>
          <cell r="IZ127">
            <v>3.4000000000000002E-2</v>
          </cell>
          <cell r="JA127">
            <v>9.8000000000000004E-2</v>
          </cell>
          <cell r="JB127">
            <v>0.23599999999999999</v>
          </cell>
          <cell r="JC127">
            <v>2E-3</v>
          </cell>
          <cell r="JD127">
            <v>0</v>
          </cell>
          <cell r="JE127">
            <v>2E-3</v>
          </cell>
          <cell r="JF127">
            <v>4.0000000000000001E-3</v>
          </cell>
          <cell r="JG127">
            <v>0.05</v>
          </cell>
          <cell r="JH127">
            <v>0.40100000000000002</v>
          </cell>
          <cell r="JI127">
            <v>0</v>
          </cell>
          <cell r="JJ127">
            <v>0</v>
          </cell>
          <cell r="JK127">
            <v>0</v>
          </cell>
          <cell r="JL127">
            <v>0</v>
          </cell>
          <cell r="JM127">
            <v>1.6E-2</v>
          </cell>
          <cell r="JN127">
            <v>8.5999999999999993E-2</v>
          </cell>
          <cell r="JO127">
            <v>0</v>
          </cell>
          <cell r="JP127">
            <v>0</v>
          </cell>
          <cell r="JQ127">
            <v>0</v>
          </cell>
          <cell r="JR127">
            <v>0</v>
          </cell>
          <cell r="JS127">
            <v>7.0000000000000001E-3</v>
          </cell>
          <cell r="JT127">
            <v>0</v>
          </cell>
          <cell r="JU127">
            <v>0</v>
          </cell>
          <cell r="JV127">
            <v>0</v>
          </cell>
          <cell r="JW127">
            <v>0</v>
          </cell>
          <cell r="JX127">
            <v>8.9999999999999993E-3</v>
          </cell>
          <cell r="JY127">
            <v>3.6999999999999998E-2</v>
          </cell>
          <cell r="JZ127">
            <v>1E-3</v>
          </cell>
          <cell r="KA127">
            <v>0</v>
          </cell>
          <cell r="KB127">
            <v>0</v>
          </cell>
          <cell r="KC127">
            <v>2E-3</v>
          </cell>
          <cell r="KD127">
            <v>0.05</v>
          </cell>
          <cell r="KE127">
            <v>0.28399999999999997</v>
          </cell>
          <cell r="KF127">
            <v>0.04</v>
          </cell>
          <cell r="KG127">
            <v>0</v>
          </cell>
          <cell r="KH127">
            <v>0</v>
          </cell>
          <cell r="KI127">
            <v>1E-3</v>
          </cell>
          <cell r="KJ127">
            <v>8.2000000000000003E-2</v>
          </cell>
          <cell r="KK127">
            <v>0.313</v>
          </cell>
          <cell r="KL127">
            <v>6.9000000000000006E-2</v>
          </cell>
          <cell r="KM127">
            <v>0</v>
          </cell>
          <cell r="KN127">
            <v>0</v>
          </cell>
          <cell r="KO127">
            <v>0</v>
          </cell>
          <cell r="KP127">
            <v>0.01</v>
          </cell>
          <cell r="KQ127">
            <v>0.09</v>
          </cell>
          <cell r="KR127">
            <v>5.0000000000000001E-3</v>
          </cell>
          <cell r="KS127">
            <v>0</v>
          </cell>
          <cell r="KT127">
            <v>0</v>
          </cell>
          <cell r="KU127">
            <v>0</v>
          </cell>
          <cell r="KV127">
            <v>0</v>
          </cell>
          <cell r="KW127">
            <v>0</v>
          </cell>
          <cell r="KX127">
            <v>7.0000000000000001E-3</v>
          </cell>
          <cell r="KY127">
            <v>0</v>
          </cell>
          <cell r="KZ127">
            <v>3.0000000000000001E-3</v>
          </cell>
          <cell r="LA127">
            <v>3.0000000000000001E-3</v>
          </cell>
          <cell r="LB127">
            <v>1E-3</v>
          </cell>
          <cell r="LC127">
            <v>3.2000000000000001E-2</v>
          </cell>
          <cell r="LD127">
            <v>8.9999999999999993E-3</v>
          </cell>
          <cell r="LE127">
            <v>0</v>
          </cell>
          <cell r="LF127">
            <v>0</v>
          </cell>
          <cell r="LG127">
            <v>0</v>
          </cell>
          <cell r="LH127">
            <v>0.09</v>
          </cell>
          <cell r="LI127">
            <v>0.21</v>
          </cell>
          <cell r="LJ127">
            <v>0.08</v>
          </cell>
          <cell r="LK127">
            <v>0</v>
          </cell>
          <cell r="LL127">
            <v>0</v>
          </cell>
          <cell r="LM127">
            <v>0</v>
          </cell>
          <cell r="LN127">
            <v>3.6999999999999998E-2</v>
          </cell>
          <cell r="LO127">
            <v>0.28100000000000003</v>
          </cell>
          <cell r="LP127">
            <v>0.14699999999999999</v>
          </cell>
          <cell r="LQ127">
            <v>0</v>
          </cell>
          <cell r="LR127">
            <v>0</v>
          </cell>
          <cell r="LS127">
            <v>0</v>
          </cell>
          <cell r="LT127">
            <v>0.01</v>
          </cell>
          <cell r="LU127">
            <v>7.9000000000000001E-2</v>
          </cell>
          <cell r="LV127">
            <v>1.0999999999999999E-2</v>
          </cell>
          <cell r="LW127">
            <v>0</v>
          </cell>
          <cell r="LX127">
            <v>0</v>
          </cell>
          <cell r="LY127">
            <v>0</v>
          </cell>
          <cell r="LZ127">
            <v>0</v>
          </cell>
          <cell r="MA127">
            <v>0</v>
          </cell>
          <cell r="MB127">
            <v>7.0000000000000001E-3</v>
          </cell>
          <cell r="MC127">
            <v>0</v>
          </cell>
          <cell r="MD127">
            <v>0</v>
          </cell>
          <cell r="ME127">
            <v>0</v>
          </cell>
          <cell r="MF127">
            <v>0</v>
          </cell>
          <cell r="MG127">
            <v>0</v>
          </cell>
          <cell r="MH127">
            <v>4.8000000000000001E-2</v>
          </cell>
          <cell r="MI127">
            <v>0</v>
          </cell>
          <cell r="MJ127">
            <v>0</v>
          </cell>
          <cell r="MK127">
            <v>0</v>
          </cell>
          <cell r="ML127">
            <v>0</v>
          </cell>
          <cell r="MM127">
            <v>8.0000000000000002E-3</v>
          </cell>
          <cell r="MN127">
            <v>0.36899999999999999</v>
          </cell>
          <cell r="MO127">
            <v>0</v>
          </cell>
          <cell r="MP127">
            <v>0</v>
          </cell>
          <cell r="MQ127">
            <v>0</v>
          </cell>
          <cell r="MR127">
            <v>0</v>
          </cell>
          <cell r="MS127">
            <v>0</v>
          </cell>
          <cell r="MT127">
            <v>0.46300000000000002</v>
          </cell>
          <cell r="MU127">
            <v>0</v>
          </cell>
          <cell r="MV127">
            <v>0</v>
          </cell>
          <cell r="MW127">
            <v>0</v>
          </cell>
          <cell r="MX127">
            <v>0</v>
          </cell>
          <cell r="MY127">
            <v>0</v>
          </cell>
          <cell r="MZ127">
            <v>0.104</v>
          </cell>
          <cell r="NA127">
            <v>9.0999999999999998E-2</v>
          </cell>
          <cell r="NB127">
            <v>0.13100000000000001</v>
          </cell>
          <cell r="NC127">
            <v>5.0000000000000001E-3</v>
          </cell>
          <cell r="ND127">
            <v>0.02</v>
          </cell>
          <cell r="NE127">
            <v>1.2E-2</v>
          </cell>
          <cell r="NF127">
            <v>5.0000000000000001E-3</v>
          </cell>
          <cell r="NG127">
            <v>0.16500000000000001</v>
          </cell>
          <cell r="NH127">
            <v>3.4000000000000002E-2</v>
          </cell>
          <cell r="NI127">
            <v>0.252</v>
          </cell>
          <cell r="NJ127">
            <v>1.4999999999999999E-2</v>
          </cell>
          <cell r="NK127">
            <v>0</v>
          </cell>
          <cell r="NL127">
            <v>8.0000000000000002E-3</v>
          </cell>
          <cell r="NM127">
            <v>2E-3</v>
          </cell>
          <cell r="NN127">
            <v>4.5999999999999999E-2</v>
          </cell>
          <cell r="NO127">
            <v>0</v>
          </cell>
          <cell r="NP127">
            <v>2E-3</v>
          </cell>
          <cell r="NQ127">
            <v>2.5999999999999999E-2</v>
          </cell>
          <cell r="NR127">
            <v>4.0000000000000001E-3</v>
          </cell>
          <cell r="NS127">
            <v>3.5000000000000003E-2</v>
          </cell>
          <cell r="NT127">
            <v>0.14799999999999999</v>
          </cell>
          <cell r="NU127">
            <v>0.223</v>
          </cell>
          <cell r="NV127">
            <v>2.1999999999999999E-2</v>
          </cell>
          <cell r="NW127">
            <v>1E-3</v>
          </cell>
          <cell r="NX127">
            <v>1.2999999999999999E-2</v>
          </cell>
          <cell r="NY127">
            <v>4.2000000000000003E-2</v>
          </cell>
          <cell r="NZ127">
            <v>0.39200000000000002</v>
          </cell>
          <cell r="OA127">
            <v>1.9E-2</v>
          </cell>
          <cell r="OB127">
            <v>1.7999999999999999E-2</v>
          </cell>
          <cell r="OC127">
            <v>0</v>
          </cell>
          <cell r="OD127">
            <v>7.0000000000000001E-3</v>
          </cell>
          <cell r="OE127">
            <v>4.8000000000000001E-2</v>
          </cell>
          <cell r="OF127">
            <v>2E-3</v>
          </cell>
          <cell r="OG127">
            <v>1.9E-2</v>
          </cell>
          <cell r="OH127">
            <v>1.2999999999999999E-2</v>
          </cell>
          <cell r="OI127">
            <v>0</v>
          </cell>
          <cell r="OJ127">
            <v>0.182</v>
          </cell>
          <cell r="OK127">
            <v>0.09</v>
          </cell>
          <cell r="OL127">
            <v>1E-3</v>
          </cell>
          <cell r="OM127">
            <v>0</v>
          </cell>
          <cell r="ON127">
            <v>6.0000000000000001E-3</v>
          </cell>
          <cell r="OO127">
            <v>0.13600000000000001</v>
          </cell>
          <cell r="OP127">
            <v>0.152</v>
          </cell>
          <cell r="OQ127">
            <v>1.2E-2</v>
          </cell>
          <cell r="OR127">
            <v>3.1E-2</v>
          </cell>
          <cell r="OS127">
            <v>2E-3</v>
          </cell>
          <cell r="OT127">
            <v>3.5999999999999997E-2</v>
          </cell>
          <cell r="OU127">
            <v>2E-3</v>
          </cell>
          <cell r="OV127">
            <v>4.0000000000000001E-3</v>
          </cell>
          <cell r="OW127">
            <v>2.8000000000000001E-2</v>
          </cell>
          <cell r="OX127">
            <v>0.24399999999999999</v>
          </cell>
          <cell r="OY127">
            <v>5.2999999999999999E-2</v>
          </cell>
          <cell r="OZ127">
            <v>2.9000000000000001E-2</v>
          </cell>
          <cell r="PA127">
            <v>2.7E-2</v>
          </cell>
          <cell r="PB127">
            <v>1E-3</v>
          </cell>
          <cell r="PC127">
            <v>1E-3</v>
          </cell>
          <cell r="PD127">
            <v>0.14499999999999999</v>
          </cell>
        </row>
        <row r="128">
          <cell r="A128" t="str">
            <v>EnsCI</v>
          </cell>
          <cell r="B128" t="str">
            <v>128</v>
          </cell>
          <cell r="C128" t="str">
            <v>NAF 38</v>
          </cell>
          <cell r="D128" t="str">
            <v>CI</v>
          </cell>
          <cell r="E128" t="str">
            <v/>
          </cell>
          <cell r="F128">
            <v>0</v>
          </cell>
          <cell r="G128">
            <v>3.4000000000000002E-2</v>
          </cell>
          <cell r="H128">
            <v>0.309</v>
          </cell>
          <cell r="I128">
            <v>0.60599999999999998</v>
          </cell>
          <cell r="J128">
            <v>5.1999999999999998E-2</v>
          </cell>
          <cell r="K128">
            <v>0.95899999999999996</v>
          </cell>
          <cell r="L128">
            <v>0</v>
          </cell>
          <cell r="M128">
            <v>0.02</v>
          </cell>
          <cell r="N128">
            <v>0.02</v>
          </cell>
          <cell r="O128">
            <v>0.434</v>
          </cell>
          <cell r="P128">
            <v>0.23200000000000001</v>
          </cell>
          <cell r="Q128">
            <v>0.17699999999999999</v>
          </cell>
          <cell r="R128">
            <v>0.02</v>
          </cell>
          <cell r="S128">
            <v>3.5000000000000003E-2</v>
          </cell>
          <cell r="T128">
            <v>0.34899999999999998</v>
          </cell>
          <cell r="U128">
            <v>7.0000000000000001E-3</v>
          </cell>
          <cell r="V128">
            <v>0.10199999999999999</v>
          </cell>
          <cell r="W128">
            <v>0.23100000000000001</v>
          </cell>
          <cell r="X128">
            <v>0.222</v>
          </cell>
          <cell r="Y128">
            <v>0.747</v>
          </cell>
          <cell r="Z128">
            <v>3.1E-2</v>
          </cell>
          <cell r="AA128">
            <v>0.11600000000000001</v>
          </cell>
          <cell r="AB128">
            <v>0.27900000000000003</v>
          </cell>
          <cell r="AC128">
            <v>0.2</v>
          </cell>
          <cell r="AD128">
            <v>0.75800000000000001</v>
          </cell>
          <cell r="AE128">
            <v>0.16300000000000001</v>
          </cell>
          <cell r="AF128">
            <v>0.47599999999999998</v>
          </cell>
          <cell r="AG128">
            <v>0.52400000000000002</v>
          </cell>
          <cell r="AH128">
            <v>0.34</v>
          </cell>
          <cell r="AI128">
            <v>0.66</v>
          </cell>
          <cell r="AK128">
            <v>0.47499999999999998</v>
          </cell>
          <cell r="AL128">
            <v>1.7000000000000001E-2</v>
          </cell>
          <cell r="AM128">
            <v>0</v>
          </cell>
          <cell r="AN128">
            <v>0.27900000000000003</v>
          </cell>
          <cell r="AO128">
            <v>0.22900000000000001</v>
          </cell>
          <cell r="AP128">
            <v>0.23899999999999999</v>
          </cell>
          <cell r="AQ128">
            <v>0.224</v>
          </cell>
          <cell r="AR128">
            <v>8.0000000000000002E-3</v>
          </cell>
          <cell r="AS128">
            <v>0.45500000000000002</v>
          </cell>
          <cell r="AT128">
            <v>7.2999999999999995E-2</v>
          </cell>
          <cell r="AV128">
            <v>0.14899999999999999</v>
          </cell>
          <cell r="AW128">
            <v>2.5000000000000001E-2</v>
          </cell>
          <cell r="AX128">
            <v>3.1E-2</v>
          </cell>
          <cell r="AY128">
            <v>0.59</v>
          </cell>
          <cell r="AZ128">
            <v>0.20499999999999999</v>
          </cell>
          <cell r="BA128">
            <v>30.440999999999999</v>
          </cell>
          <cell r="BB128">
            <v>0.17299999999999999</v>
          </cell>
          <cell r="BC128">
            <v>0.24299999999999999</v>
          </cell>
          <cell r="BD128">
            <v>0.26600000000000001</v>
          </cell>
          <cell r="BE128">
            <v>0.318</v>
          </cell>
          <cell r="BF128">
            <v>0.498</v>
          </cell>
          <cell r="BG128">
            <v>0.189</v>
          </cell>
          <cell r="BH128">
            <v>7.0999999999999994E-2</v>
          </cell>
          <cell r="BI128">
            <v>0.11700000000000001</v>
          </cell>
          <cell r="BJ128">
            <v>0.114</v>
          </cell>
          <cell r="BK128">
            <v>1.2E-2</v>
          </cell>
          <cell r="BL128">
            <v>0.108</v>
          </cell>
          <cell r="BM128">
            <v>6.0999999999999999E-2</v>
          </cell>
          <cell r="BN128">
            <v>0.13600000000000001</v>
          </cell>
          <cell r="BO128">
            <v>0.29899999999999999</v>
          </cell>
          <cell r="BP128">
            <v>0.24199999999999999</v>
          </cell>
          <cell r="BQ128">
            <v>0.153</v>
          </cell>
          <cell r="BR128">
            <v>0</v>
          </cell>
          <cell r="BS128">
            <v>6.0000000000000001E-3</v>
          </cell>
          <cell r="BT128">
            <v>1.2999999999999999E-2</v>
          </cell>
          <cell r="BU128">
            <v>1.4999999999999999E-2</v>
          </cell>
          <cell r="BV128">
            <v>0.21</v>
          </cell>
          <cell r="BW128">
            <v>0.75600000000000001</v>
          </cell>
          <cell r="BX128">
            <v>0</v>
          </cell>
          <cell r="BY128">
            <v>0</v>
          </cell>
          <cell r="BZ128">
            <v>8.0000000000000002E-3</v>
          </cell>
          <cell r="CA128">
            <v>2.5000000000000001E-2</v>
          </cell>
          <cell r="CB128">
            <v>0.81899999999999995</v>
          </cell>
          <cell r="CC128">
            <v>0.14699999999999999</v>
          </cell>
          <cell r="CD128">
            <v>6.0000000000000001E-3</v>
          </cell>
          <cell r="CE128">
            <v>1.4999999999999999E-2</v>
          </cell>
          <cell r="CF128">
            <v>1.7999999999999999E-2</v>
          </cell>
          <cell r="CG128">
            <v>0.246</v>
          </cell>
          <cell r="CH128">
            <v>0.52400000000000002</v>
          </cell>
          <cell r="CI128">
            <v>0.19</v>
          </cell>
          <cell r="CJ128">
            <v>0</v>
          </cell>
          <cell r="CK128">
            <v>0</v>
          </cell>
          <cell r="CL128">
            <v>0</v>
          </cell>
          <cell r="CM128">
            <v>2.3E-2</v>
          </cell>
          <cell r="CN128">
            <v>0</v>
          </cell>
          <cell r="CO128">
            <v>0.97699999999999998</v>
          </cell>
          <cell r="CP128">
            <v>0.621</v>
          </cell>
          <cell r="CQ128">
            <v>0.34899999999999998</v>
          </cell>
          <cell r="CR128">
            <v>1.7999999999999999E-2</v>
          </cell>
          <cell r="CS128">
            <v>0</v>
          </cell>
          <cell r="CT128">
            <v>1.2E-2</v>
          </cell>
          <cell r="CU128">
            <v>0.53600000000000003</v>
          </cell>
          <cell r="CV128">
            <v>0.34899999999999998</v>
          </cell>
          <cell r="CW128">
            <v>2.4E-2</v>
          </cell>
          <cell r="CX128">
            <v>5.5E-2</v>
          </cell>
          <cell r="CY128">
            <v>3.5999999999999997E-2</v>
          </cell>
          <cell r="CZ128">
            <v>0.73699999999999999</v>
          </cell>
          <cell r="DA128">
            <v>0.22800000000000001</v>
          </cell>
          <cell r="DB128">
            <v>3.4000000000000002E-2</v>
          </cell>
          <cell r="DC128">
            <v>0</v>
          </cell>
          <cell r="DD128">
            <v>0</v>
          </cell>
          <cell r="DE128">
            <v>0.74399999999999999</v>
          </cell>
          <cell r="DF128">
            <v>0.108</v>
          </cell>
          <cell r="DG128">
            <v>6.0000000000000001E-3</v>
          </cell>
          <cell r="DH128">
            <v>0</v>
          </cell>
          <cell r="DI128">
            <v>0.14199999999999999</v>
          </cell>
          <cell r="DJ128">
            <v>0.47799999999999998</v>
          </cell>
          <cell r="DK128">
            <v>1.4E-2</v>
          </cell>
          <cell r="DL128">
            <v>0</v>
          </cell>
          <cell r="DM128">
            <v>1E-3</v>
          </cell>
          <cell r="DN128">
            <v>0.50700000000000001</v>
          </cell>
          <cell r="DO128">
            <v>0.59799999999999998</v>
          </cell>
          <cell r="DP128">
            <v>0.11600000000000001</v>
          </cell>
          <cell r="DQ128">
            <v>8.9999999999999993E-3</v>
          </cell>
          <cell r="DR128">
            <v>4.0000000000000001E-3</v>
          </cell>
          <cell r="DS128">
            <v>0.27300000000000002</v>
          </cell>
          <cell r="DT128">
            <v>0.67900000000000005</v>
          </cell>
          <cell r="DU128">
            <v>0.249</v>
          </cell>
          <cell r="DV128">
            <v>5.2999999999999999E-2</v>
          </cell>
          <cell r="DW128">
            <v>0</v>
          </cell>
          <cell r="DX128">
            <v>0.02</v>
          </cell>
          <cell r="DY128">
            <v>0.22500000000000001</v>
          </cell>
          <cell r="DZ128">
            <v>0.48299999999999998</v>
          </cell>
          <cell r="EA128">
            <v>2.8000000000000001E-2</v>
          </cell>
          <cell r="EB128">
            <v>0.26300000000000001</v>
          </cell>
          <cell r="EC128">
            <v>8.3000000000000004E-2</v>
          </cell>
          <cell r="ED128">
            <v>0.30399999999999999</v>
          </cell>
          <cell r="EE128">
            <v>0.10199999999999999</v>
          </cell>
          <cell r="EF128">
            <v>0.193</v>
          </cell>
          <cell r="EG128">
            <v>0.318</v>
          </cell>
          <cell r="EH128">
            <v>0.26300000000000001</v>
          </cell>
          <cell r="EI128">
            <v>0.433</v>
          </cell>
          <cell r="EJ128">
            <v>3.5999999999999997E-2</v>
          </cell>
          <cell r="EK128">
            <v>0.26700000000000002</v>
          </cell>
          <cell r="EL128">
            <v>0.23499999999999999</v>
          </cell>
          <cell r="EM128">
            <v>3.1E-2</v>
          </cell>
          <cell r="EN128">
            <v>0.154</v>
          </cell>
          <cell r="EO128">
            <v>7.8E-2</v>
          </cell>
          <cell r="EP128">
            <v>0.123</v>
          </cell>
          <cell r="EQ128">
            <v>0.378</v>
          </cell>
          <cell r="ER128">
            <v>0.246</v>
          </cell>
          <cell r="ES128">
            <v>0.53500000000000003</v>
          </cell>
          <cell r="ET128">
            <v>0.03</v>
          </cell>
          <cell r="EU128">
            <v>0.16</v>
          </cell>
          <cell r="EV128">
            <v>3.5999999999999997E-2</v>
          </cell>
          <cell r="EW128">
            <v>1.9E-2</v>
          </cell>
          <cell r="EX128">
            <v>0.123</v>
          </cell>
          <cell r="EY128">
            <v>9.6000000000000002E-2</v>
          </cell>
          <cell r="EZ128">
            <v>0.11600000000000001</v>
          </cell>
          <cell r="FA128">
            <v>0.51500000000000001</v>
          </cell>
          <cell r="FB128">
            <v>0.19500000000000001</v>
          </cell>
          <cell r="FC128">
            <v>0.27900000000000003</v>
          </cell>
          <cell r="FD128">
            <v>0.01</v>
          </cell>
          <cell r="FE128">
            <v>0.60599999999999998</v>
          </cell>
          <cell r="FF128">
            <v>0.18099999999999999</v>
          </cell>
          <cell r="FG128">
            <v>0.20899999999999999</v>
          </cell>
          <cell r="FH128">
            <v>4.0000000000000001E-3</v>
          </cell>
          <cell r="FI128">
            <v>0.40100000000000002</v>
          </cell>
          <cell r="FJ128">
            <v>0.35699999999999998</v>
          </cell>
          <cell r="FK128">
            <v>0.23899999999999999</v>
          </cell>
          <cell r="FL128">
            <v>4.0000000000000001E-3</v>
          </cell>
          <cell r="FM128">
            <v>0.311</v>
          </cell>
          <cell r="FN128">
            <v>0.48099999999999998</v>
          </cell>
          <cell r="FO128">
            <v>0.192</v>
          </cell>
          <cell r="FP128">
            <v>1.6E-2</v>
          </cell>
          <cell r="FQ128">
            <v>0.59499999999999997</v>
          </cell>
          <cell r="FR128">
            <v>0.248</v>
          </cell>
          <cell r="FS128">
            <v>2.1999999999999999E-2</v>
          </cell>
          <cell r="FT128">
            <v>0.05</v>
          </cell>
          <cell r="FU128">
            <v>8.2000000000000003E-2</v>
          </cell>
          <cell r="FV128">
            <v>3.0000000000000001E-3</v>
          </cell>
          <cell r="FW128">
            <v>0.57899999999999996</v>
          </cell>
          <cell r="FX128">
            <v>0.252</v>
          </cell>
          <cell r="FY128">
            <v>2.1000000000000001E-2</v>
          </cell>
          <cell r="FZ128">
            <v>0.05</v>
          </cell>
          <cell r="GA128">
            <v>9.5000000000000001E-2</v>
          </cell>
          <cell r="GB128">
            <v>4.0000000000000001E-3</v>
          </cell>
          <cell r="GC128">
            <v>0</v>
          </cell>
          <cell r="GD128">
            <v>0</v>
          </cell>
          <cell r="GE128">
            <v>0</v>
          </cell>
          <cell r="GF128">
            <v>0</v>
          </cell>
          <cell r="GG128">
            <v>0</v>
          </cell>
          <cell r="GH128">
            <v>0</v>
          </cell>
          <cell r="GI128">
            <v>8.9999999999999993E-3</v>
          </cell>
          <cell r="GJ128">
            <v>1.0999999999999999E-2</v>
          </cell>
          <cell r="GK128">
            <v>4.0000000000000001E-3</v>
          </cell>
          <cell r="GL128">
            <v>3.0000000000000001E-3</v>
          </cell>
          <cell r="GM128">
            <v>4.0000000000000001E-3</v>
          </cell>
          <cell r="GN128">
            <v>3.0000000000000001E-3</v>
          </cell>
          <cell r="GO128">
            <v>0.106</v>
          </cell>
          <cell r="GP128">
            <v>5.2999999999999999E-2</v>
          </cell>
          <cell r="GQ128">
            <v>1.0999999999999999E-2</v>
          </cell>
          <cell r="GR128">
            <v>3.5000000000000003E-2</v>
          </cell>
          <cell r="GS128">
            <v>0.1</v>
          </cell>
          <cell r="GT128">
            <v>2E-3</v>
          </cell>
          <cell r="GU128">
            <v>0.34599999999999997</v>
          </cell>
          <cell r="GV128">
            <v>0.112</v>
          </cell>
          <cell r="GW128">
            <v>5.5E-2</v>
          </cell>
          <cell r="GX128">
            <v>0.08</v>
          </cell>
          <cell r="GY128">
            <v>0.01</v>
          </cell>
          <cell r="GZ128">
            <v>3.0000000000000001E-3</v>
          </cell>
          <cell r="HA128">
            <v>3.4000000000000002E-2</v>
          </cell>
          <cell r="HB128">
            <v>1.4E-2</v>
          </cell>
          <cell r="HC128">
            <v>0</v>
          </cell>
          <cell r="HD128">
            <v>0</v>
          </cell>
          <cell r="HE128">
            <v>0</v>
          </cell>
          <cell r="HF128">
            <v>4.0000000000000001E-3</v>
          </cell>
          <cell r="HG128">
            <v>0</v>
          </cell>
          <cell r="HH128">
            <v>0</v>
          </cell>
          <cell r="HI128">
            <v>0</v>
          </cell>
          <cell r="HJ128">
            <v>0</v>
          </cell>
          <cell r="HK128">
            <v>0</v>
          </cell>
          <cell r="HL128">
            <v>0</v>
          </cell>
          <cell r="HM128">
            <v>0</v>
          </cell>
          <cell r="HN128">
            <v>0</v>
          </cell>
          <cell r="HO128">
            <v>7.0000000000000001E-3</v>
          </cell>
          <cell r="HP128">
            <v>0.01</v>
          </cell>
          <cell r="HQ128">
            <v>1.2999999999999999E-2</v>
          </cell>
          <cell r="HR128">
            <v>4.0000000000000001E-3</v>
          </cell>
          <cell r="HS128">
            <v>7.5999999999999998E-2</v>
          </cell>
          <cell r="HT128">
            <v>1.2999999999999999E-2</v>
          </cell>
          <cell r="HU128">
            <v>4.2000000000000003E-2</v>
          </cell>
          <cell r="HV128">
            <v>1.7000000000000001E-2</v>
          </cell>
          <cell r="HW128">
            <v>0.12</v>
          </cell>
          <cell r="HX128">
            <v>4.1000000000000002E-2</v>
          </cell>
          <cell r="HY128">
            <v>2.8000000000000001E-2</v>
          </cell>
          <cell r="HZ128">
            <v>4.5999999999999999E-2</v>
          </cell>
          <cell r="IA128">
            <v>8.2000000000000003E-2</v>
          </cell>
          <cell r="IB128">
            <v>0.26200000000000001</v>
          </cell>
          <cell r="IC128">
            <v>9.6000000000000002E-2</v>
          </cell>
          <cell r="ID128">
            <v>9.0999999999999998E-2</v>
          </cell>
          <cell r="IE128">
            <v>4.0000000000000001E-3</v>
          </cell>
          <cell r="IF128">
            <v>0</v>
          </cell>
          <cell r="IG128">
            <v>7.0000000000000001E-3</v>
          </cell>
          <cell r="IH128">
            <v>1.0999999999999999E-2</v>
          </cell>
          <cell r="II128">
            <v>1.0999999999999999E-2</v>
          </cell>
          <cell r="IJ128">
            <v>0.02</v>
          </cell>
          <cell r="IK128">
            <v>0</v>
          </cell>
          <cell r="IL128">
            <v>0</v>
          </cell>
          <cell r="IM128">
            <v>0</v>
          </cell>
          <cell r="IN128">
            <v>0</v>
          </cell>
          <cell r="IO128">
            <v>0</v>
          </cell>
          <cell r="IP128">
            <v>0</v>
          </cell>
          <cell r="IQ128">
            <v>0</v>
          </cell>
          <cell r="IR128">
            <v>6.0000000000000001E-3</v>
          </cell>
          <cell r="IS128">
            <v>0</v>
          </cell>
          <cell r="IT128">
            <v>2E-3</v>
          </cell>
          <cell r="IU128">
            <v>0</v>
          </cell>
          <cell r="IV128">
            <v>2.7E-2</v>
          </cell>
          <cell r="IW128">
            <v>0</v>
          </cell>
          <cell r="IX128">
            <v>0</v>
          </cell>
          <cell r="IY128">
            <v>1.4E-2</v>
          </cell>
          <cell r="IZ128">
            <v>1.4E-2</v>
          </cell>
          <cell r="JA128">
            <v>2.9000000000000001E-2</v>
          </cell>
          <cell r="JB128">
            <v>0.254</v>
          </cell>
          <cell r="JC128">
            <v>0</v>
          </cell>
          <cell r="JD128">
            <v>0</v>
          </cell>
          <cell r="JE128">
            <v>0</v>
          </cell>
          <cell r="JF128">
            <v>0</v>
          </cell>
          <cell r="JG128">
            <v>0.182</v>
          </cell>
          <cell r="JH128">
            <v>0.42499999999999999</v>
          </cell>
          <cell r="JI128">
            <v>0</v>
          </cell>
          <cell r="JJ128">
            <v>0</v>
          </cell>
          <cell r="JK128">
            <v>0</v>
          </cell>
          <cell r="JL128">
            <v>0</v>
          </cell>
          <cell r="JM128">
            <v>0</v>
          </cell>
          <cell r="JN128">
            <v>4.9000000000000002E-2</v>
          </cell>
          <cell r="JO128">
            <v>0</v>
          </cell>
          <cell r="JP128">
            <v>0</v>
          </cell>
          <cell r="JQ128">
            <v>0</v>
          </cell>
          <cell r="JR128">
            <v>0</v>
          </cell>
          <cell r="JS128">
            <v>0</v>
          </cell>
          <cell r="JT128">
            <v>0</v>
          </cell>
          <cell r="JU128">
            <v>0</v>
          </cell>
          <cell r="JV128">
            <v>0</v>
          </cell>
          <cell r="JW128">
            <v>0</v>
          </cell>
          <cell r="JX128">
            <v>5.0000000000000001E-3</v>
          </cell>
          <cell r="JY128">
            <v>2.1999999999999999E-2</v>
          </cell>
          <cell r="JZ128">
            <v>8.0000000000000002E-3</v>
          </cell>
          <cell r="KA128">
            <v>0</v>
          </cell>
          <cell r="KB128">
            <v>0</v>
          </cell>
          <cell r="KC128">
            <v>0</v>
          </cell>
          <cell r="KD128">
            <v>2E-3</v>
          </cell>
          <cell r="KE128">
            <v>0.19600000000000001</v>
          </cell>
          <cell r="KF128">
            <v>0.106</v>
          </cell>
          <cell r="KG128">
            <v>0</v>
          </cell>
          <cell r="KH128">
            <v>0</v>
          </cell>
          <cell r="KI128">
            <v>8.0000000000000002E-3</v>
          </cell>
          <cell r="KJ128">
            <v>1.4999999999999999E-2</v>
          </cell>
          <cell r="KK128">
            <v>0.55400000000000005</v>
          </cell>
          <cell r="KL128">
            <v>3.3000000000000002E-2</v>
          </cell>
          <cell r="KM128">
            <v>0</v>
          </cell>
          <cell r="KN128">
            <v>0</v>
          </cell>
          <cell r="KO128">
            <v>0</v>
          </cell>
          <cell r="KP128">
            <v>4.0000000000000001E-3</v>
          </cell>
          <cell r="KQ128">
            <v>4.5999999999999999E-2</v>
          </cell>
          <cell r="KR128">
            <v>0</v>
          </cell>
          <cell r="KS128">
            <v>0</v>
          </cell>
          <cell r="KT128">
            <v>0</v>
          </cell>
          <cell r="KU128">
            <v>0</v>
          </cell>
          <cell r="KV128">
            <v>0</v>
          </cell>
          <cell r="KW128">
            <v>0</v>
          </cell>
          <cell r="KX128">
            <v>0</v>
          </cell>
          <cell r="KY128">
            <v>0</v>
          </cell>
          <cell r="KZ128">
            <v>0</v>
          </cell>
          <cell r="LA128">
            <v>0</v>
          </cell>
          <cell r="LB128">
            <v>7.0000000000000001E-3</v>
          </cell>
          <cell r="LC128">
            <v>2.5000000000000001E-2</v>
          </cell>
          <cell r="LD128">
            <v>2E-3</v>
          </cell>
          <cell r="LE128">
            <v>6.0000000000000001E-3</v>
          </cell>
          <cell r="LF128">
            <v>8.9999999999999993E-3</v>
          </cell>
          <cell r="LG128">
            <v>5.0000000000000001E-3</v>
          </cell>
          <cell r="LH128">
            <v>3.6999999999999998E-2</v>
          </cell>
          <cell r="LI128">
            <v>0.158</v>
          </cell>
          <cell r="LJ128">
            <v>0.11</v>
          </cell>
          <cell r="LK128">
            <v>0</v>
          </cell>
          <cell r="LL128">
            <v>8.0000000000000002E-3</v>
          </cell>
          <cell r="LM128">
            <v>1.2999999999999999E-2</v>
          </cell>
          <cell r="LN128">
            <v>0.20399999999999999</v>
          </cell>
          <cell r="LO128">
            <v>0.29099999999999998</v>
          </cell>
          <cell r="LP128">
            <v>7.8E-2</v>
          </cell>
          <cell r="LQ128">
            <v>0</v>
          </cell>
          <cell r="LR128">
            <v>0</v>
          </cell>
          <cell r="LS128">
            <v>0</v>
          </cell>
          <cell r="LT128">
            <v>0</v>
          </cell>
          <cell r="LU128">
            <v>4.8000000000000001E-2</v>
          </cell>
          <cell r="LV128">
            <v>0</v>
          </cell>
          <cell r="LW128">
            <v>0</v>
          </cell>
          <cell r="LX128">
            <v>0</v>
          </cell>
          <cell r="LY128">
            <v>0</v>
          </cell>
          <cell r="LZ128">
            <v>0</v>
          </cell>
          <cell r="MA128">
            <v>0</v>
          </cell>
          <cell r="MB128">
            <v>0</v>
          </cell>
          <cell r="MC128">
            <v>0</v>
          </cell>
          <cell r="MD128">
            <v>0</v>
          </cell>
          <cell r="ME128">
            <v>0</v>
          </cell>
          <cell r="MF128">
            <v>0</v>
          </cell>
          <cell r="MG128">
            <v>0</v>
          </cell>
          <cell r="MH128">
            <v>3.4000000000000002E-2</v>
          </cell>
          <cell r="MI128">
            <v>0</v>
          </cell>
          <cell r="MJ128">
            <v>0</v>
          </cell>
          <cell r="MK128">
            <v>0</v>
          </cell>
          <cell r="ML128">
            <v>0</v>
          </cell>
          <cell r="MM128">
            <v>0</v>
          </cell>
          <cell r="MN128">
            <v>0.312</v>
          </cell>
          <cell r="MO128">
            <v>0</v>
          </cell>
          <cell r="MP128">
            <v>0</v>
          </cell>
          <cell r="MQ128">
            <v>0</v>
          </cell>
          <cell r="MR128">
            <v>2.3E-2</v>
          </cell>
          <cell r="MS128">
            <v>0</v>
          </cell>
          <cell r="MT128">
            <v>0.58099999999999996</v>
          </cell>
          <cell r="MU128">
            <v>0</v>
          </cell>
          <cell r="MV128">
            <v>0</v>
          </cell>
          <cell r="MW128">
            <v>0</v>
          </cell>
          <cell r="MX128">
            <v>0</v>
          </cell>
          <cell r="MY128">
            <v>0</v>
          </cell>
          <cell r="MZ128">
            <v>5.0999999999999997E-2</v>
          </cell>
          <cell r="NA128">
            <v>2.7E-2</v>
          </cell>
          <cell r="NB128">
            <v>5.8999999999999997E-2</v>
          </cell>
          <cell r="NC128">
            <v>2.8000000000000001E-2</v>
          </cell>
          <cell r="ND128">
            <v>1.4E-2</v>
          </cell>
          <cell r="NE128">
            <v>9.8000000000000004E-2</v>
          </cell>
          <cell r="NF128">
            <v>5.3999999999999999E-2</v>
          </cell>
          <cell r="NG128">
            <v>0.22800000000000001</v>
          </cell>
          <cell r="NH128">
            <v>4.2999999999999997E-2</v>
          </cell>
          <cell r="NI128">
            <v>0.15</v>
          </cell>
          <cell r="NJ128">
            <v>8.0000000000000002E-3</v>
          </cell>
          <cell r="NK128">
            <v>0</v>
          </cell>
          <cell r="NL128">
            <v>6.0000000000000001E-3</v>
          </cell>
          <cell r="NM128">
            <v>3.0000000000000001E-3</v>
          </cell>
          <cell r="NN128">
            <v>1.9E-2</v>
          </cell>
          <cell r="NO128">
            <v>0</v>
          </cell>
          <cell r="NP128">
            <v>2E-3</v>
          </cell>
          <cell r="NQ128">
            <v>1.0999999999999999E-2</v>
          </cell>
          <cell r="NR128">
            <v>2.8000000000000001E-2</v>
          </cell>
          <cell r="NS128">
            <v>8.9999999999999993E-3</v>
          </cell>
          <cell r="NT128">
            <v>0.21199999999999999</v>
          </cell>
          <cell r="NU128">
            <v>0.16</v>
          </cell>
          <cell r="NV128">
            <v>8.9999999999999993E-3</v>
          </cell>
          <cell r="NW128">
            <v>0</v>
          </cell>
          <cell r="NX128">
            <v>5.8000000000000003E-2</v>
          </cell>
          <cell r="NY128">
            <v>6.6000000000000003E-2</v>
          </cell>
          <cell r="NZ128">
            <v>0.39700000000000002</v>
          </cell>
          <cell r="OA128">
            <v>1.2999999999999999E-2</v>
          </cell>
          <cell r="OB128">
            <v>6.0000000000000001E-3</v>
          </cell>
          <cell r="OC128">
            <v>0</v>
          </cell>
          <cell r="OD128">
            <v>5.0000000000000001E-3</v>
          </cell>
          <cell r="OE128">
            <v>2.4E-2</v>
          </cell>
          <cell r="OF128">
            <v>0</v>
          </cell>
          <cell r="OG128">
            <v>3.6999999999999998E-2</v>
          </cell>
          <cell r="OH128">
            <v>0</v>
          </cell>
          <cell r="OI128">
            <v>0</v>
          </cell>
          <cell r="OJ128">
            <v>0.22600000000000001</v>
          </cell>
          <cell r="OK128">
            <v>6.9000000000000006E-2</v>
          </cell>
          <cell r="OL128">
            <v>0.01</v>
          </cell>
          <cell r="OM128">
            <v>0</v>
          </cell>
          <cell r="ON128">
            <v>4.0000000000000001E-3</v>
          </cell>
          <cell r="OO128">
            <v>7.3999999999999996E-2</v>
          </cell>
          <cell r="OP128">
            <v>0.214</v>
          </cell>
          <cell r="OQ128">
            <v>6.0000000000000001E-3</v>
          </cell>
          <cell r="OR128">
            <v>8.9999999999999993E-3</v>
          </cell>
          <cell r="OS128">
            <v>5.8999999999999997E-2</v>
          </cell>
          <cell r="OT128">
            <v>0.04</v>
          </cell>
          <cell r="OU128">
            <v>3.0000000000000001E-3</v>
          </cell>
          <cell r="OV128">
            <v>0</v>
          </cell>
          <cell r="OW128">
            <v>1.4E-2</v>
          </cell>
          <cell r="OX128">
            <v>0.14000000000000001</v>
          </cell>
          <cell r="OY128">
            <v>2.7E-2</v>
          </cell>
          <cell r="OZ128">
            <v>1.0999999999999999E-2</v>
          </cell>
          <cell r="PA128">
            <v>4.8000000000000001E-2</v>
          </cell>
          <cell r="PB128">
            <v>6.0000000000000001E-3</v>
          </cell>
          <cell r="PC128">
            <v>0</v>
          </cell>
          <cell r="PD128">
            <v>0.26600000000000001</v>
          </cell>
        </row>
        <row r="129">
          <cell r="A129" t="str">
            <v>EnsCJ</v>
          </cell>
          <cell r="B129" t="str">
            <v>129</v>
          </cell>
          <cell r="C129" t="str">
            <v>NAF 38</v>
          </cell>
          <cell r="D129" t="str">
            <v>CJ</v>
          </cell>
          <cell r="E129" t="str">
            <v/>
          </cell>
          <cell r="F129">
            <v>0</v>
          </cell>
          <cell r="G129">
            <v>3.6999999999999998E-2</v>
          </cell>
          <cell r="H129">
            <v>0.36299999999999999</v>
          </cell>
          <cell r="I129">
            <v>0.57899999999999996</v>
          </cell>
          <cell r="J129">
            <v>2.1000000000000001E-2</v>
          </cell>
          <cell r="K129">
            <v>0.89500000000000002</v>
          </cell>
          <cell r="L129">
            <v>1.4999999999999999E-2</v>
          </cell>
          <cell r="M129">
            <v>0.09</v>
          </cell>
          <cell r="N129">
            <v>0</v>
          </cell>
          <cell r="O129">
            <v>0.20499999999999999</v>
          </cell>
          <cell r="P129">
            <v>0.16800000000000001</v>
          </cell>
          <cell r="Q129">
            <v>0.14699999999999999</v>
          </cell>
          <cell r="R129">
            <v>1.4999999999999999E-2</v>
          </cell>
          <cell r="S129">
            <v>0.115</v>
          </cell>
          <cell r="T129">
            <v>0.45900000000000002</v>
          </cell>
          <cell r="U129">
            <v>2.1000000000000001E-2</v>
          </cell>
          <cell r="V129">
            <v>0.11799999999999999</v>
          </cell>
          <cell r="W129">
            <v>0.192</v>
          </cell>
          <cell r="X129">
            <v>0.18</v>
          </cell>
          <cell r="Y129">
            <v>0.81</v>
          </cell>
          <cell r="Z129">
            <v>0.01</v>
          </cell>
          <cell r="AA129">
            <v>3.9E-2</v>
          </cell>
          <cell r="AB129">
            <v>0.51700000000000002</v>
          </cell>
          <cell r="AC129">
            <v>0.26700000000000002</v>
          </cell>
          <cell r="AD129">
            <v>0.68300000000000005</v>
          </cell>
          <cell r="AE129">
            <v>0.47799999999999998</v>
          </cell>
          <cell r="AF129">
            <v>0.32900000000000001</v>
          </cell>
          <cell r="AG129">
            <v>0.67100000000000004</v>
          </cell>
          <cell r="AH129">
            <v>0.48499999999999999</v>
          </cell>
          <cell r="AI129">
            <v>0.51500000000000001</v>
          </cell>
          <cell r="AK129">
            <v>0.54500000000000004</v>
          </cell>
          <cell r="AL129">
            <v>8.7999999999999995E-2</v>
          </cell>
          <cell r="AM129">
            <v>0</v>
          </cell>
          <cell r="AN129">
            <v>0.35199999999999998</v>
          </cell>
          <cell r="AO129">
            <v>1.4999999999999999E-2</v>
          </cell>
          <cell r="AP129">
            <v>0.13300000000000001</v>
          </cell>
          <cell r="AQ129">
            <v>9.5000000000000001E-2</v>
          </cell>
          <cell r="AR129">
            <v>6.3E-2</v>
          </cell>
          <cell r="AS129">
            <v>0.51700000000000002</v>
          </cell>
          <cell r="AT129">
            <v>0.19</v>
          </cell>
          <cell r="AV129">
            <v>0.113</v>
          </cell>
          <cell r="AW129">
            <v>4.1000000000000002E-2</v>
          </cell>
          <cell r="AX129">
            <v>7.5999999999999998E-2</v>
          </cell>
          <cell r="AY129">
            <v>0.52300000000000002</v>
          </cell>
          <cell r="AZ129">
            <v>0.247</v>
          </cell>
          <cell r="BA129">
            <v>16.957000000000001</v>
          </cell>
          <cell r="BB129">
            <v>0.14099999999999999</v>
          </cell>
          <cell r="BC129">
            <v>0.20300000000000001</v>
          </cell>
          <cell r="BD129">
            <v>0.36199999999999999</v>
          </cell>
          <cell r="BE129">
            <v>0.29399999999999998</v>
          </cell>
          <cell r="BF129">
            <v>0.55200000000000005</v>
          </cell>
          <cell r="BG129">
            <v>0.22900000000000001</v>
          </cell>
          <cell r="BH129">
            <v>0.14099999999999999</v>
          </cell>
          <cell r="BI129">
            <v>0.04</v>
          </cell>
          <cell r="BJ129">
            <v>7.0000000000000001E-3</v>
          </cell>
          <cell r="BK129">
            <v>3.1E-2</v>
          </cell>
          <cell r="BL129">
            <v>2.1999999999999999E-2</v>
          </cell>
          <cell r="BM129">
            <v>4.0000000000000001E-3</v>
          </cell>
          <cell r="BN129">
            <v>0.13</v>
          </cell>
          <cell r="BO129">
            <v>0.23300000000000001</v>
          </cell>
          <cell r="BP129">
            <v>0.46899999999999997</v>
          </cell>
          <cell r="BQ129">
            <v>0.14199999999999999</v>
          </cell>
          <cell r="BR129">
            <v>5.0000000000000001E-3</v>
          </cell>
          <cell r="BS129">
            <v>0.01</v>
          </cell>
          <cell r="BT129">
            <v>5.0000000000000001E-3</v>
          </cell>
          <cell r="BU129">
            <v>2.1000000000000001E-2</v>
          </cell>
          <cell r="BV129">
            <v>0.19700000000000001</v>
          </cell>
          <cell r="BW129">
            <v>0.76100000000000001</v>
          </cell>
          <cell r="BX129">
            <v>0</v>
          </cell>
          <cell r="BY129">
            <v>0</v>
          </cell>
          <cell r="BZ129">
            <v>0</v>
          </cell>
          <cell r="CA129">
            <v>0.16300000000000001</v>
          </cell>
          <cell r="CB129">
            <v>0.78100000000000003</v>
          </cell>
          <cell r="CC129">
            <v>5.6000000000000001E-2</v>
          </cell>
          <cell r="CD129">
            <v>0</v>
          </cell>
          <cell r="CE129">
            <v>0</v>
          </cell>
          <cell r="CF129">
            <v>0</v>
          </cell>
          <cell r="CG129">
            <v>0.193</v>
          </cell>
          <cell r="CH129">
            <v>0.73599999999999999</v>
          </cell>
          <cell r="CI129">
            <v>7.0999999999999994E-2</v>
          </cell>
          <cell r="CJ129">
            <v>0</v>
          </cell>
          <cell r="CK129">
            <v>0</v>
          </cell>
          <cell r="CL129">
            <v>0</v>
          </cell>
          <cell r="CM129">
            <v>8.9999999999999993E-3</v>
          </cell>
          <cell r="CN129">
            <v>6.0000000000000001E-3</v>
          </cell>
          <cell r="CO129">
            <v>0.98499999999999999</v>
          </cell>
          <cell r="CP129">
            <v>0.51700000000000002</v>
          </cell>
          <cell r="CQ129">
            <v>0.39800000000000002</v>
          </cell>
          <cell r="CR129">
            <v>7.4999999999999997E-2</v>
          </cell>
          <cell r="CS129">
            <v>0</v>
          </cell>
          <cell r="CT129">
            <v>0.01</v>
          </cell>
          <cell r="CU129">
            <v>0.55100000000000005</v>
          </cell>
          <cell r="CV129">
            <v>0.34300000000000003</v>
          </cell>
          <cell r="CW129">
            <v>2.5999999999999999E-2</v>
          </cell>
          <cell r="CX129">
            <v>4.4999999999999998E-2</v>
          </cell>
          <cell r="CY129">
            <v>3.4000000000000002E-2</v>
          </cell>
          <cell r="CZ129">
            <v>0.69499999999999995</v>
          </cell>
          <cell r="DA129">
            <v>0.26800000000000002</v>
          </cell>
          <cell r="DB129">
            <v>3.6999999999999998E-2</v>
          </cell>
          <cell r="DC129">
            <v>0</v>
          </cell>
          <cell r="DD129">
            <v>0</v>
          </cell>
          <cell r="DE129">
            <v>0.58299999999999996</v>
          </cell>
          <cell r="DF129">
            <v>0.25700000000000001</v>
          </cell>
          <cell r="DG129">
            <v>1E-3</v>
          </cell>
          <cell r="DH129">
            <v>0</v>
          </cell>
          <cell r="DI129">
            <v>0.158</v>
          </cell>
          <cell r="DJ129">
            <v>0.48199999999999998</v>
          </cell>
          <cell r="DK129">
            <v>2.8000000000000001E-2</v>
          </cell>
          <cell r="DL129">
            <v>0</v>
          </cell>
          <cell r="DM129">
            <v>5.0000000000000001E-3</v>
          </cell>
          <cell r="DN129">
            <v>0.48599999999999999</v>
          </cell>
          <cell r="DO129">
            <v>0.52400000000000002</v>
          </cell>
          <cell r="DP129">
            <v>0.26100000000000001</v>
          </cell>
          <cell r="DQ129">
            <v>1.2999999999999999E-2</v>
          </cell>
          <cell r="DR129">
            <v>4.1000000000000002E-2</v>
          </cell>
          <cell r="DS129">
            <v>0.16200000000000001</v>
          </cell>
          <cell r="DT129">
            <v>0.49199999999999999</v>
          </cell>
          <cell r="DU129">
            <v>0.32800000000000001</v>
          </cell>
          <cell r="DV129">
            <v>0.17799999999999999</v>
          </cell>
          <cell r="DW129">
            <v>0</v>
          </cell>
          <cell r="DX129">
            <v>2E-3</v>
          </cell>
          <cell r="DY129">
            <v>0.126</v>
          </cell>
          <cell r="DZ129">
            <v>0.54400000000000004</v>
          </cell>
          <cell r="EA129">
            <v>7.0000000000000007E-2</v>
          </cell>
          <cell r="EB129">
            <v>0.25900000000000001</v>
          </cell>
          <cell r="EC129">
            <v>6.0999999999999999E-2</v>
          </cell>
          <cell r="ED129">
            <v>0.26700000000000002</v>
          </cell>
          <cell r="EE129">
            <v>0.03</v>
          </cell>
          <cell r="EF129">
            <v>0.46600000000000003</v>
          </cell>
          <cell r="EG129">
            <v>0.17599999999999999</v>
          </cell>
          <cell r="EH129">
            <v>0.18</v>
          </cell>
          <cell r="EI129">
            <v>0.48699999999999999</v>
          </cell>
          <cell r="EJ129">
            <v>0.107</v>
          </cell>
          <cell r="EK129">
            <v>0.22600000000000001</v>
          </cell>
          <cell r="EL129">
            <v>0.14799999999999999</v>
          </cell>
          <cell r="EM129">
            <v>2.3E-2</v>
          </cell>
          <cell r="EN129">
            <v>5.8000000000000003E-2</v>
          </cell>
          <cell r="EO129">
            <v>0.17</v>
          </cell>
          <cell r="EP129">
            <v>0.14399999999999999</v>
          </cell>
          <cell r="EQ129">
            <v>0.45700000000000002</v>
          </cell>
          <cell r="ER129">
            <v>0.121</v>
          </cell>
          <cell r="ES129">
            <v>0.624</v>
          </cell>
          <cell r="ET129">
            <v>7.0999999999999994E-2</v>
          </cell>
          <cell r="EU129">
            <v>0.12</v>
          </cell>
          <cell r="EV129">
            <v>4.5999999999999999E-2</v>
          </cell>
          <cell r="EW129">
            <v>2.7E-2</v>
          </cell>
          <cell r="EX129">
            <v>0.20100000000000001</v>
          </cell>
          <cell r="EY129">
            <v>0.14399999999999999</v>
          </cell>
          <cell r="EZ129">
            <v>0.157</v>
          </cell>
          <cell r="FA129">
            <v>0.26200000000000001</v>
          </cell>
          <cell r="FB129">
            <v>0.29199999999999998</v>
          </cell>
          <cell r="FC129">
            <v>0.42399999999999999</v>
          </cell>
          <cell r="FD129">
            <v>2.3E-2</v>
          </cell>
          <cell r="FE129">
            <v>0.55000000000000004</v>
          </cell>
          <cell r="FF129">
            <v>0.26600000000000001</v>
          </cell>
          <cell r="FG129">
            <v>0.17499999999999999</v>
          </cell>
          <cell r="FH129">
            <v>8.9999999999999993E-3</v>
          </cell>
          <cell r="FI129">
            <v>0.34799999999999998</v>
          </cell>
          <cell r="FJ129">
            <v>0.379</v>
          </cell>
          <cell r="FK129">
            <v>0.23599999999999999</v>
          </cell>
          <cell r="FL129">
            <v>3.6999999999999998E-2</v>
          </cell>
          <cell r="FM129">
            <v>0.159</v>
          </cell>
          <cell r="FN129">
            <v>0.35599999999999998</v>
          </cell>
          <cell r="FO129">
            <v>0.42</v>
          </cell>
          <cell r="FP129">
            <v>6.5000000000000002E-2</v>
          </cell>
          <cell r="FQ129">
            <v>0.67700000000000005</v>
          </cell>
          <cell r="FR129">
            <v>0.13800000000000001</v>
          </cell>
          <cell r="FS129">
            <v>2.3E-2</v>
          </cell>
          <cell r="FT129">
            <v>7.0000000000000007E-2</v>
          </cell>
          <cell r="FU129">
            <v>8.8999999999999996E-2</v>
          </cell>
          <cell r="FV129">
            <v>2E-3</v>
          </cell>
          <cell r="FW129">
            <v>0.64700000000000002</v>
          </cell>
          <cell r="FX129">
            <v>0.14599999999999999</v>
          </cell>
          <cell r="FY129">
            <v>2.5000000000000001E-2</v>
          </cell>
          <cell r="FZ129">
            <v>7.9000000000000001E-2</v>
          </cell>
          <cell r="GA129">
            <v>0.1</v>
          </cell>
          <cell r="GB129">
            <v>3.0000000000000001E-3</v>
          </cell>
          <cell r="GC129">
            <v>0</v>
          </cell>
          <cell r="GD129">
            <v>0</v>
          </cell>
          <cell r="GE129">
            <v>0</v>
          </cell>
          <cell r="GF129">
            <v>0</v>
          </cell>
          <cell r="GG129">
            <v>0</v>
          </cell>
          <cell r="GH129">
            <v>0</v>
          </cell>
          <cell r="GI129">
            <v>1.2999999999999999E-2</v>
          </cell>
          <cell r="GJ129">
            <v>0</v>
          </cell>
          <cell r="GK129">
            <v>0.02</v>
          </cell>
          <cell r="GL129">
            <v>0</v>
          </cell>
          <cell r="GM129">
            <v>0</v>
          </cell>
          <cell r="GN129">
            <v>4.0000000000000001E-3</v>
          </cell>
          <cell r="GO129">
            <v>0.17299999999999999</v>
          </cell>
          <cell r="GP129">
            <v>0.114</v>
          </cell>
          <cell r="GQ129">
            <v>4.1000000000000002E-2</v>
          </cell>
          <cell r="GR129">
            <v>0.02</v>
          </cell>
          <cell r="GS129">
            <v>4.0000000000000001E-3</v>
          </cell>
          <cell r="GT129">
            <v>1.9E-2</v>
          </cell>
          <cell r="GU129">
            <v>0.34799999999999998</v>
          </cell>
          <cell r="GV129">
            <v>0.112</v>
          </cell>
          <cell r="GW129">
            <v>8.1000000000000003E-2</v>
          </cell>
          <cell r="GX129">
            <v>2.1000000000000001E-2</v>
          </cell>
          <cell r="GY129">
            <v>3.0000000000000001E-3</v>
          </cell>
          <cell r="GZ129">
            <v>8.0000000000000002E-3</v>
          </cell>
          <cell r="HA129">
            <v>1.7999999999999999E-2</v>
          </cell>
          <cell r="HB129">
            <v>3.0000000000000001E-3</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1.0999999999999999E-2</v>
          </cell>
          <cell r="HQ129">
            <v>2.1999999999999999E-2</v>
          </cell>
          <cell r="HR129">
            <v>3.0000000000000001E-3</v>
          </cell>
          <cell r="HS129">
            <v>1.7000000000000001E-2</v>
          </cell>
          <cell r="HT129">
            <v>2E-3</v>
          </cell>
          <cell r="HU129">
            <v>4.3999999999999997E-2</v>
          </cell>
          <cell r="HV129">
            <v>7.0000000000000007E-2</v>
          </cell>
          <cell r="HW129">
            <v>0.19700000000000001</v>
          </cell>
          <cell r="HX129">
            <v>5.5E-2</v>
          </cell>
          <cell r="HY129">
            <v>5.0000000000000001E-3</v>
          </cell>
          <cell r="HZ129">
            <v>2E-3</v>
          </cell>
          <cell r="IA129">
            <v>8.5999999999999993E-2</v>
          </cell>
          <cell r="IB129">
            <v>0.15</v>
          </cell>
          <cell r="IC129">
            <v>0.249</v>
          </cell>
          <cell r="ID129">
            <v>7.3999999999999996E-2</v>
          </cell>
          <cell r="IE129">
            <v>0</v>
          </cell>
          <cell r="IF129">
            <v>0</v>
          </cell>
          <cell r="IG129">
            <v>0</v>
          </cell>
          <cell r="IH129">
            <v>3.0000000000000001E-3</v>
          </cell>
          <cell r="II129">
            <v>0</v>
          </cell>
          <cell r="IJ129">
            <v>0.01</v>
          </cell>
          <cell r="IK129">
            <v>0</v>
          </cell>
          <cell r="IL129">
            <v>0</v>
          </cell>
          <cell r="IM129">
            <v>0</v>
          </cell>
          <cell r="IN129">
            <v>0</v>
          </cell>
          <cell r="IO129">
            <v>0</v>
          </cell>
          <cell r="IP129">
            <v>0</v>
          </cell>
          <cell r="IQ129">
            <v>5.0000000000000001E-3</v>
          </cell>
          <cell r="IR129">
            <v>0</v>
          </cell>
          <cell r="IS129">
            <v>5.0000000000000001E-3</v>
          </cell>
          <cell r="IT129">
            <v>3.0000000000000001E-3</v>
          </cell>
          <cell r="IU129">
            <v>4.0000000000000001E-3</v>
          </cell>
          <cell r="IV129">
            <v>0.02</v>
          </cell>
          <cell r="IW129">
            <v>0</v>
          </cell>
          <cell r="IX129">
            <v>0.01</v>
          </cell>
          <cell r="IY129">
            <v>0</v>
          </cell>
          <cell r="IZ129">
            <v>0</v>
          </cell>
          <cell r="JA129">
            <v>0.11899999999999999</v>
          </cell>
          <cell r="JB129">
            <v>0.247</v>
          </cell>
          <cell r="JC129">
            <v>0</v>
          </cell>
          <cell r="JD129">
            <v>0</v>
          </cell>
          <cell r="JE129">
            <v>0</v>
          </cell>
          <cell r="JF129">
            <v>1.7999999999999999E-2</v>
          </cell>
          <cell r="JG129">
            <v>7.3999999999999996E-2</v>
          </cell>
          <cell r="JH129">
            <v>0.48199999999999998</v>
          </cell>
          <cell r="JI129">
            <v>0</v>
          </cell>
          <cell r="JJ129">
            <v>0</v>
          </cell>
          <cell r="JK129">
            <v>0</v>
          </cell>
          <cell r="JL129">
            <v>0</v>
          </cell>
          <cell r="JM129">
            <v>0</v>
          </cell>
          <cell r="JN129">
            <v>1.2E-2</v>
          </cell>
          <cell r="JO129">
            <v>0</v>
          </cell>
          <cell r="JP129">
            <v>0</v>
          </cell>
          <cell r="JQ129">
            <v>0</v>
          </cell>
          <cell r="JR129">
            <v>0</v>
          </cell>
          <cell r="JS129">
            <v>0</v>
          </cell>
          <cell r="JT129">
            <v>0</v>
          </cell>
          <cell r="JU129">
            <v>0</v>
          </cell>
          <cell r="JV129">
            <v>0</v>
          </cell>
          <cell r="JW129">
            <v>0</v>
          </cell>
          <cell r="JX129">
            <v>3.0000000000000001E-3</v>
          </cell>
          <cell r="JY129">
            <v>2.4E-2</v>
          </cell>
          <cell r="JZ129">
            <v>4.0000000000000001E-3</v>
          </cell>
          <cell r="KA129">
            <v>0</v>
          </cell>
          <cell r="KB129">
            <v>0</v>
          </cell>
          <cell r="KC129">
            <v>0</v>
          </cell>
          <cell r="KD129">
            <v>6.9000000000000006E-2</v>
          </cell>
          <cell r="KE129">
            <v>0.3</v>
          </cell>
          <cell r="KF129">
            <v>1.0999999999999999E-2</v>
          </cell>
          <cell r="KG129">
            <v>0</v>
          </cell>
          <cell r="KH129">
            <v>0</v>
          </cell>
          <cell r="KI129">
            <v>0</v>
          </cell>
          <cell r="KJ129">
            <v>8.1000000000000003E-2</v>
          </cell>
          <cell r="KK129">
            <v>0.441</v>
          </cell>
          <cell r="KL129">
            <v>4.2000000000000003E-2</v>
          </cell>
          <cell r="KM129">
            <v>0</v>
          </cell>
          <cell r="KN129">
            <v>0</v>
          </cell>
          <cell r="KO129">
            <v>0</v>
          </cell>
          <cell r="KP129">
            <v>8.9999999999999993E-3</v>
          </cell>
          <cell r="KQ129">
            <v>1.4999999999999999E-2</v>
          </cell>
          <cell r="KR129">
            <v>0</v>
          </cell>
          <cell r="KS129">
            <v>0</v>
          </cell>
          <cell r="KT129">
            <v>0</v>
          </cell>
          <cell r="KU129">
            <v>0</v>
          </cell>
          <cell r="KV129">
            <v>0</v>
          </cell>
          <cell r="KW129">
            <v>0</v>
          </cell>
          <cell r="KX129">
            <v>0</v>
          </cell>
          <cell r="KY129">
            <v>0</v>
          </cell>
          <cell r="KZ129">
            <v>0</v>
          </cell>
          <cell r="LA129">
            <v>0</v>
          </cell>
          <cell r="LB129">
            <v>3.0000000000000001E-3</v>
          </cell>
          <cell r="LC129">
            <v>2.9000000000000001E-2</v>
          </cell>
          <cell r="LD129">
            <v>4.0000000000000001E-3</v>
          </cell>
          <cell r="LE129">
            <v>0</v>
          </cell>
          <cell r="LF129">
            <v>0</v>
          </cell>
          <cell r="LG129">
            <v>0</v>
          </cell>
          <cell r="LH129">
            <v>7.9000000000000001E-2</v>
          </cell>
          <cell r="LI129">
            <v>0.27700000000000002</v>
          </cell>
          <cell r="LJ129">
            <v>1.4999999999999999E-2</v>
          </cell>
          <cell r="LK129">
            <v>0</v>
          </cell>
          <cell r="LL129">
            <v>0</v>
          </cell>
          <cell r="LM129">
            <v>0</v>
          </cell>
          <cell r="LN129">
            <v>0.111</v>
          </cell>
          <cell r="LO129">
            <v>0.40899999999999997</v>
          </cell>
          <cell r="LP129">
            <v>5.1999999999999998E-2</v>
          </cell>
          <cell r="LQ129">
            <v>0</v>
          </cell>
          <cell r="LR129">
            <v>0</v>
          </cell>
          <cell r="LS129">
            <v>0</v>
          </cell>
          <cell r="LT129">
            <v>0</v>
          </cell>
          <cell r="LU129">
            <v>2.1000000000000001E-2</v>
          </cell>
          <cell r="LV129">
            <v>0</v>
          </cell>
          <cell r="LW129">
            <v>0</v>
          </cell>
          <cell r="LX129">
            <v>0</v>
          </cell>
          <cell r="LY129">
            <v>0</v>
          </cell>
          <cell r="LZ129">
            <v>0</v>
          </cell>
          <cell r="MA129">
            <v>0</v>
          </cell>
          <cell r="MB129">
            <v>0</v>
          </cell>
          <cell r="MC129">
            <v>0</v>
          </cell>
          <cell r="MD129">
            <v>0</v>
          </cell>
          <cell r="ME129">
            <v>0</v>
          </cell>
          <cell r="MF129">
            <v>0</v>
          </cell>
          <cell r="MG129">
            <v>0</v>
          </cell>
          <cell r="MH129">
            <v>3.5999999999999997E-2</v>
          </cell>
          <cell r="MI129">
            <v>0</v>
          </cell>
          <cell r="MJ129">
            <v>0</v>
          </cell>
          <cell r="MK129">
            <v>0</v>
          </cell>
          <cell r="ML129">
            <v>8.9999999999999993E-3</v>
          </cell>
          <cell r="MM129">
            <v>6.0000000000000001E-3</v>
          </cell>
          <cell r="MN129">
            <v>0.35399999999999998</v>
          </cell>
          <cell r="MO129">
            <v>0</v>
          </cell>
          <cell r="MP129">
            <v>0</v>
          </cell>
          <cell r="MQ129">
            <v>0</v>
          </cell>
          <cell r="MR129">
            <v>0</v>
          </cell>
          <cell r="MS129">
            <v>0</v>
          </cell>
          <cell r="MT129">
            <v>0.57399999999999995</v>
          </cell>
          <cell r="MU129">
            <v>0</v>
          </cell>
          <cell r="MV129">
            <v>0</v>
          </cell>
          <cell r="MW129">
            <v>0</v>
          </cell>
          <cell r="MX129">
            <v>0</v>
          </cell>
          <cell r="MY129">
            <v>0</v>
          </cell>
          <cell r="MZ129">
            <v>2.1000000000000001E-2</v>
          </cell>
          <cell r="NA129">
            <v>5.2999999999999999E-2</v>
          </cell>
          <cell r="NB129">
            <v>4.3999999999999997E-2</v>
          </cell>
          <cell r="NC129">
            <v>0</v>
          </cell>
          <cell r="ND129">
            <v>0.03</v>
          </cell>
          <cell r="NE129">
            <v>0</v>
          </cell>
          <cell r="NF129">
            <v>0</v>
          </cell>
          <cell r="NG129">
            <v>0.20799999999999999</v>
          </cell>
          <cell r="NH129">
            <v>0.03</v>
          </cell>
          <cell r="NI129">
            <v>0.27800000000000002</v>
          </cell>
          <cell r="NJ129">
            <v>2.8000000000000001E-2</v>
          </cell>
          <cell r="NK129">
            <v>0</v>
          </cell>
          <cell r="NL129">
            <v>0</v>
          </cell>
          <cell r="NM129">
            <v>0</v>
          </cell>
          <cell r="NN129">
            <v>7.0000000000000007E-2</v>
          </cell>
          <cell r="NO129">
            <v>0</v>
          </cell>
          <cell r="NP129">
            <v>8.9999999999999993E-3</v>
          </cell>
          <cell r="NQ129">
            <v>1.4999999999999999E-2</v>
          </cell>
          <cell r="NR129">
            <v>0</v>
          </cell>
          <cell r="NS129">
            <v>8.6999999999999994E-2</v>
          </cell>
          <cell r="NT129">
            <v>0.14799999999999999</v>
          </cell>
          <cell r="NU129">
            <v>0.107</v>
          </cell>
          <cell r="NV129">
            <v>6.0000000000000001E-3</v>
          </cell>
          <cell r="NW129">
            <v>0</v>
          </cell>
          <cell r="NX129">
            <v>1.2999999999999999E-2</v>
          </cell>
          <cell r="NY129">
            <v>3.5000000000000003E-2</v>
          </cell>
          <cell r="NZ129">
            <v>0.41699999999999998</v>
          </cell>
          <cell r="OA129">
            <v>6.2E-2</v>
          </cell>
          <cell r="OB129">
            <v>0.03</v>
          </cell>
          <cell r="OC129">
            <v>0</v>
          </cell>
          <cell r="OD129">
            <v>2.5999999999999999E-2</v>
          </cell>
          <cell r="OE129">
            <v>4.4999999999999998E-2</v>
          </cell>
          <cell r="OF129">
            <v>0</v>
          </cell>
          <cell r="OG129">
            <v>3.7999999999999999E-2</v>
          </cell>
          <cell r="OH129">
            <v>3.7999999999999999E-2</v>
          </cell>
          <cell r="OI129">
            <v>0</v>
          </cell>
          <cell r="OJ129">
            <v>0.183</v>
          </cell>
          <cell r="OK129">
            <v>5.8000000000000003E-2</v>
          </cell>
          <cell r="OL129">
            <v>4.0000000000000001E-3</v>
          </cell>
          <cell r="OM129">
            <v>0</v>
          </cell>
          <cell r="ON129">
            <v>0</v>
          </cell>
          <cell r="OO129">
            <v>0.08</v>
          </cell>
          <cell r="OP129">
            <v>0.14699999999999999</v>
          </cell>
          <cell r="OQ129">
            <v>1.2999999999999999E-2</v>
          </cell>
          <cell r="OR129">
            <v>2.5999999999999999E-2</v>
          </cell>
          <cell r="OS129">
            <v>0</v>
          </cell>
          <cell r="OT129">
            <v>0.03</v>
          </cell>
          <cell r="OU129">
            <v>0</v>
          </cell>
          <cell r="OV129">
            <v>0</v>
          </cell>
          <cell r="OW129">
            <v>3.6999999999999998E-2</v>
          </cell>
          <cell r="OX129">
            <v>0.28399999999999997</v>
          </cell>
          <cell r="OY129">
            <v>9.2999999999999999E-2</v>
          </cell>
          <cell r="OZ129">
            <v>5.0999999999999997E-2</v>
          </cell>
          <cell r="PA129">
            <v>5.0000000000000001E-3</v>
          </cell>
          <cell r="PB129">
            <v>2.1999999999999999E-2</v>
          </cell>
          <cell r="PC129">
            <v>0</v>
          </cell>
          <cell r="PD129">
            <v>0.14899999999999999</v>
          </cell>
        </row>
        <row r="130">
          <cell r="A130" t="str">
            <v>EnsCK</v>
          </cell>
          <cell r="B130" t="str">
            <v>130</v>
          </cell>
          <cell r="C130" t="str">
            <v>NAF 38</v>
          </cell>
          <cell r="D130" t="str">
            <v>CK</v>
          </cell>
          <cell r="E130" t="str">
            <v/>
          </cell>
          <cell r="F130">
            <v>0</v>
          </cell>
          <cell r="G130">
            <v>1.6E-2</v>
          </cell>
          <cell r="H130">
            <v>0.35</v>
          </cell>
          <cell r="I130">
            <v>0.58599999999999997</v>
          </cell>
          <cell r="J130">
            <v>4.8000000000000001E-2</v>
          </cell>
          <cell r="K130">
            <v>0.66800000000000004</v>
          </cell>
          <cell r="L130">
            <v>6.6000000000000003E-2</v>
          </cell>
          <cell r="M130">
            <v>0.23200000000000001</v>
          </cell>
          <cell r="N130">
            <v>3.4000000000000002E-2</v>
          </cell>
          <cell r="O130">
            <v>0.22600000000000001</v>
          </cell>
          <cell r="P130">
            <v>0.28799999999999998</v>
          </cell>
          <cell r="Q130">
            <v>0.152</v>
          </cell>
          <cell r="R130">
            <v>6.9000000000000006E-2</v>
          </cell>
          <cell r="S130">
            <v>0.13200000000000001</v>
          </cell>
          <cell r="T130">
            <v>0.33900000000000002</v>
          </cell>
          <cell r="U130">
            <v>2.1000000000000001E-2</v>
          </cell>
          <cell r="V130">
            <v>0.17399999999999999</v>
          </cell>
          <cell r="W130">
            <v>0.192</v>
          </cell>
          <cell r="X130">
            <v>0.16300000000000001</v>
          </cell>
          <cell r="Y130">
            <v>0.78700000000000003</v>
          </cell>
          <cell r="Z130">
            <v>0.05</v>
          </cell>
          <cell r="AA130">
            <v>0.104</v>
          </cell>
          <cell r="AB130">
            <v>0.374</v>
          </cell>
          <cell r="AC130">
            <v>0.33100000000000002</v>
          </cell>
          <cell r="AD130">
            <v>0.63800000000000001</v>
          </cell>
          <cell r="AE130">
            <v>0.14099999999999999</v>
          </cell>
          <cell r="AF130">
            <v>0.36799999999999999</v>
          </cell>
          <cell r="AG130">
            <v>0.63200000000000001</v>
          </cell>
          <cell r="AH130">
            <v>0.35099999999999998</v>
          </cell>
          <cell r="AI130">
            <v>0.64900000000000002</v>
          </cell>
          <cell r="AK130">
            <v>0.72799999999999998</v>
          </cell>
          <cell r="AL130">
            <v>3.5000000000000003E-2</v>
          </cell>
          <cell r="AM130">
            <v>0</v>
          </cell>
          <cell r="AN130">
            <v>0.158</v>
          </cell>
          <cell r="AO130">
            <v>7.9000000000000001E-2</v>
          </cell>
          <cell r="AP130">
            <v>0.14099999999999999</v>
          </cell>
          <cell r="AQ130">
            <v>3.5000000000000003E-2</v>
          </cell>
          <cell r="AR130">
            <v>1.4E-2</v>
          </cell>
          <cell r="AS130">
            <v>0.64100000000000001</v>
          </cell>
          <cell r="AT130">
            <v>0.16800000000000001</v>
          </cell>
          <cell r="AV130">
            <v>8.3000000000000004E-2</v>
          </cell>
          <cell r="AW130">
            <v>0.13900000000000001</v>
          </cell>
          <cell r="AX130">
            <v>7.0000000000000007E-2</v>
          </cell>
          <cell r="AY130">
            <v>0.60499999999999998</v>
          </cell>
          <cell r="AZ130">
            <v>0.10199999999999999</v>
          </cell>
          <cell r="BA130">
            <v>15.776</v>
          </cell>
          <cell r="BB130">
            <v>0.154</v>
          </cell>
          <cell r="BC130">
            <v>0.187</v>
          </cell>
          <cell r="BD130">
            <v>0.42499999999999999</v>
          </cell>
          <cell r="BE130">
            <v>0.23400000000000001</v>
          </cell>
          <cell r="BF130">
            <v>0.47399999999999998</v>
          </cell>
          <cell r="BG130">
            <v>0.27500000000000002</v>
          </cell>
          <cell r="BH130">
            <v>9.8000000000000004E-2</v>
          </cell>
          <cell r="BI130">
            <v>9.6000000000000002E-2</v>
          </cell>
          <cell r="BJ130">
            <v>3.4000000000000002E-2</v>
          </cell>
          <cell r="BK130">
            <v>2.3E-2</v>
          </cell>
          <cell r="BL130">
            <v>2.7E-2</v>
          </cell>
          <cell r="BM130">
            <v>7.6999999999999999E-2</v>
          </cell>
          <cell r="BN130">
            <v>8.8999999999999996E-2</v>
          </cell>
          <cell r="BO130">
            <v>0.22</v>
          </cell>
          <cell r="BP130">
            <v>0.33100000000000002</v>
          </cell>
          <cell r="BQ130">
            <v>0.25600000000000001</v>
          </cell>
          <cell r="BR130">
            <v>2E-3</v>
          </cell>
          <cell r="BS130">
            <v>0</v>
          </cell>
          <cell r="BT130">
            <v>8.0000000000000002E-3</v>
          </cell>
          <cell r="BU130">
            <v>4.1000000000000002E-2</v>
          </cell>
          <cell r="BV130">
            <v>0.22</v>
          </cell>
          <cell r="BW130">
            <v>0.72899999999999998</v>
          </cell>
          <cell r="BX130">
            <v>0</v>
          </cell>
          <cell r="BY130">
            <v>0</v>
          </cell>
          <cell r="BZ130">
            <v>6.0000000000000001E-3</v>
          </cell>
          <cell r="CA130">
            <v>0.18</v>
          </cell>
          <cell r="CB130">
            <v>0.76400000000000001</v>
          </cell>
          <cell r="CC130">
            <v>0.05</v>
          </cell>
          <cell r="CD130">
            <v>0</v>
          </cell>
          <cell r="CE130">
            <v>4.0000000000000001E-3</v>
          </cell>
          <cell r="CF130">
            <v>5.0999999999999997E-2</v>
          </cell>
          <cell r="CG130">
            <v>0.12</v>
          </cell>
          <cell r="CH130">
            <v>0.69599999999999995</v>
          </cell>
          <cell r="CI130">
            <v>0.129</v>
          </cell>
          <cell r="CJ130">
            <v>0</v>
          </cell>
          <cell r="CK130">
            <v>0</v>
          </cell>
          <cell r="CL130">
            <v>0</v>
          </cell>
          <cell r="CM130">
            <v>0</v>
          </cell>
          <cell r="CN130">
            <v>8.0000000000000002E-3</v>
          </cell>
          <cell r="CO130">
            <v>0.99199999999999999</v>
          </cell>
          <cell r="CP130">
            <v>0.41</v>
          </cell>
          <cell r="CQ130">
            <v>0.39</v>
          </cell>
          <cell r="CR130">
            <v>0.13200000000000001</v>
          </cell>
          <cell r="CS130">
            <v>1.4999999999999999E-2</v>
          </cell>
          <cell r="CT130">
            <v>5.3999999999999999E-2</v>
          </cell>
          <cell r="CU130">
            <v>0.44600000000000001</v>
          </cell>
          <cell r="CV130">
            <v>0.38900000000000001</v>
          </cell>
          <cell r="CW130">
            <v>0.03</v>
          </cell>
          <cell r="CX130">
            <v>6.0999999999999999E-2</v>
          </cell>
          <cell r="CY130">
            <v>7.3999999999999996E-2</v>
          </cell>
          <cell r="CZ130">
            <v>0.64200000000000002</v>
          </cell>
          <cell r="DA130">
            <v>0.16900000000000001</v>
          </cell>
          <cell r="DB130">
            <v>0.185</v>
          </cell>
          <cell r="DC130">
            <v>1E-3</v>
          </cell>
          <cell r="DD130">
            <v>3.0000000000000001E-3</v>
          </cell>
          <cell r="DE130">
            <v>0.60499999999999998</v>
          </cell>
          <cell r="DF130">
            <v>0.247</v>
          </cell>
          <cell r="DG130">
            <v>1.7000000000000001E-2</v>
          </cell>
          <cell r="DH130">
            <v>3.0000000000000001E-3</v>
          </cell>
          <cell r="DI130">
            <v>0.128</v>
          </cell>
          <cell r="DJ130">
            <v>0.39500000000000002</v>
          </cell>
          <cell r="DK130">
            <v>7.4999999999999997E-2</v>
          </cell>
          <cell r="DL130">
            <v>3.0000000000000001E-3</v>
          </cell>
          <cell r="DM130">
            <v>5.0000000000000001E-3</v>
          </cell>
          <cell r="DN130">
            <v>0.52200000000000002</v>
          </cell>
          <cell r="DO130">
            <v>0.56000000000000005</v>
          </cell>
          <cell r="DP130">
            <v>0.20100000000000001</v>
          </cell>
          <cell r="DQ130">
            <v>5.7000000000000002E-2</v>
          </cell>
          <cell r="DR130">
            <v>1E-3</v>
          </cell>
          <cell r="DS130">
            <v>0.18099999999999999</v>
          </cell>
          <cell r="DT130">
            <v>0.40699999999999997</v>
          </cell>
          <cell r="DU130">
            <v>0.34799999999999998</v>
          </cell>
          <cell r="DV130">
            <v>0.23599999999999999</v>
          </cell>
          <cell r="DW130">
            <v>0</v>
          </cell>
          <cell r="DX130">
            <v>8.9999999999999993E-3</v>
          </cell>
          <cell r="DY130">
            <v>0.24</v>
          </cell>
          <cell r="DZ130">
            <v>0.432</v>
          </cell>
          <cell r="EA130">
            <v>0.106</v>
          </cell>
          <cell r="EB130">
            <v>0.222</v>
          </cell>
          <cell r="EC130">
            <v>6.6000000000000003E-2</v>
          </cell>
          <cell r="ED130">
            <v>0.29899999999999999</v>
          </cell>
          <cell r="EE130">
            <v>9.6000000000000002E-2</v>
          </cell>
          <cell r="EF130">
            <v>0.36899999999999999</v>
          </cell>
          <cell r="EG130">
            <v>0.17</v>
          </cell>
          <cell r="EH130">
            <v>0.246</v>
          </cell>
          <cell r="EI130">
            <v>0.438</v>
          </cell>
          <cell r="EJ130">
            <v>8.6999999999999994E-2</v>
          </cell>
          <cell r="EK130">
            <v>0.22900000000000001</v>
          </cell>
          <cell r="EL130">
            <v>0.222</v>
          </cell>
          <cell r="EM130">
            <v>4.1000000000000002E-2</v>
          </cell>
          <cell r="EN130">
            <v>9.8000000000000004E-2</v>
          </cell>
          <cell r="EO130">
            <v>0.17799999999999999</v>
          </cell>
          <cell r="EP130">
            <v>0.16</v>
          </cell>
          <cell r="EQ130">
            <v>0.3</v>
          </cell>
          <cell r="ER130">
            <v>0.17499999999999999</v>
          </cell>
          <cell r="ES130">
            <v>0.435</v>
          </cell>
          <cell r="ET130">
            <v>5.1999999999999998E-2</v>
          </cell>
          <cell r="EU130">
            <v>0.14499999999999999</v>
          </cell>
          <cell r="EV130">
            <v>0.127</v>
          </cell>
          <cell r="EW130">
            <v>0.09</v>
          </cell>
          <cell r="EX130">
            <v>0.23200000000000001</v>
          </cell>
          <cell r="EY130">
            <v>0.21</v>
          </cell>
          <cell r="EZ130">
            <v>0.14499999999999999</v>
          </cell>
          <cell r="FA130">
            <v>0.371</v>
          </cell>
          <cell r="FB130">
            <v>0.26900000000000002</v>
          </cell>
          <cell r="FC130">
            <v>0.32800000000000001</v>
          </cell>
          <cell r="FD130">
            <v>3.3000000000000002E-2</v>
          </cell>
          <cell r="FE130">
            <v>0.63500000000000001</v>
          </cell>
          <cell r="FF130">
            <v>0.20499999999999999</v>
          </cell>
          <cell r="FG130">
            <v>0.157</v>
          </cell>
          <cell r="FH130">
            <v>3.0000000000000001E-3</v>
          </cell>
          <cell r="FI130">
            <v>0.318</v>
          </cell>
          <cell r="FJ130">
            <v>0.42499999999999999</v>
          </cell>
          <cell r="FK130">
            <v>0.247</v>
          </cell>
          <cell r="FL130">
            <v>0.01</v>
          </cell>
          <cell r="FM130">
            <v>0.17699999999999999</v>
          </cell>
          <cell r="FN130">
            <v>0.441</v>
          </cell>
          <cell r="FO130">
            <v>0.372</v>
          </cell>
          <cell r="FP130">
            <v>8.9999999999999993E-3</v>
          </cell>
          <cell r="FQ130">
            <v>0.64400000000000002</v>
          </cell>
          <cell r="FR130">
            <v>0.16600000000000001</v>
          </cell>
          <cell r="FS130">
            <v>2.5000000000000001E-2</v>
          </cell>
          <cell r="FT130">
            <v>8.4000000000000005E-2</v>
          </cell>
          <cell r="FU130">
            <v>8.1000000000000003E-2</v>
          </cell>
          <cell r="FV130">
            <v>0</v>
          </cell>
          <cell r="FW130">
            <v>0.626</v>
          </cell>
          <cell r="FX130">
            <v>0.17199999999999999</v>
          </cell>
          <cell r="FY130">
            <v>2.7E-2</v>
          </cell>
          <cell r="FZ130">
            <v>9.2999999999999999E-2</v>
          </cell>
          <cell r="GA130">
            <v>8.3000000000000004E-2</v>
          </cell>
          <cell r="GB130">
            <v>0</v>
          </cell>
          <cell r="GC130">
            <v>0</v>
          </cell>
          <cell r="GD130">
            <v>0</v>
          </cell>
          <cell r="GE130">
            <v>0</v>
          </cell>
          <cell r="GF130">
            <v>0</v>
          </cell>
          <cell r="GG130">
            <v>0</v>
          </cell>
          <cell r="GH130">
            <v>0</v>
          </cell>
          <cell r="GI130">
            <v>7.0000000000000001E-3</v>
          </cell>
          <cell r="GJ130">
            <v>0</v>
          </cell>
          <cell r="GK130">
            <v>0.01</v>
          </cell>
          <cell r="GL130">
            <v>0</v>
          </cell>
          <cell r="GM130">
            <v>0</v>
          </cell>
          <cell r="GN130">
            <v>0</v>
          </cell>
          <cell r="GO130">
            <v>0.156</v>
          </cell>
          <cell r="GP130">
            <v>0.121</v>
          </cell>
          <cell r="GQ130">
            <v>3.4000000000000002E-2</v>
          </cell>
          <cell r="GR130">
            <v>1.9E-2</v>
          </cell>
          <cell r="GS130">
            <v>1.2999999999999999E-2</v>
          </cell>
          <cell r="GT130">
            <v>3.0000000000000001E-3</v>
          </cell>
          <cell r="GU130">
            <v>0.27300000000000002</v>
          </cell>
          <cell r="GV130">
            <v>0.15</v>
          </cell>
          <cell r="GW130">
            <v>5.5E-2</v>
          </cell>
          <cell r="GX130">
            <v>7.5999999999999998E-2</v>
          </cell>
          <cell r="GY130">
            <v>2.1000000000000001E-2</v>
          </cell>
          <cell r="GZ130">
            <v>1.4E-2</v>
          </cell>
          <cell r="HA130">
            <v>3.7999999999999999E-2</v>
          </cell>
          <cell r="HB130">
            <v>4.0000000000000001E-3</v>
          </cell>
          <cell r="HC130">
            <v>0</v>
          </cell>
          <cell r="HD130">
            <v>0</v>
          </cell>
          <cell r="HE130">
            <v>0</v>
          </cell>
          <cell r="HF130">
            <v>6.0000000000000001E-3</v>
          </cell>
          <cell r="HG130">
            <v>0</v>
          </cell>
          <cell r="HH130">
            <v>0</v>
          </cell>
          <cell r="HI130">
            <v>0</v>
          </cell>
          <cell r="HJ130">
            <v>0</v>
          </cell>
          <cell r="HK130">
            <v>0</v>
          </cell>
          <cell r="HL130">
            <v>0</v>
          </cell>
          <cell r="HM130">
            <v>0</v>
          </cell>
          <cell r="HN130">
            <v>0</v>
          </cell>
          <cell r="HO130">
            <v>0</v>
          </cell>
          <cell r="HP130">
            <v>3.0000000000000001E-3</v>
          </cell>
          <cell r="HQ130">
            <v>0</v>
          </cell>
          <cell r="HR130">
            <v>1.4E-2</v>
          </cell>
          <cell r="HS130">
            <v>7.0000000000000001E-3</v>
          </cell>
          <cell r="HT130">
            <v>3.4000000000000002E-2</v>
          </cell>
          <cell r="HU130">
            <v>2.5000000000000001E-2</v>
          </cell>
          <cell r="HV130">
            <v>7.2999999999999995E-2</v>
          </cell>
          <cell r="HW130">
            <v>0.123</v>
          </cell>
          <cell r="HX130">
            <v>7.8E-2</v>
          </cell>
          <cell r="HY130">
            <v>0.02</v>
          </cell>
          <cell r="HZ130">
            <v>4.2999999999999997E-2</v>
          </cell>
          <cell r="IA130">
            <v>0.06</v>
          </cell>
          <cell r="IB130">
            <v>0.14399999999999999</v>
          </cell>
          <cell r="IC130">
            <v>0.189</v>
          </cell>
          <cell r="ID130">
            <v>0.13900000000000001</v>
          </cell>
          <cell r="IE130">
            <v>0</v>
          </cell>
          <cell r="IF130">
            <v>0</v>
          </cell>
          <cell r="IG130">
            <v>4.0000000000000001E-3</v>
          </cell>
          <cell r="IH130">
            <v>0</v>
          </cell>
          <cell r="II130">
            <v>0.02</v>
          </cell>
          <cell r="IJ130">
            <v>2.5000000000000001E-2</v>
          </cell>
          <cell r="IK130">
            <v>0</v>
          </cell>
          <cell r="IL130">
            <v>0</v>
          </cell>
          <cell r="IM130">
            <v>0</v>
          </cell>
          <cell r="IN130">
            <v>0</v>
          </cell>
          <cell r="IO130">
            <v>0</v>
          </cell>
          <cell r="IP130">
            <v>0</v>
          </cell>
          <cell r="IQ130">
            <v>0</v>
          </cell>
          <cell r="IR130">
            <v>0</v>
          </cell>
          <cell r="IS130">
            <v>4.0000000000000001E-3</v>
          </cell>
          <cell r="IT130">
            <v>0</v>
          </cell>
          <cell r="IU130">
            <v>8.9999999999999993E-3</v>
          </cell>
          <cell r="IV130">
            <v>4.0000000000000001E-3</v>
          </cell>
          <cell r="IW130">
            <v>2E-3</v>
          </cell>
          <cell r="IX130">
            <v>0</v>
          </cell>
          <cell r="IY130">
            <v>4.0000000000000001E-3</v>
          </cell>
          <cell r="IZ130">
            <v>2.5000000000000001E-2</v>
          </cell>
          <cell r="JA130">
            <v>0.13300000000000001</v>
          </cell>
          <cell r="JB130">
            <v>0.188</v>
          </cell>
          <cell r="JC130">
            <v>0</v>
          </cell>
          <cell r="JD130">
            <v>0</v>
          </cell>
          <cell r="JE130">
            <v>0</v>
          </cell>
          <cell r="JF130">
            <v>1.6E-2</v>
          </cell>
          <cell r="JG130">
            <v>7.2999999999999995E-2</v>
          </cell>
          <cell r="JH130">
            <v>0.49299999999999999</v>
          </cell>
          <cell r="JI130">
            <v>0</v>
          </cell>
          <cell r="JJ130">
            <v>0</v>
          </cell>
          <cell r="JK130">
            <v>0</v>
          </cell>
          <cell r="JL130">
            <v>0</v>
          </cell>
          <cell r="JM130">
            <v>5.0000000000000001E-3</v>
          </cell>
          <cell r="JN130">
            <v>4.3999999999999997E-2</v>
          </cell>
          <cell r="JO130">
            <v>0</v>
          </cell>
          <cell r="JP130">
            <v>0</v>
          </cell>
          <cell r="JQ130">
            <v>0</v>
          </cell>
          <cell r="JR130">
            <v>0</v>
          </cell>
          <cell r="JS130">
            <v>0</v>
          </cell>
          <cell r="JT130">
            <v>0</v>
          </cell>
          <cell r="JU130">
            <v>0</v>
          </cell>
          <cell r="JV130">
            <v>0</v>
          </cell>
          <cell r="JW130">
            <v>0</v>
          </cell>
          <cell r="JX130">
            <v>0</v>
          </cell>
          <cell r="JY130">
            <v>8.9999999999999993E-3</v>
          </cell>
          <cell r="JZ130">
            <v>7.0000000000000001E-3</v>
          </cell>
          <cell r="KA130">
            <v>0</v>
          </cell>
          <cell r="KB130">
            <v>0</v>
          </cell>
          <cell r="KC130">
            <v>6.0000000000000001E-3</v>
          </cell>
          <cell r="KD130">
            <v>0.11</v>
          </cell>
          <cell r="KE130">
            <v>0.223</v>
          </cell>
          <cell r="KF130">
            <v>2E-3</v>
          </cell>
          <cell r="KG130">
            <v>0</v>
          </cell>
          <cell r="KH130">
            <v>0</v>
          </cell>
          <cell r="KI130">
            <v>0</v>
          </cell>
          <cell r="KJ130">
            <v>6.6000000000000003E-2</v>
          </cell>
          <cell r="KK130">
            <v>0.49099999999999999</v>
          </cell>
          <cell r="KL130">
            <v>3.7999999999999999E-2</v>
          </cell>
          <cell r="KM130">
            <v>0</v>
          </cell>
          <cell r="KN130">
            <v>0</v>
          </cell>
          <cell r="KO130">
            <v>0</v>
          </cell>
          <cell r="KP130">
            <v>4.0000000000000001E-3</v>
          </cell>
          <cell r="KQ130">
            <v>4.1000000000000002E-2</v>
          </cell>
          <cell r="KR130">
            <v>3.0000000000000001E-3</v>
          </cell>
          <cell r="KS130">
            <v>0</v>
          </cell>
          <cell r="KT130">
            <v>0</v>
          </cell>
          <cell r="KU130">
            <v>0</v>
          </cell>
          <cell r="KV130">
            <v>0</v>
          </cell>
          <cell r="KW130">
            <v>0</v>
          </cell>
          <cell r="KX130">
            <v>0</v>
          </cell>
          <cell r="KY130">
            <v>0</v>
          </cell>
          <cell r="KZ130">
            <v>0</v>
          </cell>
          <cell r="LA130">
            <v>0</v>
          </cell>
          <cell r="LB130">
            <v>3.0000000000000001E-3</v>
          </cell>
          <cell r="LC130">
            <v>1.2999999999999999E-2</v>
          </cell>
          <cell r="LD130">
            <v>1E-3</v>
          </cell>
          <cell r="LE130">
            <v>0</v>
          </cell>
          <cell r="LF130">
            <v>0</v>
          </cell>
          <cell r="LG130">
            <v>4.4999999999999998E-2</v>
          </cell>
          <cell r="LH130">
            <v>6.8000000000000005E-2</v>
          </cell>
          <cell r="LI130">
            <v>0.187</v>
          </cell>
          <cell r="LJ130">
            <v>4.4999999999999998E-2</v>
          </cell>
          <cell r="LK130">
            <v>0</v>
          </cell>
          <cell r="LL130">
            <v>4.0000000000000001E-3</v>
          </cell>
          <cell r="LM130">
            <v>6.0000000000000001E-3</v>
          </cell>
          <cell r="LN130">
            <v>4.3999999999999997E-2</v>
          </cell>
          <cell r="LO130">
            <v>0.46700000000000003</v>
          </cell>
          <cell r="LP130">
            <v>7.5999999999999998E-2</v>
          </cell>
          <cell r="LQ130">
            <v>0</v>
          </cell>
          <cell r="LR130">
            <v>0</v>
          </cell>
          <cell r="LS130">
            <v>0</v>
          </cell>
          <cell r="LT130">
            <v>5.0000000000000001E-3</v>
          </cell>
          <cell r="LU130">
            <v>2.9000000000000001E-2</v>
          </cell>
          <cell r="LV130">
            <v>6.0000000000000001E-3</v>
          </cell>
          <cell r="LW130">
            <v>0</v>
          </cell>
          <cell r="LX130">
            <v>0</v>
          </cell>
          <cell r="LY130">
            <v>0</v>
          </cell>
          <cell r="LZ130">
            <v>0</v>
          </cell>
          <cell r="MA130">
            <v>0</v>
          </cell>
          <cell r="MB130">
            <v>0</v>
          </cell>
          <cell r="MC130">
            <v>0</v>
          </cell>
          <cell r="MD130">
            <v>0</v>
          </cell>
          <cell r="ME130">
            <v>0</v>
          </cell>
          <cell r="MF130">
            <v>0</v>
          </cell>
          <cell r="MG130">
            <v>0</v>
          </cell>
          <cell r="MH130">
            <v>1.7000000000000001E-2</v>
          </cell>
          <cell r="MI130">
            <v>0</v>
          </cell>
          <cell r="MJ130">
            <v>0</v>
          </cell>
          <cell r="MK130">
            <v>0</v>
          </cell>
          <cell r="ML130">
            <v>0</v>
          </cell>
          <cell r="MM130">
            <v>8.0000000000000002E-3</v>
          </cell>
          <cell r="MN130">
            <v>0.33400000000000002</v>
          </cell>
          <cell r="MO130">
            <v>0</v>
          </cell>
          <cell r="MP130">
            <v>0</v>
          </cell>
          <cell r="MQ130">
            <v>0</v>
          </cell>
          <cell r="MR130">
            <v>0</v>
          </cell>
          <cell r="MS130">
            <v>0</v>
          </cell>
          <cell r="MT130">
            <v>0.59199999999999997</v>
          </cell>
          <cell r="MU130">
            <v>0</v>
          </cell>
          <cell r="MV130">
            <v>0</v>
          </cell>
          <cell r="MW130">
            <v>0</v>
          </cell>
          <cell r="MX130">
            <v>0</v>
          </cell>
          <cell r="MY130">
            <v>0</v>
          </cell>
          <cell r="MZ130">
            <v>4.9000000000000002E-2</v>
          </cell>
          <cell r="NA130">
            <v>6.0999999999999999E-2</v>
          </cell>
          <cell r="NB130">
            <v>0.105</v>
          </cell>
          <cell r="NC130">
            <v>1.2E-2</v>
          </cell>
          <cell r="ND130">
            <v>1.7999999999999999E-2</v>
          </cell>
          <cell r="NE130">
            <v>4.2999999999999997E-2</v>
          </cell>
          <cell r="NF130">
            <v>1E-3</v>
          </cell>
          <cell r="NG130">
            <v>0.14799999999999999</v>
          </cell>
          <cell r="NH130">
            <v>7.6999999999999999E-2</v>
          </cell>
          <cell r="NI130">
            <v>0.19400000000000001</v>
          </cell>
          <cell r="NJ130">
            <v>1.2E-2</v>
          </cell>
          <cell r="NK130">
            <v>0</v>
          </cell>
          <cell r="NL130">
            <v>0</v>
          </cell>
          <cell r="NM130">
            <v>7.0000000000000001E-3</v>
          </cell>
          <cell r="NN130">
            <v>9.8000000000000004E-2</v>
          </cell>
          <cell r="NO130">
            <v>0</v>
          </cell>
          <cell r="NP130">
            <v>5.0000000000000001E-3</v>
          </cell>
          <cell r="NQ130">
            <v>4.4999999999999998E-2</v>
          </cell>
          <cell r="NR130">
            <v>0</v>
          </cell>
          <cell r="NS130">
            <v>5.8999999999999997E-2</v>
          </cell>
          <cell r="NT130">
            <v>0.115</v>
          </cell>
          <cell r="NU130">
            <v>0.19400000000000001</v>
          </cell>
          <cell r="NV130">
            <v>2.5999999999999999E-2</v>
          </cell>
          <cell r="NW130">
            <v>0</v>
          </cell>
          <cell r="NX130">
            <v>0.02</v>
          </cell>
          <cell r="NY130">
            <v>3.3000000000000002E-2</v>
          </cell>
          <cell r="NZ130">
            <v>0.375</v>
          </cell>
          <cell r="OA130">
            <v>8.9999999999999993E-3</v>
          </cell>
          <cell r="OB130">
            <v>1.6E-2</v>
          </cell>
          <cell r="OC130">
            <v>0</v>
          </cell>
          <cell r="OD130">
            <v>2.7E-2</v>
          </cell>
          <cell r="OE130">
            <v>7.9000000000000001E-2</v>
          </cell>
          <cell r="OF130">
            <v>0</v>
          </cell>
          <cell r="OG130">
            <v>1.9E-2</v>
          </cell>
          <cell r="OH130">
            <v>0.01</v>
          </cell>
          <cell r="OI130">
            <v>0</v>
          </cell>
          <cell r="OJ130">
            <v>0.19400000000000001</v>
          </cell>
          <cell r="OK130">
            <v>5.2999999999999999E-2</v>
          </cell>
          <cell r="OL130">
            <v>2E-3</v>
          </cell>
          <cell r="OM130">
            <v>0</v>
          </cell>
          <cell r="ON130">
            <v>0.01</v>
          </cell>
          <cell r="OO130">
            <v>0.111</v>
          </cell>
          <cell r="OP130">
            <v>0.13600000000000001</v>
          </cell>
          <cell r="OQ130">
            <v>0</v>
          </cell>
          <cell r="OR130">
            <v>5.1999999999999998E-2</v>
          </cell>
          <cell r="OS130">
            <v>2.3E-2</v>
          </cell>
          <cell r="OT130">
            <v>7.2999999999999995E-2</v>
          </cell>
          <cell r="OU130">
            <v>0</v>
          </cell>
          <cell r="OV130">
            <v>0</v>
          </cell>
          <cell r="OW130">
            <v>1.0999999999999999E-2</v>
          </cell>
          <cell r="OX130">
            <v>0.214</v>
          </cell>
          <cell r="OY130">
            <v>8.6999999999999994E-2</v>
          </cell>
          <cell r="OZ130">
            <v>5.7000000000000002E-2</v>
          </cell>
          <cell r="PA130">
            <v>4.4999999999999998E-2</v>
          </cell>
          <cell r="PB130">
            <v>1.2E-2</v>
          </cell>
          <cell r="PC130">
            <v>0</v>
          </cell>
          <cell r="PD130">
            <v>0.111</v>
          </cell>
        </row>
        <row r="131">
          <cell r="A131" t="str">
            <v>EnsCL</v>
          </cell>
          <cell r="B131" t="str">
            <v>131</v>
          </cell>
          <cell r="C131" t="str">
            <v>NAF 38</v>
          </cell>
          <cell r="D131" t="str">
            <v>CL</v>
          </cell>
          <cell r="E131" t="str">
            <v/>
          </cell>
          <cell r="F131">
            <v>0</v>
          </cell>
          <cell r="G131">
            <v>2.5999999999999999E-2</v>
          </cell>
          <cell r="H131">
            <v>0.35199999999999998</v>
          </cell>
          <cell r="I131">
            <v>0.56699999999999995</v>
          </cell>
          <cell r="J131">
            <v>5.5E-2</v>
          </cell>
          <cell r="K131">
            <v>0.83599999999999997</v>
          </cell>
          <cell r="L131">
            <v>7.6999999999999999E-2</v>
          </cell>
          <cell r="M131">
            <v>0.08</v>
          </cell>
          <cell r="N131">
            <v>8.0000000000000002E-3</v>
          </cell>
          <cell r="O131">
            <v>0.32200000000000001</v>
          </cell>
          <cell r="P131">
            <v>0.23599999999999999</v>
          </cell>
          <cell r="Q131">
            <v>0.26200000000000001</v>
          </cell>
          <cell r="R131">
            <v>3.2000000000000001E-2</v>
          </cell>
          <cell r="S131">
            <v>0.128</v>
          </cell>
          <cell r="T131">
            <v>0.443</v>
          </cell>
          <cell r="U131">
            <v>3.4000000000000002E-2</v>
          </cell>
          <cell r="V131">
            <v>6.5000000000000002E-2</v>
          </cell>
          <cell r="W131">
            <v>0.17299999999999999</v>
          </cell>
          <cell r="X131">
            <v>0.193</v>
          </cell>
          <cell r="Y131">
            <v>0.78700000000000003</v>
          </cell>
          <cell r="Z131">
            <v>0.02</v>
          </cell>
          <cell r="AA131">
            <v>0.17599999999999999</v>
          </cell>
          <cell r="AB131">
            <v>0.76700000000000002</v>
          </cell>
          <cell r="AC131">
            <v>0.20200000000000001</v>
          </cell>
          <cell r="AD131">
            <v>0.77200000000000002</v>
          </cell>
          <cell r="AE131">
            <v>4.7E-2</v>
          </cell>
          <cell r="AF131">
            <v>0.38300000000000001</v>
          </cell>
          <cell r="AG131">
            <v>0.61699999999999999</v>
          </cell>
          <cell r="AH131">
            <v>0.66800000000000004</v>
          </cell>
          <cell r="AI131">
            <v>0.33200000000000002</v>
          </cell>
          <cell r="AK131">
            <v>0.64</v>
          </cell>
          <cell r="AL131">
            <v>6.3E-2</v>
          </cell>
          <cell r="AM131">
            <v>8.0000000000000002E-3</v>
          </cell>
          <cell r="AN131">
            <v>0.24299999999999999</v>
          </cell>
          <cell r="AO131">
            <v>4.7E-2</v>
          </cell>
          <cell r="AP131">
            <v>0.21099999999999999</v>
          </cell>
          <cell r="AQ131">
            <v>5.1999999999999998E-2</v>
          </cell>
          <cell r="AR131">
            <v>0.26600000000000001</v>
          </cell>
          <cell r="AS131">
            <v>0.39900000000000002</v>
          </cell>
          <cell r="AT131">
            <v>7.0000000000000007E-2</v>
          </cell>
          <cell r="AV131">
            <v>8.5000000000000006E-2</v>
          </cell>
          <cell r="AW131">
            <v>0.16400000000000001</v>
          </cell>
          <cell r="AX131">
            <v>3.3000000000000002E-2</v>
          </cell>
          <cell r="AY131">
            <v>0.48799999999999999</v>
          </cell>
          <cell r="AZ131">
            <v>0.23</v>
          </cell>
          <cell r="BA131">
            <v>29.568000000000001</v>
          </cell>
          <cell r="BB131">
            <v>0.18099999999999999</v>
          </cell>
          <cell r="BC131">
            <v>0.312</v>
          </cell>
          <cell r="BD131">
            <v>0.255</v>
          </cell>
          <cell r="BE131">
            <v>0.252</v>
          </cell>
          <cell r="BF131">
            <v>0.35399999999999998</v>
          </cell>
          <cell r="BG131">
            <v>0.35299999999999998</v>
          </cell>
          <cell r="BH131">
            <v>0.24</v>
          </cell>
          <cell r="BI131">
            <v>2.5000000000000001E-2</v>
          </cell>
          <cell r="BJ131">
            <v>1.2999999999999999E-2</v>
          </cell>
          <cell r="BK131">
            <v>1.4999999999999999E-2</v>
          </cell>
          <cell r="BL131">
            <v>2.1999999999999999E-2</v>
          </cell>
          <cell r="BM131">
            <v>4.8000000000000001E-2</v>
          </cell>
          <cell r="BN131">
            <v>0.35299999999999998</v>
          </cell>
          <cell r="BO131">
            <v>0.157</v>
          </cell>
          <cell r="BP131">
            <v>0.30199999999999999</v>
          </cell>
          <cell r="BQ131">
            <v>0.11899999999999999</v>
          </cell>
          <cell r="BR131">
            <v>1E-3</v>
          </cell>
          <cell r="BS131">
            <v>3.0000000000000001E-3</v>
          </cell>
          <cell r="BT131">
            <v>2.3E-2</v>
          </cell>
          <cell r="BU131">
            <v>3.4000000000000002E-2</v>
          </cell>
          <cell r="BV131">
            <v>0.22500000000000001</v>
          </cell>
          <cell r="BW131">
            <v>0.71399999999999997</v>
          </cell>
          <cell r="BX131">
            <v>0</v>
          </cell>
          <cell r="BY131">
            <v>0</v>
          </cell>
          <cell r="BZ131">
            <v>3.0000000000000001E-3</v>
          </cell>
          <cell r="CA131">
            <v>0.14699999999999999</v>
          </cell>
          <cell r="CB131">
            <v>0.83899999999999997</v>
          </cell>
          <cell r="CC131">
            <v>1.2E-2</v>
          </cell>
          <cell r="CD131">
            <v>3.0000000000000001E-3</v>
          </cell>
          <cell r="CE131">
            <v>0</v>
          </cell>
          <cell r="CF131">
            <v>0.16300000000000001</v>
          </cell>
          <cell r="CG131">
            <v>0.223</v>
          </cell>
          <cell r="CH131">
            <v>0.57099999999999995</v>
          </cell>
          <cell r="CI131">
            <v>4.1000000000000002E-2</v>
          </cell>
          <cell r="CJ131">
            <v>0</v>
          </cell>
          <cell r="CK131">
            <v>0</v>
          </cell>
          <cell r="CL131">
            <v>0</v>
          </cell>
          <cell r="CM131">
            <v>0</v>
          </cell>
          <cell r="CN131">
            <v>0</v>
          </cell>
          <cell r="CO131">
            <v>1</v>
          </cell>
          <cell r="CP131">
            <v>0.51900000000000002</v>
          </cell>
          <cell r="CQ131">
            <v>0.44800000000000001</v>
          </cell>
          <cell r="CR131">
            <v>2.4E-2</v>
          </cell>
          <cell r="CS131">
            <v>0</v>
          </cell>
          <cell r="CT131">
            <v>0.01</v>
          </cell>
          <cell r="CU131">
            <v>0.59599999999999997</v>
          </cell>
          <cell r="CV131">
            <v>0.23899999999999999</v>
          </cell>
          <cell r="CW131">
            <v>0.01</v>
          </cell>
          <cell r="CX131">
            <v>6.5000000000000002E-2</v>
          </cell>
          <cell r="CY131">
            <v>9.0999999999999998E-2</v>
          </cell>
          <cell r="CZ131">
            <v>0.73</v>
          </cell>
          <cell r="DA131">
            <v>0.17100000000000001</v>
          </cell>
          <cell r="DB131">
            <v>9.9000000000000005E-2</v>
          </cell>
          <cell r="DC131">
            <v>0</v>
          </cell>
          <cell r="DD131">
            <v>0</v>
          </cell>
          <cell r="DE131">
            <v>0.75800000000000001</v>
          </cell>
          <cell r="DF131">
            <v>5.8000000000000003E-2</v>
          </cell>
          <cell r="DG131">
            <v>1.4E-2</v>
          </cell>
          <cell r="DH131">
            <v>4.0000000000000001E-3</v>
          </cell>
          <cell r="DI131">
            <v>0.16500000000000001</v>
          </cell>
          <cell r="DJ131">
            <v>0.51100000000000001</v>
          </cell>
          <cell r="DK131">
            <v>2.5999999999999999E-2</v>
          </cell>
          <cell r="DL131">
            <v>0</v>
          </cell>
          <cell r="DM131">
            <v>2.9000000000000001E-2</v>
          </cell>
          <cell r="DN131">
            <v>0.435</v>
          </cell>
          <cell r="DO131">
            <v>0.67</v>
          </cell>
          <cell r="DP131">
            <v>0.16</v>
          </cell>
          <cell r="DQ131">
            <v>3.3000000000000002E-2</v>
          </cell>
          <cell r="DR131">
            <v>8.0000000000000002E-3</v>
          </cell>
          <cell r="DS131">
            <v>0.13</v>
          </cell>
          <cell r="DT131">
            <v>0.59499999999999997</v>
          </cell>
          <cell r="DU131">
            <v>0.17299999999999999</v>
          </cell>
          <cell r="DV131">
            <v>0.23</v>
          </cell>
          <cell r="DW131">
            <v>2E-3</v>
          </cell>
          <cell r="DX131">
            <v>0</v>
          </cell>
          <cell r="DY131">
            <v>0.124</v>
          </cell>
          <cell r="DZ131">
            <v>0.30199999999999999</v>
          </cell>
          <cell r="EA131">
            <v>0.26100000000000001</v>
          </cell>
          <cell r="EB131">
            <v>0.313</v>
          </cell>
          <cell r="EC131">
            <v>3.3000000000000002E-2</v>
          </cell>
          <cell r="ED131">
            <v>0.19700000000000001</v>
          </cell>
          <cell r="EE131">
            <v>6.4000000000000001E-2</v>
          </cell>
          <cell r="EF131">
            <v>0.432</v>
          </cell>
          <cell r="EG131">
            <v>0.27400000000000002</v>
          </cell>
          <cell r="EH131">
            <v>0.19700000000000001</v>
          </cell>
          <cell r="EI131">
            <v>0.32900000000000001</v>
          </cell>
          <cell r="EJ131">
            <v>0.17799999999999999</v>
          </cell>
          <cell r="EK131">
            <v>0.29599999999999999</v>
          </cell>
          <cell r="EL131">
            <v>0.14199999999999999</v>
          </cell>
          <cell r="EM131">
            <v>6.5000000000000002E-2</v>
          </cell>
          <cell r="EN131">
            <v>5.8999999999999997E-2</v>
          </cell>
          <cell r="EO131">
            <v>0.17599999999999999</v>
          </cell>
          <cell r="EP131">
            <v>0.218</v>
          </cell>
          <cell r="EQ131">
            <v>0.34</v>
          </cell>
          <cell r="ER131">
            <v>7.8E-2</v>
          </cell>
          <cell r="ES131">
            <v>0.60899999999999999</v>
          </cell>
          <cell r="ET131">
            <v>0.14599999999999999</v>
          </cell>
          <cell r="EU131">
            <v>0.13400000000000001</v>
          </cell>
          <cell r="EV131">
            <v>3.7999999999999999E-2</v>
          </cell>
          <cell r="EW131">
            <v>5.2999999999999999E-2</v>
          </cell>
          <cell r="EX131">
            <v>0.17399999999999999</v>
          </cell>
          <cell r="EY131">
            <v>0.12</v>
          </cell>
          <cell r="EZ131">
            <v>0.22800000000000001</v>
          </cell>
          <cell r="FA131">
            <v>0.16500000000000001</v>
          </cell>
          <cell r="FB131">
            <v>0.151</v>
          </cell>
          <cell r="FC131">
            <v>0.50800000000000001</v>
          </cell>
          <cell r="FD131">
            <v>0.17599999999999999</v>
          </cell>
          <cell r="FE131">
            <v>0.40699999999999997</v>
          </cell>
          <cell r="FF131">
            <v>0.14799999999999999</v>
          </cell>
          <cell r="FG131">
            <v>0.27800000000000002</v>
          </cell>
          <cell r="FH131">
            <v>0.16800000000000001</v>
          </cell>
          <cell r="FI131">
            <v>0.193</v>
          </cell>
          <cell r="FJ131">
            <v>0.25700000000000001</v>
          </cell>
          <cell r="FK131">
            <v>0.38</v>
          </cell>
          <cell r="FL131">
            <v>0.17</v>
          </cell>
          <cell r="FM131">
            <v>0.24399999999999999</v>
          </cell>
          <cell r="FN131">
            <v>0.311</v>
          </cell>
          <cell r="FO131">
            <v>0.29499999999999998</v>
          </cell>
          <cell r="FP131">
            <v>0.15</v>
          </cell>
          <cell r="FQ131">
            <v>0.58299999999999996</v>
          </cell>
          <cell r="FR131">
            <v>0.19900000000000001</v>
          </cell>
          <cell r="FS131">
            <v>2.8000000000000001E-2</v>
          </cell>
          <cell r="FT131">
            <v>6.6000000000000003E-2</v>
          </cell>
          <cell r="FU131">
            <v>0.123</v>
          </cell>
          <cell r="FV131">
            <v>0</v>
          </cell>
          <cell r="FW131">
            <v>0.56399999999999995</v>
          </cell>
          <cell r="FX131">
            <v>0.19400000000000001</v>
          </cell>
          <cell r="FY131">
            <v>2.9000000000000001E-2</v>
          </cell>
          <cell r="FZ131">
            <v>7.8E-2</v>
          </cell>
          <cell r="GA131">
            <v>0.13500000000000001</v>
          </cell>
          <cell r="GB131">
            <v>0</v>
          </cell>
          <cell r="GC131">
            <v>0</v>
          </cell>
          <cell r="GD131">
            <v>0</v>
          </cell>
          <cell r="GE131">
            <v>0</v>
          </cell>
          <cell r="GF131">
            <v>0</v>
          </cell>
          <cell r="GG131">
            <v>0</v>
          </cell>
          <cell r="GH131">
            <v>0</v>
          </cell>
          <cell r="GI131">
            <v>5.0000000000000001E-3</v>
          </cell>
          <cell r="GJ131">
            <v>1.4999999999999999E-2</v>
          </cell>
          <cell r="GK131">
            <v>1E-3</v>
          </cell>
          <cell r="GL131">
            <v>3.0000000000000001E-3</v>
          </cell>
          <cell r="GM131">
            <v>1E-3</v>
          </cell>
          <cell r="GN131">
            <v>0</v>
          </cell>
          <cell r="GO131">
            <v>0.14099999999999999</v>
          </cell>
          <cell r="GP131">
            <v>9.5000000000000001E-2</v>
          </cell>
          <cell r="GQ131">
            <v>6.6000000000000003E-2</v>
          </cell>
          <cell r="GR131">
            <v>2.1999999999999999E-2</v>
          </cell>
          <cell r="GS131">
            <v>3.0000000000000001E-3</v>
          </cell>
          <cell r="GT131">
            <v>0</v>
          </cell>
          <cell r="GU131">
            <v>0.17499999999999999</v>
          </cell>
          <cell r="GV131">
            <v>0.23</v>
          </cell>
          <cell r="GW131">
            <v>0.17299999999999999</v>
          </cell>
          <cell r="GX131">
            <v>0</v>
          </cell>
          <cell r="GY131">
            <v>0.01</v>
          </cell>
          <cell r="GZ131">
            <v>5.0000000000000001E-3</v>
          </cell>
          <cell r="HA131">
            <v>3.2000000000000001E-2</v>
          </cell>
          <cell r="HB131">
            <v>1.2999999999999999E-2</v>
          </cell>
          <cell r="HC131">
            <v>0</v>
          </cell>
          <cell r="HD131">
            <v>0</v>
          </cell>
          <cell r="HE131">
            <v>0</v>
          </cell>
          <cell r="HF131">
            <v>0.01</v>
          </cell>
          <cell r="HG131">
            <v>0</v>
          </cell>
          <cell r="HH131">
            <v>0</v>
          </cell>
          <cell r="HI131">
            <v>0</v>
          </cell>
          <cell r="HJ131">
            <v>0</v>
          </cell>
          <cell r="HK131">
            <v>0</v>
          </cell>
          <cell r="HL131">
            <v>0</v>
          </cell>
          <cell r="HM131">
            <v>3.0000000000000001E-3</v>
          </cell>
          <cell r="HN131">
            <v>0</v>
          </cell>
          <cell r="HO131">
            <v>0</v>
          </cell>
          <cell r="HP131">
            <v>3.0000000000000001E-3</v>
          </cell>
          <cell r="HQ131">
            <v>1.4E-2</v>
          </cell>
          <cell r="HR131">
            <v>5.0000000000000001E-3</v>
          </cell>
          <cell r="HS131">
            <v>1E-3</v>
          </cell>
          <cell r="HT131">
            <v>2.1999999999999999E-2</v>
          </cell>
          <cell r="HU131">
            <v>9.7000000000000003E-2</v>
          </cell>
          <cell r="HV131">
            <v>3.5000000000000003E-2</v>
          </cell>
          <cell r="HW131">
            <v>0.128</v>
          </cell>
          <cell r="HX131">
            <v>3.3000000000000002E-2</v>
          </cell>
          <cell r="HY131">
            <v>1.7999999999999999E-2</v>
          </cell>
          <cell r="HZ131">
            <v>2.5999999999999999E-2</v>
          </cell>
          <cell r="IA131">
            <v>0.253</v>
          </cell>
          <cell r="IB131">
            <v>9.8000000000000004E-2</v>
          </cell>
          <cell r="IC131">
            <v>0.14499999999999999</v>
          </cell>
          <cell r="ID131">
            <v>6.3E-2</v>
          </cell>
          <cell r="IE131">
            <v>0</v>
          </cell>
          <cell r="IF131">
            <v>0</v>
          </cell>
          <cell r="IG131">
            <v>2E-3</v>
          </cell>
          <cell r="IH131">
            <v>2.1000000000000001E-2</v>
          </cell>
          <cell r="II131">
            <v>1.4999999999999999E-2</v>
          </cell>
          <cell r="IJ131">
            <v>1.7999999999999999E-2</v>
          </cell>
          <cell r="IK131">
            <v>0</v>
          </cell>
          <cell r="IL131">
            <v>0</v>
          </cell>
          <cell r="IM131">
            <v>0</v>
          </cell>
          <cell r="IN131">
            <v>0</v>
          </cell>
          <cell r="IO131">
            <v>0</v>
          </cell>
          <cell r="IP131">
            <v>0</v>
          </cell>
          <cell r="IQ131">
            <v>1E-3</v>
          </cell>
          <cell r="IR131">
            <v>3.0000000000000001E-3</v>
          </cell>
          <cell r="IS131">
            <v>4.0000000000000001E-3</v>
          </cell>
          <cell r="IT131">
            <v>1.0999999999999999E-2</v>
          </cell>
          <cell r="IU131">
            <v>0</v>
          </cell>
          <cell r="IV131">
            <v>6.0000000000000001E-3</v>
          </cell>
          <cell r="IW131">
            <v>0</v>
          </cell>
          <cell r="IX131">
            <v>0</v>
          </cell>
          <cell r="IY131">
            <v>1.9E-2</v>
          </cell>
          <cell r="IZ131">
            <v>1.9E-2</v>
          </cell>
          <cell r="JA131">
            <v>0.11700000000000001</v>
          </cell>
          <cell r="JB131">
            <v>0.17299999999999999</v>
          </cell>
          <cell r="JC131">
            <v>0</v>
          </cell>
          <cell r="JD131">
            <v>0</v>
          </cell>
          <cell r="JE131">
            <v>0</v>
          </cell>
          <cell r="JF131">
            <v>3.0000000000000001E-3</v>
          </cell>
          <cell r="JG131">
            <v>9.4E-2</v>
          </cell>
          <cell r="JH131">
            <v>0.49299999999999999</v>
          </cell>
          <cell r="JI131">
            <v>0</v>
          </cell>
          <cell r="JJ131">
            <v>0</v>
          </cell>
          <cell r="JK131">
            <v>0</v>
          </cell>
          <cell r="JL131">
            <v>0</v>
          </cell>
          <cell r="JM131">
            <v>1.4E-2</v>
          </cell>
          <cell r="JN131">
            <v>4.2000000000000003E-2</v>
          </cell>
          <cell r="JO131">
            <v>0</v>
          </cell>
          <cell r="JP131">
            <v>0</v>
          </cell>
          <cell r="JQ131">
            <v>0</v>
          </cell>
          <cell r="JR131">
            <v>0</v>
          </cell>
          <cell r="JS131">
            <v>0</v>
          </cell>
          <cell r="JT131">
            <v>0</v>
          </cell>
          <cell r="JU131">
            <v>0</v>
          </cell>
          <cell r="JV131">
            <v>0</v>
          </cell>
          <cell r="JW131">
            <v>0</v>
          </cell>
          <cell r="JX131">
            <v>1E-3</v>
          </cell>
          <cell r="JY131">
            <v>2.4E-2</v>
          </cell>
          <cell r="JZ131">
            <v>1E-3</v>
          </cell>
          <cell r="KA131">
            <v>0</v>
          </cell>
          <cell r="KB131">
            <v>0</v>
          </cell>
          <cell r="KC131">
            <v>0</v>
          </cell>
          <cell r="KD131">
            <v>4.1000000000000002E-2</v>
          </cell>
          <cell r="KE131">
            <v>0.27</v>
          </cell>
          <cell r="KF131">
            <v>3.0000000000000001E-3</v>
          </cell>
          <cell r="KG131">
            <v>0</v>
          </cell>
          <cell r="KH131">
            <v>0</v>
          </cell>
          <cell r="KI131">
            <v>3.0000000000000001E-3</v>
          </cell>
          <cell r="KJ131">
            <v>9.9000000000000005E-2</v>
          </cell>
          <cell r="KK131">
            <v>0.499</v>
          </cell>
          <cell r="KL131">
            <v>5.0000000000000001E-3</v>
          </cell>
          <cell r="KM131">
            <v>0</v>
          </cell>
          <cell r="KN131">
            <v>0</v>
          </cell>
          <cell r="KO131">
            <v>0</v>
          </cell>
          <cell r="KP131">
            <v>7.0000000000000001E-3</v>
          </cell>
          <cell r="KQ131">
            <v>4.7E-2</v>
          </cell>
          <cell r="KR131">
            <v>2E-3</v>
          </cell>
          <cell r="KS131">
            <v>0</v>
          </cell>
          <cell r="KT131">
            <v>0</v>
          </cell>
          <cell r="KU131">
            <v>0</v>
          </cell>
          <cell r="KV131">
            <v>0</v>
          </cell>
          <cell r="KW131">
            <v>0</v>
          </cell>
          <cell r="KX131">
            <v>0</v>
          </cell>
          <cell r="KY131">
            <v>0</v>
          </cell>
          <cell r="KZ131">
            <v>0</v>
          </cell>
          <cell r="LA131">
            <v>0</v>
          </cell>
          <cell r="LB131">
            <v>3.0000000000000001E-3</v>
          </cell>
          <cell r="LC131">
            <v>1.9E-2</v>
          </cell>
          <cell r="LD131">
            <v>4.0000000000000001E-3</v>
          </cell>
          <cell r="LE131">
            <v>0</v>
          </cell>
          <cell r="LF131">
            <v>0</v>
          </cell>
          <cell r="LG131">
            <v>1.7999999999999999E-2</v>
          </cell>
          <cell r="LH131">
            <v>8.4000000000000005E-2</v>
          </cell>
          <cell r="LI131">
            <v>0.21299999999999999</v>
          </cell>
          <cell r="LJ131">
            <v>1.2999999999999999E-2</v>
          </cell>
          <cell r="LK131">
            <v>3.0000000000000001E-3</v>
          </cell>
          <cell r="LL131">
            <v>0</v>
          </cell>
          <cell r="LM131">
            <v>0.14499999999999999</v>
          </cell>
          <cell r="LN131">
            <v>0.129</v>
          </cell>
          <cell r="LO131">
            <v>0.29899999999999999</v>
          </cell>
          <cell r="LP131">
            <v>1.7000000000000001E-2</v>
          </cell>
          <cell r="LQ131">
            <v>0</v>
          </cell>
          <cell r="LR131">
            <v>0</v>
          </cell>
          <cell r="LS131">
            <v>0</v>
          </cell>
          <cell r="LT131">
            <v>7.0000000000000001E-3</v>
          </cell>
          <cell r="LU131">
            <v>0.04</v>
          </cell>
          <cell r="LV131">
            <v>7.0000000000000001E-3</v>
          </cell>
          <cell r="LW131">
            <v>0</v>
          </cell>
          <cell r="LX131">
            <v>0</v>
          </cell>
          <cell r="LY131">
            <v>0</v>
          </cell>
          <cell r="LZ131">
            <v>0</v>
          </cell>
          <cell r="MA131">
            <v>0</v>
          </cell>
          <cell r="MB131">
            <v>0</v>
          </cell>
          <cell r="MC131">
            <v>0</v>
          </cell>
          <cell r="MD131">
            <v>0</v>
          </cell>
          <cell r="ME131">
            <v>0</v>
          </cell>
          <cell r="MF131">
            <v>0</v>
          </cell>
          <cell r="MG131">
            <v>0</v>
          </cell>
          <cell r="MH131">
            <v>1.4999999999999999E-2</v>
          </cell>
          <cell r="MI131">
            <v>0</v>
          </cell>
          <cell r="MJ131">
            <v>0</v>
          </cell>
          <cell r="MK131">
            <v>0</v>
          </cell>
          <cell r="ML131">
            <v>0</v>
          </cell>
          <cell r="MM131">
            <v>0</v>
          </cell>
          <cell r="MN131">
            <v>0.36399999999999999</v>
          </cell>
          <cell r="MO131">
            <v>0</v>
          </cell>
          <cell r="MP131">
            <v>0</v>
          </cell>
          <cell r="MQ131">
            <v>0</v>
          </cell>
          <cell r="MR131">
            <v>0</v>
          </cell>
          <cell r="MS131">
            <v>0</v>
          </cell>
          <cell r="MT131">
            <v>0.57099999999999995</v>
          </cell>
          <cell r="MU131">
            <v>0</v>
          </cell>
          <cell r="MV131">
            <v>0</v>
          </cell>
          <cell r="MW131">
            <v>0</v>
          </cell>
          <cell r="MX131">
            <v>0</v>
          </cell>
          <cell r="MY131">
            <v>0</v>
          </cell>
          <cell r="MZ131">
            <v>0.05</v>
          </cell>
          <cell r="NA131">
            <v>2.9000000000000001E-2</v>
          </cell>
          <cell r="NB131">
            <v>4.1000000000000002E-2</v>
          </cell>
          <cell r="NC131">
            <v>4.4999999999999998E-2</v>
          </cell>
          <cell r="ND131">
            <v>3.0000000000000001E-3</v>
          </cell>
          <cell r="NE131">
            <v>7.0000000000000001E-3</v>
          </cell>
          <cell r="NF131">
            <v>4.0000000000000001E-3</v>
          </cell>
          <cell r="NG131">
            <v>0.126</v>
          </cell>
          <cell r="NH131">
            <v>1.4E-2</v>
          </cell>
          <cell r="NI131">
            <v>0.151</v>
          </cell>
          <cell r="NJ131">
            <v>7.0000000000000001E-3</v>
          </cell>
          <cell r="NK131">
            <v>0</v>
          </cell>
          <cell r="NL131">
            <v>8.9999999999999993E-3</v>
          </cell>
          <cell r="NM131">
            <v>5.0000000000000001E-3</v>
          </cell>
          <cell r="NN131">
            <v>0.24399999999999999</v>
          </cell>
          <cell r="NO131">
            <v>3.0000000000000001E-3</v>
          </cell>
          <cell r="NP131">
            <v>0</v>
          </cell>
          <cell r="NQ131">
            <v>2.1000000000000001E-2</v>
          </cell>
          <cell r="NR131">
            <v>0</v>
          </cell>
          <cell r="NS131">
            <v>3.3000000000000002E-2</v>
          </cell>
          <cell r="NT131">
            <v>0.25800000000000001</v>
          </cell>
          <cell r="NU131">
            <v>9.1999999999999998E-2</v>
          </cell>
          <cell r="NV131">
            <v>2.5000000000000001E-2</v>
          </cell>
          <cell r="NW131">
            <v>0</v>
          </cell>
          <cell r="NX131">
            <v>7.0000000000000001E-3</v>
          </cell>
          <cell r="NY131">
            <v>2.9000000000000001E-2</v>
          </cell>
          <cell r="NZ131">
            <v>0.24</v>
          </cell>
          <cell r="OA131">
            <v>2.1000000000000001E-2</v>
          </cell>
          <cell r="OB131">
            <v>1.2E-2</v>
          </cell>
          <cell r="OC131">
            <v>6.3E-2</v>
          </cell>
          <cell r="OD131">
            <v>3.7999999999999999E-2</v>
          </cell>
          <cell r="OE131">
            <v>0.157</v>
          </cell>
          <cell r="OF131">
            <v>2E-3</v>
          </cell>
          <cell r="OG131">
            <v>1.2999999999999999E-2</v>
          </cell>
          <cell r="OH131">
            <v>2.5000000000000001E-2</v>
          </cell>
          <cell r="OI131">
            <v>0</v>
          </cell>
          <cell r="OJ131">
            <v>0.27500000000000002</v>
          </cell>
          <cell r="OK131">
            <v>8.0000000000000002E-3</v>
          </cell>
          <cell r="OL131">
            <v>2.5000000000000001E-2</v>
          </cell>
          <cell r="OM131">
            <v>0</v>
          </cell>
          <cell r="ON131">
            <v>1E-3</v>
          </cell>
          <cell r="OO131">
            <v>5.0999999999999997E-2</v>
          </cell>
          <cell r="OP131">
            <v>0.113</v>
          </cell>
          <cell r="OQ131">
            <v>8.9999999999999993E-3</v>
          </cell>
          <cell r="OR131">
            <v>2.1999999999999999E-2</v>
          </cell>
          <cell r="OS131">
            <v>4.3999999999999997E-2</v>
          </cell>
          <cell r="OT131">
            <v>8.9999999999999993E-3</v>
          </cell>
          <cell r="OU131">
            <v>5.0000000000000001E-3</v>
          </cell>
          <cell r="OV131">
            <v>4.0000000000000001E-3</v>
          </cell>
          <cell r="OW131">
            <v>7.8E-2</v>
          </cell>
          <cell r="OX131">
            <v>0.17599999999999999</v>
          </cell>
          <cell r="OY131">
            <v>0.16300000000000001</v>
          </cell>
          <cell r="OZ131">
            <v>1.4E-2</v>
          </cell>
          <cell r="PA131">
            <v>1.6E-2</v>
          </cell>
          <cell r="PB131">
            <v>5.0000000000000001E-3</v>
          </cell>
          <cell r="PC131">
            <v>0</v>
          </cell>
          <cell r="PD131">
            <v>0.253</v>
          </cell>
        </row>
        <row r="132">
          <cell r="A132" t="str">
            <v>EnsCM</v>
          </cell>
          <cell r="B132" t="str">
            <v>132</v>
          </cell>
          <cell r="C132" t="str">
            <v>NAF 38</v>
          </cell>
          <cell r="D132" t="str">
            <v>CM</v>
          </cell>
          <cell r="E132" t="str">
            <v/>
          </cell>
          <cell r="F132">
            <v>4.0000000000000001E-3</v>
          </cell>
          <cell r="G132">
            <v>2.3E-2</v>
          </cell>
          <cell r="H132">
            <v>0.30399999999999999</v>
          </cell>
          <cell r="I132">
            <v>0.58799999999999997</v>
          </cell>
          <cell r="J132">
            <v>8.1000000000000003E-2</v>
          </cell>
          <cell r="K132">
            <v>0.85499999999999998</v>
          </cell>
          <cell r="L132">
            <v>0.04</v>
          </cell>
          <cell r="M132">
            <v>1.4999999999999999E-2</v>
          </cell>
          <cell r="N132">
            <v>0.09</v>
          </cell>
          <cell r="O132">
            <v>0.24399999999999999</v>
          </cell>
          <cell r="P132">
            <v>0.15</v>
          </cell>
          <cell r="Q132">
            <v>8.3000000000000004E-2</v>
          </cell>
          <cell r="R132">
            <v>0.06</v>
          </cell>
          <cell r="S132">
            <v>0.16900000000000001</v>
          </cell>
          <cell r="T132">
            <v>0.315</v>
          </cell>
          <cell r="U132">
            <v>8.5999999999999993E-2</v>
          </cell>
          <cell r="V132">
            <v>0.08</v>
          </cell>
          <cell r="W132">
            <v>0.24199999999999999</v>
          </cell>
          <cell r="X132">
            <v>0.13200000000000001</v>
          </cell>
          <cell r="Y132">
            <v>0.81200000000000006</v>
          </cell>
          <cell r="Z132">
            <v>5.6000000000000001E-2</v>
          </cell>
          <cell r="AA132">
            <v>0.182</v>
          </cell>
          <cell r="AB132">
            <v>0.28000000000000003</v>
          </cell>
          <cell r="AC132">
            <v>0.33300000000000002</v>
          </cell>
          <cell r="AD132">
            <v>0.40899999999999997</v>
          </cell>
          <cell r="AE132">
            <v>0.311</v>
          </cell>
          <cell r="AF132">
            <v>0.222</v>
          </cell>
          <cell r="AG132">
            <v>0.77800000000000002</v>
          </cell>
          <cell r="AH132">
            <v>0.23300000000000001</v>
          </cell>
          <cell r="AI132">
            <v>0.76700000000000002</v>
          </cell>
          <cell r="AK132">
            <v>0.81200000000000006</v>
          </cell>
          <cell r="AL132">
            <v>0</v>
          </cell>
          <cell r="AM132">
            <v>0</v>
          </cell>
          <cell r="AN132">
            <v>0.121</v>
          </cell>
          <cell r="AO132">
            <v>6.7000000000000004E-2</v>
          </cell>
          <cell r="AP132">
            <v>0.154</v>
          </cell>
          <cell r="AQ132">
            <v>3.2000000000000001E-2</v>
          </cell>
          <cell r="AR132">
            <v>4.1000000000000002E-2</v>
          </cell>
          <cell r="AS132">
            <v>0.51600000000000001</v>
          </cell>
          <cell r="AT132">
            <v>0.25800000000000001</v>
          </cell>
          <cell r="AV132">
            <v>0.10299999999999999</v>
          </cell>
          <cell r="AW132">
            <v>5.0999999999999997E-2</v>
          </cell>
          <cell r="AX132">
            <v>4.2999999999999997E-2</v>
          </cell>
          <cell r="AY132">
            <v>0.57499999999999996</v>
          </cell>
          <cell r="AZ132">
            <v>0.22700000000000001</v>
          </cell>
          <cell r="BA132">
            <v>13.617000000000001</v>
          </cell>
          <cell r="BB132">
            <v>8.7999999999999995E-2</v>
          </cell>
          <cell r="BC132">
            <v>0.17899999999999999</v>
          </cell>
          <cell r="BD132">
            <v>0.436</v>
          </cell>
          <cell r="BE132">
            <v>0.29799999999999999</v>
          </cell>
          <cell r="BF132">
            <v>0.55400000000000005</v>
          </cell>
          <cell r="BG132">
            <v>0.16600000000000001</v>
          </cell>
          <cell r="BH132">
            <v>0.14299999999999999</v>
          </cell>
          <cell r="BI132">
            <v>4.9000000000000002E-2</v>
          </cell>
          <cell r="BJ132">
            <v>2.1000000000000001E-2</v>
          </cell>
          <cell r="BK132">
            <v>6.7000000000000004E-2</v>
          </cell>
          <cell r="BL132">
            <v>1E-3</v>
          </cell>
          <cell r="BM132">
            <v>9.5000000000000001E-2</v>
          </cell>
          <cell r="BN132">
            <v>8.5999999999999993E-2</v>
          </cell>
          <cell r="BO132">
            <v>0.11</v>
          </cell>
          <cell r="BP132">
            <v>0.20100000000000001</v>
          </cell>
          <cell r="BQ132">
            <v>0.50600000000000001</v>
          </cell>
          <cell r="BR132">
            <v>0</v>
          </cell>
          <cell r="BS132">
            <v>3.0000000000000001E-3</v>
          </cell>
          <cell r="BT132">
            <v>0.01</v>
          </cell>
          <cell r="BU132">
            <v>1.2E-2</v>
          </cell>
          <cell r="BV132">
            <v>0.14599999999999999</v>
          </cell>
          <cell r="BW132">
            <v>0.82899999999999996</v>
          </cell>
          <cell r="BX132">
            <v>0</v>
          </cell>
          <cell r="BY132">
            <v>1E-3</v>
          </cell>
          <cell r="BZ132">
            <v>0</v>
          </cell>
          <cell r="CA132">
            <v>0.16900000000000001</v>
          </cell>
          <cell r="CB132">
            <v>0.70199999999999996</v>
          </cell>
          <cell r="CC132">
            <v>0.128</v>
          </cell>
          <cell r="CD132">
            <v>4.0000000000000001E-3</v>
          </cell>
          <cell r="CE132">
            <v>3.0000000000000001E-3</v>
          </cell>
          <cell r="CF132">
            <v>1.0999999999999999E-2</v>
          </cell>
          <cell r="CG132">
            <v>0.11700000000000001</v>
          </cell>
          <cell r="CH132">
            <v>0.63900000000000001</v>
          </cell>
          <cell r="CI132">
            <v>0.22600000000000001</v>
          </cell>
          <cell r="CJ132">
            <v>0</v>
          </cell>
          <cell r="CK132">
            <v>0</v>
          </cell>
          <cell r="CL132">
            <v>0</v>
          </cell>
          <cell r="CM132">
            <v>0</v>
          </cell>
          <cell r="CN132">
            <v>0</v>
          </cell>
          <cell r="CO132">
            <v>1</v>
          </cell>
          <cell r="CP132">
            <v>0.55400000000000005</v>
          </cell>
          <cell r="CQ132">
            <v>0.38500000000000001</v>
          </cell>
          <cell r="CR132">
            <v>2.1999999999999999E-2</v>
          </cell>
          <cell r="CS132">
            <v>8.0000000000000002E-3</v>
          </cell>
          <cell r="CT132">
            <v>3.1E-2</v>
          </cell>
          <cell r="CU132">
            <v>0.51400000000000001</v>
          </cell>
          <cell r="CV132">
            <v>0.33300000000000002</v>
          </cell>
          <cell r="CW132">
            <v>0.01</v>
          </cell>
          <cell r="CX132">
            <v>9.2999999999999999E-2</v>
          </cell>
          <cell r="CY132">
            <v>5.0999999999999997E-2</v>
          </cell>
          <cell r="CZ132">
            <v>0.68100000000000005</v>
          </cell>
          <cell r="DA132">
            <v>0.247</v>
          </cell>
          <cell r="DB132">
            <v>6.8000000000000005E-2</v>
          </cell>
          <cell r="DC132">
            <v>2E-3</v>
          </cell>
          <cell r="DD132">
            <v>2E-3</v>
          </cell>
          <cell r="DE132">
            <v>0.70799999999999996</v>
          </cell>
          <cell r="DF132">
            <v>0.13900000000000001</v>
          </cell>
          <cell r="DG132">
            <v>2E-3</v>
          </cell>
          <cell r="DH132">
            <v>2E-3</v>
          </cell>
          <cell r="DI132">
            <v>0.14899999999999999</v>
          </cell>
          <cell r="DJ132">
            <v>0.53600000000000003</v>
          </cell>
          <cell r="DK132">
            <v>0.127</v>
          </cell>
          <cell r="DL132">
            <v>3.2000000000000001E-2</v>
          </cell>
          <cell r="DM132">
            <v>0</v>
          </cell>
          <cell r="DN132">
            <v>0.30599999999999999</v>
          </cell>
          <cell r="DO132">
            <v>0.57699999999999996</v>
          </cell>
          <cell r="DP132">
            <v>0.219</v>
          </cell>
          <cell r="DQ132">
            <v>8.0000000000000002E-3</v>
          </cell>
          <cell r="DR132">
            <v>0.03</v>
          </cell>
          <cell r="DS132">
            <v>0.16600000000000001</v>
          </cell>
          <cell r="DT132">
            <v>0.54200000000000004</v>
          </cell>
          <cell r="DU132">
            <v>0.29499999999999998</v>
          </cell>
          <cell r="DV132">
            <v>0.13600000000000001</v>
          </cell>
          <cell r="DW132">
            <v>7.0000000000000001E-3</v>
          </cell>
          <cell r="DX132">
            <v>0.02</v>
          </cell>
          <cell r="DY132">
            <v>0.19900000000000001</v>
          </cell>
          <cell r="DZ132">
            <v>0.47499999999999998</v>
          </cell>
          <cell r="EA132">
            <v>0.06</v>
          </cell>
          <cell r="EB132">
            <v>0.26600000000000001</v>
          </cell>
          <cell r="EC132">
            <v>5.5E-2</v>
          </cell>
          <cell r="ED132">
            <v>0.28399999999999997</v>
          </cell>
          <cell r="EE132">
            <v>0.06</v>
          </cell>
          <cell r="EF132">
            <v>0.36699999999999999</v>
          </cell>
          <cell r="EG132">
            <v>0.23400000000000001</v>
          </cell>
          <cell r="EH132">
            <v>0.24099999999999999</v>
          </cell>
          <cell r="EI132">
            <v>0.47799999999999998</v>
          </cell>
          <cell r="EJ132">
            <v>5.7000000000000002E-2</v>
          </cell>
          <cell r="EK132">
            <v>0.224</v>
          </cell>
          <cell r="EL132">
            <v>0.27800000000000002</v>
          </cell>
          <cell r="EM132">
            <v>5.3999999999999999E-2</v>
          </cell>
          <cell r="EN132">
            <v>3.2000000000000001E-2</v>
          </cell>
          <cell r="EO132">
            <v>0.152</v>
          </cell>
          <cell r="EP132">
            <v>0.16</v>
          </cell>
          <cell r="EQ132">
            <v>0.32400000000000001</v>
          </cell>
          <cell r="ER132">
            <v>0.29899999999999999</v>
          </cell>
          <cell r="ES132">
            <v>0.47299999999999998</v>
          </cell>
          <cell r="ET132">
            <v>5.5E-2</v>
          </cell>
          <cell r="EU132">
            <v>0.11899999999999999</v>
          </cell>
          <cell r="EV132">
            <v>5.8999999999999997E-2</v>
          </cell>
          <cell r="EW132">
            <v>8.0000000000000002E-3</v>
          </cell>
          <cell r="EX132">
            <v>0.13600000000000001</v>
          </cell>
          <cell r="EY132">
            <v>0.16400000000000001</v>
          </cell>
          <cell r="EZ132">
            <v>0.10299999999999999</v>
          </cell>
          <cell r="FA132">
            <v>0.44600000000000001</v>
          </cell>
          <cell r="FB132">
            <v>0.17</v>
          </cell>
          <cell r="FC132">
            <v>0.37</v>
          </cell>
          <cell r="FD132">
            <v>1.4999999999999999E-2</v>
          </cell>
          <cell r="FE132">
            <v>0.56000000000000005</v>
          </cell>
          <cell r="FF132">
            <v>0.224</v>
          </cell>
          <cell r="FG132">
            <v>0.215</v>
          </cell>
          <cell r="FH132">
            <v>2E-3</v>
          </cell>
          <cell r="FI132">
            <v>0.315</v>
          </cell>
          <cell r="FJ132">
            <v>0.38900000000000001</v>
          </cell>
          <cell r="FK132">
            <v>0.29099999999999998</v>
          </cell>
          <cell r="FL132">
            <v>5.0000000000000001E-3</v>
          </cell>
          <cell r="FM132">
            <v>0.159</v>
          </cell>
          <cell r="FN132">
            <v>0.40899999999999997</v>
          </cell>
          <cell r="FO132">
            <v>0.40100000000000002</v>
          </cell>
          <cell r="FP132">
            <v>0.03</v>
          </cell>
          <cell r="FQ132">
            <v>0.69099999999999995</v>
          </cell>
          <cell r="FR132">
            <v>0.128</v>
          </cell>
          <cell r="FS132">
            <v>1.7000000000000001E-2</v>
          </cell>
          <cell r="FT132">
            <v>9.7000000000000003E-2</v>
          </cell>
          <cell r="FU132">
            <v>6.8000000000000005E-2</v>
          </cell>
          <cell r="FV132">
            <v>0</v>
          </cell>
          <cell r="FW132">
            <v>0.67100000000000004</v>
          </cell>
          <cell r="FX132">
            <v>0.129</v>
          </cell>
          <cell r="FY132">
            <v>1.7000000000000001E-2</v>
          </cell>
          <cell r="FZ132">
            <v>0.109</v>
          </cell>
          <cell r="GA132">
            <v>7.3999999999999996E-2</v>
          </cell>
          <cell r="GB132">
            <v>0</v>
          </cell>
          <cell r="GC132">
            <v>0</v>
          </cell>
          <cell r="GD132">
            <v>0</v>
          </cell>
          <cell r="GE132">
            <v>0</v>
          </cell>
          <cell r="GF132">
            <v>0</v>
          </cell>
          <cell r="GG132">
            <v>0</v>
          </cell>
          <cell r="GH132">
            <v>0</v>
          </cell>
          <cell r="GI132">
            <v>4.0000000000000001E-3</v>
          </cell>
          <cell r="GJ132">
            <v>7.0000000000000001E-3</v>
          </cell>
          <cell r="GK132">
            <v>7.0000000000000001E-3</v>
          </cell>
          <cell r="GL132">
            <v>5.0000000000000001E-3</v>
          </cell>
          <cell r="GM132">
            <v>0</v>
          </cell>
          <cell r="GN132">
            <v>0</v>
          </cell>
          <cell r="GO132">
            <v>0.16800000000000001</v>
          </cell>
          <cell r="GP132">
            <v>5.8000000000000003E-2</v>
          </cell>
          <cell r="GQ132">
            <v>3.6999999999999998E-2</v>
          </cell>
          <cell r="GR132">
            <v>8.9999999999999993E-3</v>
          </cell>
          <cell r="GS132">
            <v>1.0999999999999999E-2</v>
          </cell>
          <cell r="GT132">
            <v>0.02</v>
          </cell>
          <cell r="GU132">
            <v>0.32100000000000001</v>
          </cell>
          <cell r="GV132">
            <v>9.6000000000000002E-2</v>
          </cell>
          <cell r="GW132">
            <v>8.6999999999999994E-2</v>
          </cell>
          <cell r="GX132">
            <v>3.3000000000000002E-2</v>
          </cell>
          <cell r="GY132">
            <v>8.9999999999999993E-3</v>
          </cell>
          <cell r="GZ132">
            <v>4.7E-2</v>
          </cell>
          <cell r="HA132">
            <v>0.06</v>
          </cell>
          <cell r="HB132">
            <v>4.0000000000000001E-3</v>
          </cell>
          <cell r="HC132">
            <v>1.2999999999999999E-2</v>
          </cell>
          <cell r="HD132">
            <v>3.0000000000000001E-3</v>
          </cell>
          <cell r="HE132">
            <v>0</v>
          </cell>
          <cell r="HF132">
            <v>0</v>
          </cell>
          <cell r="HG132">
            <v>0</v>
          </cell>
          <cell r="HH132">
            <v>0</v>
          </cell>
          <cell r="HI132">
            <v>0</v>
          </cell>
          <cell r="HJ132">
            <v>0</v>
          </cell>
          <cell r="HK132">
            <v>0</v>
          </cell>
          <cell r="HL132">
            <v>0</v>
          </cell>
          <cell r="HM132">
            <v>0</v>
          </cell>
          <cell r="HN132">
            <v>5.0000000000000001E-3</v>
          </cell>
          <cell r="HO132">
            <v>7.0000000000000001E-3</v>
          </cell>
          <cell r="HP132">
            <v>2E-3</v>
          </cell>
          <cell r="HQ132">
            <v>4.0000000000000001E-3</v>
          </cell>
          <cell r="HR132">
            <v>8.0000000000000002E-3</v>
          </cell>
          <cell r="HS132">
            <v>1E-3</v>
          </cell>
          <cell r="HT132">
            <v>6.0000000000000001E-3</v>
          </cell>
          <cell r="HU132">
            <v>1.0999999999999999E-2</v>
          </cell>
          <cell r="HV132">
            <v>2.1000000000000001E-2</v>
          </cell>
          <cell r="HW132">
            <v>0.105</v>
          </cell>
          <cell r="HX132">
            <v>0.156</v>
          </cell>
          <cell r="HY132">
            <v>0</v>
          </cell>
          <cell r="HZ132">
            <v>7.9000000000000001E-2</v>
          </cell>
          <cell r="IA132">
            <v>0.06</v>
          </cell>
          <cell r="IB132">
            <v>7.4999999999999997E-2</v>
          </cell>
          <cell r="IC132">
            <v>8.5000000000000006E-2</v>
          </cell>
          <cell r="ID132">
            <v>0.29699999999999999</v>
          </cell>
          <cell r="IE132">
            <v>0</v>
          </cell>
          <cell r="IF132">
            <v>5.0000000000000001E-3</v>
          </cell>
          <cell r="IG132">
            <v>8.0000000000000002E-3</v>
          </cell>
          <cell r="IH132">
            <v>1.2E-2</v>
          </cell>
          <cell r="II132">
            <v>7.0000000000000001E-3</v>
          </cell>
          <cell r="IJ132">
            <v>4.5999999999999999E-2</v>
          </cell>
          <cell r="IK132">
            <v>0</v>
          </cell>
          <cell r="IL132">
            <v>0</v>
          </cell>
          <cell r="IM132">
            <v>0</v>
          </cell>
          <cell r="IN132">
            <v>0</v>
          </cell>
          <cell r="IO132">
            <v>0</v>
          </cell>
          <cell r="IP132">
            <v>0</v>
          </cell>
          <cell r="IQ132">
            <v>0</v>
          </cell>
          <cell r="IR132">
            <v>3.0000000000000001E-3</v>
          </cell>
          <cell r="IS132">
            <v>0</v>
          </cell>
          <cell r="IT132">
            <v>0</v>
          </cell>
          <cell r="IU132">
            <v>7.0000000000000001E-3</v>
          </cell>
          <cell r="IV132">
            <v>1.2999999999999999E-2</v>
          </cell>
          <cell r="IW132">
            <v>0</v>
          </cell>
          <cell r="IX132">
            <v>0</v>
          </cell>
          <cell r="IY132">
            <v>0.01</v>
          </cell>
          <cell r="IZ132">
            <v>8.9999999999999993E-3</v>
          </cell>
          <cell r="JA132">
            <v>9.9000000000000005E-2</v>
          </cell>
          <cell r="JB132">
            <v>0.19400000000000001</v>
          </cell>
          <cell r="JC132">
            <v>0</v>
          </cell>
          <cell r="JD132">
            <v>0</v>
          </cell>
          <cell r="JE132">
            <v>0</v>
          </cell>
          <cell r="JF132">
            <v>3.0000000000000001E-3</v>
          </cell>
          <cell r="JG132">
            <v>3.3000000000000002E-2</v>
          </cell>
          <cell r="JH132">
            <v>0.55300000000000005</v>
          </cell>
          <cell r="JI132">
            <v>0</v>
          </cell>
          <cell r="JJ132">
            <v>0</v>
          </cell>
          <cell r="JK132">
            <v>0</v>
          </cell>
          <cell r="JL132">
            <v>0</v>
          </cell>
          <cell r="JM132">
            <v>8.0000000000000002E-3</v>
          </cell>
          <cell r="JN132">
            <v>7.0000000000000007E-2</v>
          </cell>
          <cell r="JO132">
            <v>0</v>
          </cell>
          <cell r="JP132">
            <v>0</v>
          </cell>
          <cell r="JQ132">
            <v>0</v>
          </cell>
          <cell r="JR132">
            <v>0</v>
          </cell>
          <cell r="JS132">
            <v>0</v>
          </cell>
          <cell r="JT132">
            <v>0</v>
          </cell>
          <cell r="JU132">
            <v>0</v>
          </cell>
          <cell r="JV132">
            <v>0</v>
          </cell>
          <cell r="JW132">
            <v>0</v>
          </cell>
          <cell r="JX132">
            <v>2E-3</v>
          </cell>
          <cell r="JY132">
            <v>1.7999999999999999E-2</v>
          </cell>
          <cell r="JZ132">
            <v>3.0000000000000001E-3</v>
          </cell>
          <cell r="KA132">
            <v>0</v>
          </cell>
          <cell r="KB132">
            <v>0</v>
          </cell>
          <cell r="KC132">
            <v>0</v>
          </cell>
          <cell r="KD132">
            <v>7.0999999999999994E-2</v>
          </cell>
          <cell r="KE132">
            <v>0.222</v>
          </cell>
          <cell r="KF132">
            <v>1.4E-2</v>
          </cell>
          <cell r="KG132">
            <v>0</v>
          </cell>
          <cell r="KH132">
            <v>1E-3</v>
          </cell>
          <cell r="KI132">
            <v>0</v>
          </cell>
          <cell r="KJ132">
            <v>8.7999999999999995E-2</v>
          </cell>
          <cell r="KK132">
            <v>0.39800000000000002</v>
          </cell>
          <cell r="KL132">
            <v>0.105</v>
          </cell>
          <cell r="KM132">
            <v>0</v>
          </cell>
          <cell r="KN132">
            <v>0</v>
          </cell>
          <cell r="KO132">
            <v>0</v>
          </cell>
          <cell r="KP132">
            <v>8.0000000000000002E-3</v>
          </cell>
          <cell r="KQ132">
            <v>6.5000000000000002E-2</v>
          </cell>
          <cell r="KR132">
            <v>5.0000000000000001E-3</v>
          </cell>
          <cell r="KS132">
            <v>0</v>
          </cell>
          <cell r="KT132">
            <v>0</v>
          </cell>
          <cell r="KU132">
            <v>0</v>
          </cell>
          <cell r="KV132">
            <v>0</v>
          </cell>
          <cell r="KW132">
            <v>0</v>
          </cell>
          <cell r="KX132">
            <v>0</v>
          </cell>
          <cell r="KY132">
            <v>0</v>
          </cell>
          <cell r="KZ132">
            <v>0</v>
          </cell>
          <cell r="LA132">
            <v>0</v>
          </cell>
          <cell r="LB132">
            <v>0</v>
          </cell>
          <cell r="LC132">
            <v>2.1999999999999999E-2</v>
          </cell>
          <cell r="LD132">
            <v>1E-3</v>
          </cell>
          <cell r="LE132">
            <v>4.0000000000000001E-3</v>
          </cell>
          <cell r="LF132">
            <v>0</v>
          </cell>
          <cell r="LG132">
            <v>3.0000000000000001E-3</v>
          </cell>
          <cell r="LH132">
            <v>5.5E-2</v>
          </cell>
          <cell r="LI132">
            <v>0.16200000000000001</v>
          </cell>
          <cell r="LJ132">
            <v>8.5999999999999993E-2</v>
          </cell>
          <cell r="LK132">
            <v>0</v>
          </cell>
          <cell r="LL132">
            <v>3.0000000000000001E-3</v>
          </cell>
          <cell r="LM132">
            <v>3.0000000000000001E-3</v>
          </cell>
          <cell r="LN132">
            <v>6.2E-2</v>
          </cell>
          <cell r="LO132">
            <v>0.40200000000000002</v>
          </cell>
          <cell r="LP132">
            <v>0.11899999999999999</v>
          </cell>
          <cell r="LQ132">
            <v>0</v>
          </cell>
          <cell r="LR132">
            <v>0</v>
          </cell>
          <cell r="LS132">
            <v>5.0000000000000001E-3</v>
          </cell>
          <cell r="LT132">
            <v>0</v>
          </cell>
          <cell r="LU132">
            <v>5.1999999999999998E-2</v>
          </cell>
          <cell r="LV132">
            <v>2.1000000000000001E-2</v>
          </cell>
          <cell r="LW132">
            <v>0</v>
          </cell>
          <cell r="LX132">
            <v>0</v>
          </cell>
          <cell r="LY132">
            <v>0</v>
          </cell>
          <cell r="LZ132">
            <v>0</v>
          </cell>
          <cell r="MA132">
            <v>0</v>
          </cell>
          <cell r="MB132">
            <v>0</v>
          </cell>
          <cell r="MC132">
            <v>0</v>
          </cell>
          <cell r="MD132">
            <v>0</v>
          </cell>
          <cell r="ME132">
            <v>0</v>
          </cell>
          <cell r="MF132">
            <v>0</v>
          </cell>
          <cell r="MG132">
            <v>0</v>
          </cell>
          <cell r="MH132">
            <v>2.3E-2</v>
          </cell>
          <cell r="MI132">
            <v>0</v>
          </cell>
          <cell r="MJ132">
            <v>0</v>
          </cell>
          <cell r="MK132">
            <v>0</v>
          </cell>
          <cell r="ML132">
            <v>0</v>
          </cell>
          <cell r="MM132">
            <v>0</v>
          </cell>
          <cell r="MN132">
            <v>0.315</v>
          </cell>
          <cell r="MO132">
            <v>0</v>
          </cell>
          <cell r="MP132">
            <v>0</v>
          </cell>
          <cell r="MQ132">
            <v>0</v>
          </cell>
          <cell r="MR132">
            <v>0</v>
          </cell>
          <cell r="MS132">
            <v>0</v>
          </cell>
          <cell r="MT132">
            <v>0.58299999999999996</v>
          </cell>
          <cell r="MU132">
            <v>0</v>
          </cell>
          <cell r="MV132">
            <v>0</v>
          </cell>
          <cell r="MW132">
            <v>0</v>
          </cell>
          <cell r="MX132">
            <v>0</v>
          </cell>
          <cell r="MY132">
            <v>0</v>
          </cell>
          <cell r="MZ132">
            <v>7.9000000000000001E-2</v>
          </cell>
          <cell r="NA132">
            <v>0.05</v>
          </cell>
          <cell r="NB132">
            <v>7.4999999999999997E-2</v>
          </cell>
          <cell r="NC132">
            <v>0.01</v>
          </cell>
          <cell r="ND132">
            <v>3.7999999999999999E-2</v>
          </cell>
          <cell r="NE132">
            <v>2.1000000000000001E-2</v>
          </cell>
          <cell r="NF132">
            <v>5.0000000000000001E-3</v>
          </cell>
          <cell r="NG132">
            <v>0.152</v>
          </cell>
          <cell r="NH132">
            <v>5.0999999999999997E-2</v>
          </cell>
          <cell r="NI132">
            <v>0.253</v>
          </cell>
          <cell r="NJ132">
            <v>0.02</v>
          </cell>
          <cell r="NK132">
            <v>0</v>
          </cell>
          <cell r="NL132">
            <v>6.0000000000000001E-3</v>
          </cell>
          <cell r="NM132">
            <v>0</v>
          </cell>
          <cell r="NN132">
            <v>5.1999999999999998E-2</v>
          </cell>
          <cell r="NO132">
            <v>3.0000000000000001E-3</v>
          </cell>
          <cell r="NP132">
            <v>0</v>
          </cell>
          <cell r="NQ132">
            <v>5.0999999999999997E-2</v>
          </cell>
          <cell r="NR132">
            <v>0</v>
          </cell>
          <cell r="NS132">
            <v>2.4E-2</v>
          </cell>
          <cell r="NT132">
            <v>0.191</v>
          </cell>
          <cell r="NU132">
            <v>0.16600000000000001</v>
          </cell>
          <cell r="NV132">
            <v>1.6E-2</v>
          </cell>
          <cell r="NW132">
            <v>0</v>
          </cell>
          <cell r="NX132">
            <v>1.4E-2</v>
          </cell>
          <cell r="NY132">
            <v>6.4000000000000001E-2</v>
          </cell>
          <cell r="NZ132">
            <v>0.39200000000000002</v>
          </cell>
          <cell r="OA132">
            <v>5.0000000000000001E-3</v>
          </cell>
          <cell r="OB132">
            <v>2.1000000000000001E-2</v>
          </cell>
          <cell r="OC132">
            <v>0</v>
          </cell>
          <cell r="OD132">
            <v>1.2E-2</v>
          </cell>
          <cell r="OE132">
            <v>4.5999999999999999E-2</v>
          </cell>
          <cell r="OF132">
            <v>1E-3</v>
          </cell>
          <cell r="OG132">
            <v>0.01</v>
          </cell>
          <cell r="OH132">
            <v>5.8999999999999997E-2</v>
          </cell>
          <cell r="OI132">
            <v>5.0000000000000001E-3</v>
          </cell>
          <cell r="OJ132">
            <v>0.188</v>
          </cell>
          <cell r="OK132">
            <v>4.4999999999999998E-2</v>
          </cell>
          <cell r="OL132">
            <v>5.0000000000000001E-3</v>
          </cell>
          <cell r="OM132">
            <v>0</v>
          </cell>
          <cell r="ON132">
            <v>4.0000000000000001E-3</v>
          </cell>
          <cell r="OO132">
            <v>9.5000000000000001E-2</v>
          </cell>
          <cell r="OP132">
            <v>0.16</v>
          </cell>
          <cell r="OQ132">
            <v>5.0000000000000001E-3</v>
          </cell>
          <cell r="OR132">
            <v>0.03</v>
          </cell>
          <cell r="OS132">
            <v>2.1999999999999999E-2</v>
          </cell>
          <cell r="OT132">
            <v>4.2000000000000003E-2</v>
          </cell>
          <cell r="OU132">
            <v>0</v>
          </cell>
          <cell r="OV132">
            <v>0</v>
          </cell>
          <cell r="OW132">
            <v>5.3999999999999999E-2</v>
          </cell>
          <cell r="OX132">
            <v>0.23499999999999999</v>
          </cell>
          <cell r="OY132">
            <v>4.9000000000000002E-2</v>
          </cell>
          <cell r="OZ132">
            <v>2.4E-2</v>
          </cell>
          <cell r="PA132">
            <v>1.7999999999999999E-2</v>
          </cell>
          <cell r="PB132">
            <v>3.5000000000000003E-2</v>
          </cell>
          <cell r="PC132">
            <v>2E-3</v>
          </cell>
          <cell r="PD132">
            <v>0.16500000000000001</v>
          </cell>
        </row>
        <row r="133">
          <cell r="A133" t="str">
            <v>EnsDZ</v>
          </cell>
          <cell r="B133" t="str">
            <v>133</v>
          </cell>
          <cell r="C133" t="str">
            <v>NAF 38</v>
          </cell>
          <cell r="D133" t="str">
            <v>DZ</v>
          </cell>
          <cell r="E133" t="str">
            <v/>
          </cell>
          <cell r="F133">
            <v>0</v>
          </cell>
          <cell r="G133">
            <v>0</v>
          </cell>
          <cell r="H133">
            <v>0.497</v>
          </cell>
          <cell r="I133">
            <v>0.503</v>
          </cell>
          <cell r="J133">
            <v>0</v>
          </cell>
          <cell r="K133">
            <v>0.98399999999999999</v>
          </cell>
          <cell r="L133">
            <v>1.6E-2</v>
          </cell>
          <cell r="M133">
            <v>0</v>
          </cell>
          <cell r="N133">
            <v>0</v>
          </cell>
          <cell r="O133">
            <v>0.49</v>
          </cell>
          <cell r="P133">
            <v>0.52400000000000002</v>
          </cell>
          <cell r="Q133">
            <v>1E-3</v>
          </cell>
          <cell r="R133">
            <v>0</v>
          </cell>
          <cell r="S133">
            <v>2E-3</v>
          </cell>
          <cell r="T133">
            <v>0</v>
          </cell>
          <cell r="U133">
            <v>8.4000000000000005E-2</v>
          </cell>
          <cell r="V133">
            <v>4.4999999999999998E-2</v>
          </cell>
          <cell r="W133">
            <v>0.36299999999999999</v>
          </cell>
          <cell r="X133">
            <v>0</v>
          </cell>
          <cell r="Y133">
            <v>0.999</v>
          </cell>
          <cell r="Z133">
            <v>1E-3</v>
          </cell>
          <cell r="AF133">
            <v>7.5999999999999998E-2</v>
          </cell>
          <cell r="AG133">
            <v>0.92400000000000004</v>
          </cell>
          <cell r="AH133">
            <v>1</v>
          </cell>
          <cell r="AI133">
            <v>0</v>
          </cell>
          <cell r="AK133">
            <v>0</v>
          </cell>
          <cell r="AL133">
            <v>1</v>
          </cell>
          <cell r="AM133">
            <v>0</v>
          </cell>
          <cell r="AN133">
            <v>0</v>
          </cell>
          <cell r="AO133">
            <v>0</v>
          </cell>
          <cell r="AP133">
            <v>0</v>
          </cell>
          <cell r="AQ133">
            <v>0</v>
          </cell>
          <cell r="AR133">
            <v>0</v>
          </cell>
          <cell r="AS133">
            <v>0</v>
          </cell>
          <cell r="AT133">
            <v>1</v>
          </cell>
          <cell r="AV133">
            <v>0</v>
          </cell>
          <cell r="AW133">
            <v>3.0000000000000001E-3</v>
          </cell>
          <cell r="AX133">
            <v>0</v>
          </cell>
          <cell r="AY133">
            <v>0.98899999999999999</v>
          </cell>
          <cell r="AZ133">
            <v>8.0000000000000002E-3</v>
          </cell>
          <cell r="BA133">
            <v>28.247</v>
          </cell>
          <cell r="BB133">
            <v>1.0999999999999999E-2</v>
          </cell>
          <cell r="BC133">
            <v>0.13300000000000001</v>
          </cell>
          <cell r="BD133">
            <v>0.77700000000000002</v>
          </cell>
          <cell r="BE133">
            <v>7.9000000000000001E-2</v>
          </cell>
          <cell r="BF133">
            <v>0.3</v>
          </cell>
          <cell r="BG133">
            <v>0.57799999999999996</v>
          </cell>
          <cell r="BH133">
            <v>0.113</v>
          </cell>
          <cell r="BI133">
            <v>1E-3</v>
          </cell>
          <cell r="BJ133">
            <v>0</v>
          </cell>
          <cell r="BK133">
            <v>8.9999999999999993E-3</v>
          </cell>
          <cell r="BL133">
            <v>2E-3</v>
          </cell>
          <cell r="BM133">
            <v>4.9000000000000002E-2</v>
          </cell>
          <cell r="BN133">
            <v>0.55500000000000005</v>
          </cell>
          <cell r="BO133">
            <v>0.32500000000000001</v>
          </cell>
          <cell r="BP133">
            <v>0.04</v>
          </cell>
          <cell r="BQ133">
            <v>2.9000000000000001E-2</v>
          </cell>
          <cell r="BR133">
            <v>0</v>
          </cell>
          <cell r="BS133">
            <v>0</v>
          </cell>
          <cell r="BT133">
            <v>0</v>
          </cell>
          <cell r="BU133">
            <v>0</v>
          </cell>
          <cell r="BV133">
            <v>7.6999999999999999E-2</v>
          </cell>
          <cell r="BW133">
            <v>0.92300000000000004</v>
          </cell>
          <cell r="BX133">
            <v>0</v>
          </cell>
          <cell r="BY133">
            <v>0</v>
          </cell>
          <cell r="BZ133">
            <v>3.0000000000000001E-3</v>
          </cell>
          <cell r="CA133">
            <v>8.0000000000000002E-3</v>
          </cell>
          <cell r="CB133">
            <v>0.98499999999999999</v>
          </cell>
          <cell r="CC133">
            <v>5.0000000000000001E-3</v>
          </cell>
          <cell r="CD133">
            <v>0</v>
          </cell>
          <cell r="CE133">
            <v>0</v>
          </cell>
          <cell r="CF133">
            <v>0</v>
          </cell>
          <cell r="CG133">
            <v>9.1999999999999998E-2</v>
          </cell>
          <cell r="CH133">
            <v>0.90400000000000003</v>
          </cell>
          <cell r="CI133">
            <v>4.0000000000000001E-3</v>
          </cell>
          <cell r="CJ133">
            <v>0</v>
          </cell>
          <cell r="CK133">
            <v>0</v>
          </cell>
          <cell r="CL133">
            <v>0</v>
          </cell>
          <cell r="CM133">
            <v>0</v>
          </cell>
          <cell r="CN133">
            <v>0</v>
          </cell>
          <cell r="CO133">
            <v>1</v>
          </cell>
          <cell r="CP133">
            <v>0.436</v>
          </cell>
          <cell r="CQ133">
            <v>0.55300000000000005</v>
          </cell>
          <cell r="CR133">
            <v>8.0000000000000002E-3</v>
          </cell>
          <cell r="CS133">
            <v>0</v>
          </cell>
          <cell r="CT133">
            <v>3.0000000000000001E-3</v>
          </cell>
          <cell r="CU133">
            <v>0.36499999999999999</v>
          </cell>
          <cell r="CV133">
            <v>0.63200000000000001</v>
          </cell>
          <cell r="CW133">
            <v>0</v>
          </cell>
          <cell r="CX133">
            <v>0</v>
          </cell>
          <cell r="CY133">
            <v>2E-3</v>
          </cell>
          <cell r="CZ133">
            <v>0.17299999999999999</v>
          </cell>
          <cell r="DA133">
            <v>0.82299999999999995</v>
          </cell>
          <cell r="DB133">
            <v>1E-3</v>
          </cell>
          <cell r="DC133">
            <v>0</v>
          </cell>
          <cell r="DD133">
            <v>2E-3</v>
          </cell>
          <cell r="DE133">
            <v>0.438</v>
          </cell>
          <cell r="DF133">
            <v>0.54700000000000004</v>
          </cell>
          <cell r="DG133">
            <v>7.0000000000000001E-3</v>
          </cell>
          <cell r="DH133">
            <v>0</v>
          </cell>
          <cell r="DI133">
            <v>8.0000000000000002E-3</v>
          </cell>
          <cell r="DJ133">
            <v>0.36299999999999999</v>
          </cell>
          <cell r="DK133">
            <v>0.57899999999999996</v>
          </cell>
          <cell r="DL133">
            <v>0</v>
          </cell>
          <cell r="DM133">
            <v>0</v>
          </cell>
          <cell r="DN133">
            <v>5.8000000000000003E-2</v>
          </cell>
          <cell r="DO133">
            <v>0.34300000000000003</v>
          </cell>
          <cell r="DP133">
            <v>8.5000000000000006E-2</v>
          </cell>
          <cell r="DQ133">
            <v>0.495</v>
          </cell>
          <cell r="DR133">
            <v>0</v>
          </cell>
          <cell r="DS133">
            <v>7.6999999999999999E-2</v>
          </cell>
          <cell r="DT133">
            <v>2.4E-2</v>
          </cell>
          <cell r="DU133">
            <v>0.92600000000000005</v>
          </cell>
          <cell r="DV133">
            <v>4.5999999999999999E-2</v>
          </cell>
          <cell r="DW133">
            <v>0</v>
          </cell>
          <cell r="DX133">
            <v>4.0000000000000001E-3</v>
          </cell>
          <cell r="DY133">
            <v>1.2E-2</v>
          </cell>
          <cell r="DZ133">
            <v>0.61</v>
          </cell>
          <cell r="EA133">
            <v>1E-3</v>
          </cell>
          <cell r="EB133">
            <v>0.377</v>
          </cell>
          <cell r="EC133">
            <v>3.0000000000000001E-3</v>
          </cell>
          <cell r="ED133">
            <v>1.6E-2</v>
          </cell>
          <cell r="EE133">
            <v>0</v>
          </cell>
          <cell r="EF133">
            <v>0.56599999999999995</v>
          </cell>
          <cell r="EG133">
            <v>0.41499999999999998</v>
          </cell>
          <cell r="EH133">
            <v>1.7000000000000001E-2</v>
          </cell>
          <cell r="EI133">
            <v>0.13</v>
          </cell>
          <cell r="EJ133">
            <v>0.49</v>
          </cell>
          <cell r="EK133">
            <v>0.36199999999999999</v>
          </cell>
          <cell r="EL133">
            <v>0.36799999999999999</v>
          </cell>
          <cell r="EM133">
            <v>0</v>
          </cell>
          <cell r="EN133">
            <v>0</v>
          </cell>
          <cell r="EO133">
            <v>3.7999999999999999E-2</v>
          </cell>
          <cell r="EP133">
            <v>0</v>
          </cell>
          <cell r="EQ133">
            <v>0.59399999999999997</v>
          </cell>
          <cell r="ER133">
            <v>0.36399999999999999</v>
          </cell>
          <cell r="ES133">
            <v>4.5999999999999999E-2</v>
          </cell>
          <cell r="ET133">
            <v>0</v>
          </cell>
          <cell r="EU133">
            <v>0.52</v>
          </cell>
          <cell r="EV133">
            <v>4.1000000000000002E-2</v>
          </cell>
          <cell r="EW133">
            <v>5.2999999999999999E-2</v>
          </cell>
          <cell r="EX133">
            <v>0.49199999999999999</v>
          </cell>
          <cell r="EY133">
            <v>1E-3</v>
          </cell>
          <cell r="EZ133">
            <v>7.6999999999999999E-2</v>
          </cell>
          <cell r="FA133">
            <v>0.60599999999999998</v>
          </cell>
          <cell r="FB133">
            <v>1.4999999999999999E-2</v>
          </cell>
          <cell r="FC133">
            <v>0.374</v>
          </cell>
          <cell r="FD133">
            <v>5.0000000000000001E-3</v>
          </cell>
          <cell r="FE133">
            <v>0.60899999999999999</v>
          </cell>
          <cell r="FF133">
            <v>1.6E-2</v>
          </cell>
          <cell r="FG133">
            <v>0.37</v>
          </cell>
          <cell r="FH133">
            <v>5.0000000000000001E-3</v>
          </cell>
          <cell r="FI133">
            <v>0.60499999999999998</v>
          </cell>
          <cell r="FJ133">
            <v>1.7999999999999999E-2</v>
          </cell>
          <cell r="FK133">
            <v>0.371</v>
          </cell>
          <cell r="FL133">
            <v>5.0000000000000001E-3</v>
          </cell>
          <cell r="FM133">
            <v>0</v>
          </cell>
          <cell r="FN133">
            <v>0.63200000000000001</v>
          </cell>
          <cell r="FO133">
            <v>0.36199999999999999</v>
          </cell>
          <cell r="FP133">
            <v>5.0000000000000001E-3</v>
          </cell>
          <cell r="FQ133">
            <v>0.60799999999999998</v>
          </cell>
          <cell r="FR133">
            <v>0.28100000000000003</v>
          </cell>
          <cell r="FS133">
            <v>4.0000000000000001E-3</v>
          </cell>
          <cell r="FT133">
            <v>0.05</v>
          </cell>
          <cell r="FU133">
            <v>5.8000000000000003E-2</v>
          </cell>
          <cell r="FV133">
            <v>0</v>
          </cell>
          <cell r="FW133">
            <v>0.60699999999999998</v>
          </cell>
          <cell r="FX133">
            <v>0.26900000000000002</v>
          </cell>
          <cell r="FY133">
            <v>4.0000000000000001E-3</v>
          </cell>
          <cell r="FZ133">
            <v>5.0999999999999997E-2</v>
          </cell>
          <cell r="GA133">
            <v>6.9000000000000006E-2</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1E-3</v>
          </cell>
          <cell r="GP133">
            <v>0.497</v>
          </cell>
          <cell r="GQ133">
            <v>0</v>
          </cell>
          <cell r="GR133">
            <v>0</v>
          </cell>
          <cell r="GS133">
            <v>0</v>
          </cell>
          <cell r="GT133">
            <v>0</v>
          </cell>
          <cell r="GU133">
            <v>0.29899999999999999</v>
          </cell>
          <cell r="GV133">
            <v>8.1000000000000003E-2</v>
          </cell>
          <cell r="GW133">
            <v>0.113</v>
          </cell>
          <cell r="GX133">
            <v>1E-3</v>
          </cell>
          <cell r="GY133">
            <v>0</v>
          </cell>
          <cell r="GZ133">
            <v>8.9999999999999993E-3</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0.49099999999999999</v>
          </cell>
          <cell r="HV133">
            <v>0</v>
          </cell>
          <cell r="HW133">
            <v>2E-3</v>
          </cell>
          <cell r="HX133">
            <v>6.0000000000000001E-3</v>
          </cell>
          <cell r="HY133">
            <v>2E-3</v>
          </cell>
          <cell r="HZ133">
            <v>4.9000000000000002E-2</v>
          </cell>
          <cell r="IA133">
            <v>6.4000000000000001E-2</v>
          </cell>
          <cell r="IB133">
            <v>0.32500000000000001</v>
          </cell>
          <cell r="IC133">
            <v>3.7999999999999999E-2</v>
          </cell>
          <cell r="ID133">
            <v>2.1999999999999999E-2</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0.499</v>
          </cell>
          <cell r="JC133">
            <v>0</v>
          </cell>
          <cell r="JD133">
            <v>0</v>
          </cell>
          <cell r="JE133">
            <v>0</v>
          </cell>
          <cell r="JF133">
            <v>0</v>
          </cell>
          <cell r="JG133">
            <v>7.6999999999999999E-2</v>
          </cell>
          <cell r="JH133">
            <v>0.42499999999999999</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0.497</v>
          </cell>
          <cell r="KF133">
            <v>1E-3</v>
          </cell>
          <cell r="KG133">
            <v>0</v>
          </cell>
          <cell r="KH133">
            <v>0</v>
          </cell>
          <cell r="KI133">
            <v>3.0000000000000001E-3</v>
          </cell>
          <cell r="KJ133">
            <v>8.0000000000000002E-3</v>
          </cell>
          <cell r="KK133">
            <v>0.48799999999999999</v>
          </cell>
          <cell r="KL133">
            <v>4.0000000000000001E-3</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8.0000000000000002E-3</v>
          </cell>
          <cell r="LI133">
            <v>0.49</v>
          </cell>
          <cell r="LJ133">
            <v>0</v>
          </cell>
          <cell r="LK133">
            <v>0</v>
          </cell>
          <cell r="LL133">
            <v>0</v>
          </cell>
          <cell r="LM133">
            <v>0</v>
          </cell>
          <cell r="LN133">
            <v>8.4000000000000005E-2</v>
          </cell>
          <cell r="LO133">
            <v>0.41399999999999998</v>
          </cell>
          <cell r="LP133">
            <v>4.0000000000000001E-3</v>
          </cell>
          <cell r="LQ133">
            <v>0</v>
          </cell>
          <cell r="LR133">
            <v>0</v>
          </cell>
          <cell r="LS133">
            <v>0</v>
          </cell>
          <cell r="LT133">
            <v>0</v>
          </cell>
          <cell r="LU133">
            <v>0</v>
          </cell>
          <cell r="LV133">
            <v>0</v>
          </cell>
          <cell r="LW133">
            <v>0</v>
          </cell>
          <cell r="LX133">
            <v>0</v>
          </cell>
          <cell r="LY133">
            <v>0</v>
          </cell>
          <cell r="LZ133">
            <v>0</v>
          </cell>
          <cell r="MA133">
            <v>0</v>
          </cell>
          <cell r="MB133">
            <v>0</v>
          </cell>
          <cell r="MC133">
            <v>0</v>
          </cell>
          <cell r="MD133">
            <v>0</v>
          </cell>
          <cell r="ME133">
            <v>0</v>
          </cell>
          <cell r="MF133">
            <v>0</v>
          </cell>
          <cell r="MG133">
            <v>0</v>
          </cell>
          <cell r="MH133">
            <v>0</v>
          </cell>
          <cell r="MI133">
            <v>0</v>
          </cell>
          <cell r="MJ133">
            <v>0</v>
          </cell>
          <cell r="MK133">
            <v>0</v>
          </cell>
          <cell r="ML133">
            <v>0</v>
          </cell>
          <cell r="MM133">
            <v>0</v>
          </cell>
          <cell r="MN133">
            <v>0.498</v>
          </cell>
          <cell r="MO133">
            <v>0</v>
          </cell>
          <cell r="MP133">
            <v>0</v>
          </cell>
          <cell r="MQ133">
            <v>0</v>
          </cell>
          <cell r="MR133">
            <v>0</v>
          </cell>
          <cell r="MS133">
            <v>0</v>
          </cell>
          <cell r="MT133">
            <v>0.502</v>
          </cell>
          <cell r="MU133">
            <v>0</v>
          </cell>
          <cell r="MV133">
            <v>0</v>
          </cell>
          <cell r="MW133">
            <v>0</v>
          </cell>
          <cell r="MX133">
            <v>0</v>
          </cell>
          <cell r="MY133">
            <v>0</v>
          </cell>
          <cell r="MZ133">
            <v>0</v>
          </cell>
          <cell r="NA133">
            <v>3.0000000000000001E-3</v>
          </cell>
          <cell r="NB133">
            <v>8.9999999999999993E-3</v>
          </cell>
          <cell r="NC133">
            <v>0</v>
          </cell>
          <cell r="ND133">
            <v>0</v>
          </cell>
          <cell r="NE133">
            <v>1E-3</v>
          </cell>
          <cell r="NF133">
            <v>0</v>
          </cell>
          <cell r="NG133">
            <v>8.0000000000000002E-3</v>
          </cell>
          <cell r="NH133">
            <v>0</v>
          </cell>
          <cell r="NI133">
            <v>0.56499999999999995</v>
          </cell>
          <cell r="NJ133">
            <v>3.6999999999999998E-2</v>
          </cell>
          <cell r="NK133">
            <v>0</v>
          </cell>
          <cell r="NL133">
            <v>0</v>
          </cell>
          <cell r="NM133">
            <v>0</v>
          </cell>
          <cell r="NN133">
            <v>1E-3</v>
          </cell>
          <cell r="NO133">
            <v>0</v>
          </cell>
          <cell r="NP133">
            <v>0</v>
          </cell>
          <cell r="NQ133">
            <v>0</v>
          </cell>
          <cell r="NR133">
            <v>0</v>
          </cell>
          <cell r="NS133">
            <v>0</v>
          </cell>
          <cell r="NT133">
            <v>0.377</v>
          </cell>
          <cell r="NU133">
            <v>1.0999999999999999E-2</v>
          </cell>
          <cell r="NV133">
            <v>1E-3</v>
          </cell>
          <cell r="NW133">
            <v>0</v>
          </cell>
          <cell r="NX133">
            <v>0</v>
          </cell>
          <cell r="NY133">
            <v>5.0000000000000001E-3</v>
          </cell>
          <cell r="NZ133">
            <v>5.1999999999999998E-2</v>
          </cell>
          <cell r="OA133">
            <v>0.48899999999999999</v>
          </cell>
          <cell r="OB133">
            <v>6.4000000000000001E-2</v>
          </cell>
          <cell r="OC133">
            <v>0</v>
          </cell>
          <cell r="OD133">
            <v>0</v>
          </cell>
          <cell r="OE133">
            <v>1E-3</v>
          </cell>
          <cell r="OF133">
            <v>0</v>
          </cell>
          <cell r="OG133">
            <v>1E-3</v>
          </cell>
          <cell r="OH133">
            <v>7.8E-2</v>
          </cell>
          <cell r="OI133">
            <v>0</v>
          </cell>
          <cell r="OJ133">
            <v>0.29799999999999999</v>
          </cell>
          <cell r="OK133">
            <v>3.0000000000000001E-3</v>
          </cell>
          <cell r="OL133">
            <v>0</v>
          </cell>
          <cell r="OM133">
            <v>0</v>
          </cell>
          <cell r="ON133">
            <v>0</v>
          </cell>
          <cell r="OO133">
            <v>1.2E-2</v>
          </cell>
          <cell r="OP133">
            <v>4.0000000000000001E-3</v>
          </cell>
          <cell r="OQ133">
            <v>0</v>
          </cell>
          <cell r="OR133">
            <v>0</v>
          </cell>
          <cell r="OS133">
            <v>0</v>
          </cell>
          <cell r="OT133">
            <v>0</v>
          </cell>
          <cell r="OU133">
            <v>0</v>
          </cell>
          <cell r="OV133">
            <v>0</v>
          </cell>
          <cell r="OW133">
            <v>1E-3</v>
          </cell>
          <cell r="OX133">
            <v>1.0999999999999999E-2</v>
          </cell>
          <cell r="OY133">
            <v>0.49</v>
          </cell>
          <cell r="OZ133">
            <v>6.4000000000000001E-2</v>
          </cell>
          <cell r="PA133">
            <v>1E-3</v>
          </cell>
          <cell r="PB133">
            <v>0.115</v>
          </cell>
          <cell r="PC133">
            <v>0</v>
          </cell>
          <cell r="PD133">
            <v>0.29799999999999999</v>
          </cell>
        </row>
        <row r="134">
          <cell r="A134" t="str">
            <v>EnsEZ</v>
          </cell>
          <cell r="B134" t="str">
            <v>134</v>
          </cell>
          <cell r="C134" t="str">
            <v>NAF 38</v>
          </cell>
          <cell r="D134" t="str">
            <v>EZ</v>
          </cell>
          <cell r="E134" t="str">
            <v/>
          </cell>
          <cell r="F134">
            <v>0</v>
          </cell>
          <cell r="G134">
            <v>1.6E-2</v>
          </cell>
          <cell r="H134">
            <v>6.8000000000000005E-2</v>
          </cell>
          <cell r="I134">
            <v>0.89900000000000002</v>
          </cell>
          <cell r="J134">
            <v>1.7999999999999999E-2</v>
          </cell>
          <cell r="K134">
            <v>0.44</v>
          </cell>
          <cell r="L134">
            <v>0.13100000000000001</v>
          </cell>
          <cell r="M134">
            <v>0.29799999999999999</v>
          </cell>
          <cell r="N134">
            <v>0.13100000000000001</v>
          </cell>
          <cell r="O134">
            <v>0.217</v>
          </cell>
          <cell r="P134">
            <v>0.378</v>
          </cell>
          <cell r="Q134">
            <v>7.4999999999999997E-2</v>
          </cell>
          <cell r="R134">
            <v>7.0000000000000001E-3</v>
          </cell>
          <cell r="S134">
            <v>9.9000000000000005E-2</v>
          </cell>
          <cell r="T134">
            <v>0.29599999999999999</v>
          </cell>
          <cell r="U134">
            <v>1.9E-2</v>
          </cell>
          <cell r="V134">
            <v>0.26100000000000001</v>
          </cell>
          <cell r="W134">
            <v>0.28699999999999998</v>
          </cell>
          <cell r="X134">
            <v>5.5E-2</v>
          </cell>
          <cell r="Y134">
            <v>0.93500000000000005</v>
          </cell>
          <cell r="Z134">
            <v>0.01</v>
          </cell>
          <cell r="AA134">
            <v>0.56599999999999995</v>
          </cell>
          <cell r="AB134">
            <v>5.7000000000000002E-2</v>
          </cell>
          <cell r="AC134">
            <v>0.28299999999999997</v>
          </cell>
          <cell r="AD134">
            <v>0.113</v>
          </cell>
          <cell r="AE134">
            <v>0.66</v>
          </cell>
          <cell r="AF134">
            <v>0.17899999999999999</v>
          </cell>
          <cell r="AG134">
            <v>0.82099999999999995</v>
          </cell>
          <cell r="AH134">
            <v>0.749</v>
          </cell>
          <cell r="AI134">
            <v>0.251</v>
          </cell>
          <cell r="AK134">
            <v>0.16800000000000001</v>
          </cell>
          <cell r="AL134">
            <v>6.7000000000000004E-2</v>
          </cell>
          <cell r="AM134">
            <v>0</v>
          </cell>
          <cell r="AN134">
            <v>0.70899999999999996</v>
          </cell>
          <cell r="AO134">
            <v>5.6000000000000001E-2</v>
          </cell>
          <cell r="AP134">
            <v>0</v>
          </cell>
          <cell r="AQ134">
            <v>0</v>
          </cell>
          <cell r="AR134">
            <v>0</v>
          </cell>
          <cell r="AS134">
            <v>0.34100000000000003</v>
          </cell>
          <cell r="AT134">
            <v>0.65900000000000003</v>
          </cell>
          <cell r="AV134">
            <v>2.5000000000000001E-2</v>
          </cell>
          <cell r="AW134">
            <v>0.04</v>
          </cell>
          <cell r="AX134">
            <v>1.2999999999999999E-2</v>
          </cell>
          <cell r="AY134">
            <v>0.68899999999999995</v>
          </cell>
          <cell r="AZ134">
            <v>0.23400000000000001</v>
          </cell>
          <cell r="BA134">
            <v>7.7990000000000004</v>
          </cell>
          <cell r="BB134">
            <v>0.13</v>
          </cell>
          <cell r="BC134">
            <v>0.41299999999999998</v>
          </cell>
          <cell r="BD134">
            <v>0.38900000000000001</v>
          </cell>
          <cell r="BE134">
            <v>6.8000000000000005E-2</v>
          </cell>
          <cell r="BF134">
            <v>0.79700000000000004</v>
          </cell>
          <cell r="BG134">
            <v>0.14299999999999999</v>
          </cell>
          <cell r="BH134">
            <v>1.9E-2</v>
          </cell>
          <cell r="BI134">
            <v>1.2E-2</v>
          </cell>
          <cell r="BJ134">
            <v>1.6E-2</v>
          </cell>
          <cell r="BK134">
            <v>1.4E-2</v>
          </cell>
          <cell r="BL134">
            <v>1.2999999999999999E-2</v>
          </cell>
          <cell r="BM134">
            <v>1.2999999999999999E-2</v>
          </cell>
          <cell r="BN134">
            <v>4.3999999999999997E-2</v>
          </cell>
          <cell r="BO134">
            <v>0.255</v>
          </cell>
          <cell r="BP134">
            <v>0.34799999999999998</v>
          </cell>
          <cell r="BQ134">
            <v>0.32700000000000001</v>
          </cell>
          <cell r="BR134">
            <v>0</v>
          </cell>
          <cell r="BS134">
            <v>2E-3</v>
          </cell>
          <cell r="BT134">
            <v>0</v>
          </cell>
          <cell r="BU134">
            <v>8.9999999999999993E-3</v>
          </cell>
          <cell r="BV134">
            <v>5.7000000000000002E-2</v>
          </cell>
          <cell r="BW134">
            <v>0.93200000000000005</v>
          </cell>
          <cell r="BX134">
            <v>0</v>
          </cell>
          <cell r="BY134">
            <v>0</v>
          </cell>
          <cell r="BZ134">
            <v>8.0000000000000002E-3</v>
          </cell>
          <cell r="CA134">
            <v>8.8999999999999996E-2</v>
          </cell>
          <cell r="CB134">
            <v>0.74299999999999999</v>
          </cell>
          <cell r="CC134">
            <v>0.16</v>
          </cell>
          <cell r="CD134">
            <v>0</v>
          </cell>
          <cell r="CE134">
            <v>1E-3</v>
          </cell>
          <cell r="CF134">
            <v>3.0000000000000001E-3</v>
          </cell>
          <cell r="CG134">
            <v>0.17100000000000001</v>
          </cell>
          <cell r="CH134">
            <v>0.73699999999999999</v>
          </cell>
          <cell r="CI134">
            <v>8.6999999999999994E-2</v>
          </cell>
          <cell r="CJ134">
            <v>0</v>
          </cell>
          <cell r="CK134">
            <v>0</v>
          </cell>
          <cell r="CL134">
            <v>0</v>
          </cell>
          <cell r="CM134">
            <v>0</v>
          </cell>
          <cell r="CN134">
            <v>0</v>
          </cell>
          <cell r="CO134">
            <v>1</v>
          </cell>
          <cell r="CP134">
            <v>0.53500000000000003</v>
          </cell>
          <cell r="CQ134">
            <v>0.182</v>
          </cell>
          <cell r="CR134">
            <v>0.27500000000000002</v>
          </cell>
          <cell r="CS134">
            <v>0</v>
          </cell>
          <cell r="CT134">
            <v>8.0000000000000002E-3</v>
          </cell>
          <cell r="CU134">
            <v>0.57799999999999996</v>
          </cell>
          <cell r="CV134">
            <v>0.10299999999999999</v>
          </cell>
          <cell r="CW134">
            <v>0.23</v>
          </cell>
          <cell r="CX134">
            <v>6.6000000000000003E-2</v>
          </cell>
          <cell r="CY134">
            <v>2.1999999999999999E-2</v>
          </cell>
          <cell r="CZ134">
            <v>0.55300000000000005</v>
          </cell>
          <cell r="DA134">
            <v>0.14699999999999999</v>
          </cell>
          <cell r="DB134">
            <v>0.3</v>
          </cell>
          <cell r="DC134">
            <v>0</v>
          </cell>
          <cell r="DD134">
            <v>0</v>
          </cell>
          <cell r="DE134">
            <v>0.55100000000000005</v>
          </cell>
          <cell r="DF134">
            <v>0.122</v>
          </cell>
          <cell r="DG134">
            <v>0.215</v>
          </cell>
          <cell r="DH134">
            <v>3.0000000000000001E-3</v>
          </cell>
          <cell r="DI134">
            <v>0.109</v>
          </cell>
          <cell r="DJ134">
            <v>0.34499999999999997</v>
          </cell>
          <cell r="DK134">
            <v>9.4E-2</v>
          </cell>
          <cell r="DL134">
            <v>1.4999999999999999E-2</v>
          </cell>
          <cell r="DM134">
            <v>1E-3</v>
          </cell>
          <cell r="DN134">
            <v>0.54500000000000004</v>
          </cell>
          <cell r="DO134">
            <v>0.56599999999999995</v>
          </cell>
          <cell r="DP134">
            <v>0.109</v>
          </cell>
          <cell r="DQ134">
            <v>2.1000000000000001E-2</v>
          </cell>
          <cell r="DR134">
            <v>1.9E-2</v>
          </cell>
          <cell r="DS134">
            <v>0.28499999999999998</v>
          </cell>
          <cell r="DT134">
            <v>0.499</v>
          </cell>
          <cell r="DU134">
            <v>0.16</v>
          </cell>
          <cell r="DV134">
            <v>0.33800000000000002</v>
          </cell>
          <cell r="DW134">
            <v>0</v>
          </cell>
          <cell r="DX134">
            <v>4.0000000000000001E-3</v>
          </cell>
          <cell r="DY134">
            <v>0.20399999999999999</v>
          </cell>
          <cell r="DZ134">
            <v>0.40300000000000002</v>
          </cell>
          <cell r="EA134">
            <v>5.7000000000000002E-2</v>
          </cell>
          <cell r="EB134">
            <v>0.33500000000000002</v>
          </cell>
          <cell r="EC134">
            <v>6.8000000000000005E-2</v>
          </cell>
          <cell r="ED134">
            <v>0.16800000000000001</v>
          </cell>
          <cell r="EE134">
            <v>5.6000000000000001E-2</v>
          </cell>
          <cell r="EF134">
            <v>0.374</v>
          </cell>
          <cell r="EG134">
            <v>0.33300000000000002</v>
          </cell>
          <cell r="EH134">
            <v>0.153</v>
          </cell>
          <cell r="EI134">
            <v>0.44</v>
          </cell>
          <cell r="EJ134">
            <v>2.8000000000000001E-2</v>
          </cell>
          <cell r="EK134">
            <v>0.379</v>
          </cell>
          <cell r="EL134">
            <v>0.25900000000000001</v>
          </cell>
          <cell r="EM134">
            <v>4.1000000000000002E-2</v>
          </cell>
          <cell r="EN134">
            <v>6.9000000000000006E-2</v>
          </cell>
          <cell r="EO134">
            <v>2.7E-2</v>
          </cell>
          <cell r="EP134">
            <v>0.04</v>
          </cell>
          <cell r="EQ134">
            <v>0.56299999999999994</v>
          </cell>
          <cell r="ER134">
            <v>0.217</v>
          </cell>
          <cell r="ES134">
            <v>0.39800000000000002</v>
          </cell>
          <cell r="ET134">
            <v>5.5E-2</v>
          </cell>
          <cell r="EU134">
            <v>0.22700000000000001</v>
          </cell>
          <cell r="EV134">
            <v>1.0999999999999999E-2</v>
          </cell>
          <cell r="EW134">
            <v>4.0000000000000001E-3</v>
          </cell>
          <cell r="EX134">
            <v>5.2999999999999999E-2</v>
          </cell>
          <cell r="EY134">
            <v>0.05</v>
          </cell>
          <cell r="EZ134">
            <v>0.32700000000000001</v>
          </cell>
          <cell r="FA134">
            <v>0.49099999999999999</v>
          </cell>
          <cell r="FB134">
            <v>0.14799999999999999</v>
          </cell>
          <cell r="FC134">
            <v>0.35</v>
          </cell>
          <cell r="FD134">
            <v>1.0999999999999999E-2</v>
          </cell>
          <cell r="FE134">
            <v>0.47899999999999998</v>
          </cell>
          <cell r="FF134">
            <v>0.21</v>
          </cell>
          <cell r="FG134">
            <v>0.30099999999999999</v>
          </cell>
          <cell r="FH134">
            <v>8.9999999999999993E-3</v>
          </cell>
          <cell r="FI134">
            <v>0.18099999999999999</v>
          </cell>
          <cell r="FJ134">
            <v>0.48099999999999998</v>
          </cell>
          <cell r="FK134">
            <v>0.31900000000000001</v>
          </cell>
          <cell r="FL134">
            <v>1.7999999999999999E-2</v>
          </cell>
          <cell r="FM134">
            <v>5.3999999999999999E-2</v>
          </cell>
          <cell r="FN134">
            <v>0.377</v>
          </cell>
          <cell r="FO134">
            <v>0.56299999999999994</v>
          </cell>
          <cell r="FP134">
            <v>6.0000000000000001E-3</v>
          </cell>
          <cell r="FQ134">
            <v>0.76600000000000001</v>
          </cell>
          <cell r="FR134">
            <v>9.7000000000000003E-2</v>
          </cell>
          <cell r="FS134">
            <v>5.0000000000000001E-3</v>
          </cell>
          <cell r="FT134">
            <v>5.8999999999999997E-2</v>
          </cell>
          <cell r="FU134">
            <v>7.2999999999999995E-2</v>
          </cell>
          <cell r="FV134">
            <v>0</v>
          </cell>
          <cell r="FW134">
            <v>0.73899999999999999</v>
          </cell>
          <cell r="FX134">
            <v>0.111</v>
          </cell>
          <cell r="FY134">
            <v>6.0000000000000001E-3</v>
          </cell>
          <cell r="FZ134">
            <v>6.2E-2</v>
          </cell>
          <cell r="GA134">
            <v>8.3000000000000004E-2</v>
          </cell>
          <cell r="GB134">
            <v>0</v>
          </cell>
          <cell r="GC134">
            <v>0</v>
          </cell>
          <cell r="GD134">
            <v>0</v>
          </cell>
          <cell r="GE134">
            <v>0</v>
          </cell>
          <cell r="GF134">
            <v>0</v>
          </cell>
          <cell r="GG134">
            <v>0</v>
          </cell>
          <cell r="GH134">
            <v>0</v>
          </cell>
          <cell r="GI134">
            <v>6.0000000000000001E-3</v>
          </cell>
          <cell r="GJ134">
            <v>8.9999999999999993E-3</v>
          </cell>
          <cell r="GK134">
            <v>0</v>
          </cell>
          <cell r="GL134">
            <v>1E-3</v>
          </cell>
          <cell r="GM134">
            <v>0</v>
          </cell>
          <cell r="GN134">
            <v>0</v>
          </cell>
          <cell r="GO134">
            <v>4.7E-2</v>
          </cell>
          <cell r="GP134">
            <v>0.01</v>
          </cell>
          <cell r="GQ134">
            <v>0</v>
          </cell>
          <cell r="GR134">
            <v>1.0999999999999999E-2</v>
          </cell>
          <cell r="GS134">
            <v>0</v>
          </cell>
          <cell r="GT134">
            <v>0</v>
          </cell>
          <cell r="GU134">
            <v>0.72699999999999998</v>
          </cell>
          <cell r="GV134">
            <v>0.124</v>
          </cell>
          <cell r="GW134">
            <v>1.9E-2</v>
          </cell>
          <cell r="GX134">
            <v>0</v>
          </cell>
          <cell r="GY134">
            <v>1.6E-2</v>
          </cell>
          <cell r="GZ134">
            <v>1.4E-2</v>
          </cell>
          <cell r="HA134">
            <v>1.7000000000000001E-2</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8.9999999999999993E-3</v>
          </cell>
          <cell r="HQ134">
            <v>0</v>
          </cell>
          <cell r="HR134">
            <v>8.0000000000000002E-3</v>
          </cell>
          <cell r="HS134">
            <v>0</v>
          </cell>
          <cell r="HT134">
            <v>0</v>
          </cell>
          <cell r="HU134">
            <v>0</v>
          </cell>
          <cell r="HV134">
            <v>2E-3</v>
          </cell>
          <cell r="HW134">
            <v>2.1000000000000001E-2</v>
          </cell>
          <cell r="HX134">
            <v>4.2000000000000003E-2</v>
          </cell>
          <cell r="HY134">
            <v>1.2999999999999999E-2</v>
          </cell>
          <cell r="HZ134">
            <v>1.2999999999999999E-2</v>
          </cell>
          <cell r="IA134">
            <v>4.3999999999999997E-2</v>
          </cell>
          <cell r="IB134">
            <v>0.24399999999999999</v>
          </cell>
          <cell r="IC134">
            <v>0.317</v>
          </cell>
          <cell r="ID134">
            <v>0.27100000000000002</v>
          </cell>
          <cell r="IE134">
            <v>0</v>
          </cell>
          <cell r="IF134">
            <v>0</v>
          </cell>
          <cell r="IG134">
            <v>0</v>
          </cell>
          <cell r="IH134">
            <v>0</v>
          </cell>
          <cell r="II134">
            <v>0.01</v>
          </cell>
          <cell r="IJ134">
            <v>7.0000000000000001E-3</v>
          </cell>
          <cell r="IK134">
            <v>0</v>
          </cell>
          <cell r="IL134">
            <v>0</v>
          </cell>
          <cell r="IM134">
            <v>0</v>
          </cell>
          <cell r="IN134">
            <v>0</v>
          </cell>
          <cell r="IO134">
            <v>0</v>
          </cell>
          <cell r="IP134">
            <v>0</v>
          </cell>
          <cell r="IQ134">
            <v>0</v>
          </cell>
          <cell r="IR134">
            <v>2E-3</v>
          </cell>
          <cell r="IS134">
            <v>0</v>
          </cell>
          <cell r="IT134">
            <v>2E-3</v>
          </cell>
          <cell r="IU134">
            <v>0</v>
          </cell>
          <cell r="IV134">
            <v>1.0999999999999999E-2</v>
          </cell>
          <cell r="IW134">
            <v>0</v>
          </cell>
          <cell r="IX134">
            <v>0</v>
          </cell>
          <cell r="IY134">
            <v>0</v>
          </cell>
          <cell r="IZ134">
            <v>0</v>
          </cell>
          <cell r="JA134">
            <v>1.0999999999999999E-2</v>
          </cell>
          <cell r="JB134">
            <v>5.3999999999999999E-2</v>
          </cell>
          <cell r="JC134">
            <v>0</v>
          </cell>
          <cell r="JD134">
            <v>0</v>
          </cell>
          <cell r="JE134">
            <v>0</v>
          </cell>
          <cell r="JF134">
            <v>7.0000000000000001E-3</v>
          </cell>
          <cell r="JG134">
            <v>4.5999999999999999E-2</v>
          </cell>
          <cell r="JH134">
            <v>0.85099999999999998</v>
          </cell>
          <cell r="JI134">
            <v>0</v>
          </cell>
          <cell r="JJ134">
            <v>0</v>
          </cell>
          <cell r="JK134">
            <v>0</v>
          </cell>
          <cell r="JL134">
            <v>0</v>
          </cell>
          <cell r="JM134">
            <v>0</v>
          </cell>
          <cell r="JN134">
            <v>1.6E-2</v>
          </cell>
          <cell r="JO134">
            <v>0</v>
          </cell>
          <cell r="JP134">
            <v>0</v>
          </cell>
          <cell r="JQ134">
            <v>0</v>
          </cell>
          <cell r="JR134">
            <v>0</v>
          </cell>
          <cell r="JS134">
            <v>0</v>
          </cell>
          <cell r="JT134">
            <v>0</v>
          </cell>
          <cell r="JU134">
            <v>0</v>
          </cell>
          <cell r="JV134">
            <v>0</v>
          </cell>
          <cell r="JW134">
            <v>0</v>
          </cell>
          <cell r="JX134">
            <v>2E-3</v>
          </cell>
          <cell r="JY134">
            <v>1.2999999999999999E-2</v>
          </cell>
          <cell r="JZ134">
            <v>2E-3</v>
          </cell>
          <cell r="KA134">
            <v>0</v>
          </cell>
          <cell r="KB134">
            <v>0</v>
          </cell>
          <cell r="KC134">
            <v>0</v>
          </cell>
          <cell r="KD134">
            <v>8.9999999999999993E-3</v>
          </cell>
          <cell r="KE134">
            <v>4.9000000000000002E-2</v>
          </cell>
          <cell r="KF134">
            <v>8.0000000000000002E-3</v>
          </cell>
          <cell r="KG134">
            <v>0</v>
          </cell>
          <cell r="KH134">
            <v>0</v>
          </cell>
          <cell r="KI134">
            <v>8.0000000000000002E-3</v>
          </cell>
          <cell r="KJ134">
            <v>7.3999999999999996E-2</v>
          </cell>
          <cell r="KK134">
            <v>0.67100000000000004</v>
          </cell>
          <cell r="KL134">
            <v>0.14799999999999999</v>
          </cell>
          <cell r="KM134">
            <v>0</v>
          </cell>
          <cell r="KN134">
            <v>0</v>
          </cell>
          <cell r="KO134">
            <v>0</v>
          </cell>
          <cell r="KP134">
            <v>4.0000000000000001E-3</v>
          </cell>
          <cell r="KQ134">
            <v>0.01</v>
          </cell>
          <cell r="KR134">
            <v>2E-3</v>
          </cell>
          <cell r="KS134">
            <v>0</v>
          </cell>
          <cell r="KT134">
            <v>0</v>
          </cell>
          <cell r="KU134">
            <v>0</v>
          </cell>
          <cell r="KV134">
            <v>0</v>
          </cell>
          <cell r="KW134">
            <v>0</v>
          </cell>
          <cell r="KX134">
            <v>0</v>
          </cell>
          <cell r="KY134">
            <v>0</v>
          </cell>
          <cell r="KZ134">
            <v>1E-3</v>
          </cell>
          <cell r="LA134">
            <v>0</v>
          </cell>
          <cell r="LB134">
            <v>2E-3</v>
          </cell>
          <cell r="LC134">
            <v>1.0999999999999999E-2</v>
          </cell>
          <cell r="LD134">
            <v>2E-3</v>
          </cell>
          <cell r="LE134">
            <v>0</v>
          </cell>
          <cell r="LF134">
            <v>0</v>
          </cell>
          <cell r="LG134">
            <v>0</v>
          </cell>
          <cell r="LH134">
            <v>4.0000000000000001E-3</v>
          </cell>
          <cell r="LI134">
            <v>5.2999999999999999E-2</v>
          </cell>
          <cell r="LJ134">
            <v>8.9999999999999993E-3</v>
          </cell>
          <cell r="LK134">
            <v>0</v>
          </cell>
          <cell r="LL134">
            <v>0</v>
          </cell>
          <cell r="LM134">
            <v>3.0000000000000001E-3</v>
          </cell>
          <cell r="LN134">
            <v>0.16500000000000001</v>
          </cell>
          <cell r="LO134">
            <v>0.65600000000000003</v>
          </cell>
          <cell r="LP134">
            <v>7.5999999999999998E-2</v>
          </cell>
          <cell r="LQ134">
            <v>0</v>
          </cell>
          <cell r="LR134">
            <v>0</v>
          </cell>
          <cell r="LS134">
            <v>0</v>
          </cell>
          <cell r="LT134">
            <v>0</v>
          </cell>
          <cell r="LU134">
            <v>1.7000000000000001E-2</v>
          </cell>
          <cell r="LV134">
            <v>0</v>
          </cell>
          <cell r="LW134">
            <v>0</v>
          </cell>
          <cell r="LX134">
            <v>0</v>
          </cell>
          <cell r="LY134">
            <v>0</v>
          </cell>
          <cell r="LZ134">
            <v>0</v>
          </cell>
          <cell r="MA134">
            <v>0</v>
          </cell>
          <cell r="MB134">
            <v>0</v>
          </cell>
          <cell r="MC134">
            <v>0</v>
          </cell>
          <cell r="MD134">
            <v>0</v>
          </cell>
          <cell r="ME134">
            <v>0</v>
          </cell>
          <cell r="MF134">
            <v>0</v>
          </cell>
          <cell r="MG134">
            <v>0</v>
          </cell>
          <cell r="MH134">
            <v>1.6E-2</v>
          </cell>
          <cell r="MI134">
            <v>0</v>
          </cell>
          <cell r="MJ134">
            <v>0</v>
          </cell>
          <cell r="MK134">
            <v>0</v>
          </cell>
          <cell r="ML134">
            <v>0</v>
          </cell>
          <cell r="MM134">
            <v>0</v>
          </cell>
          <cell r="MN134">
            <v>6.5000000000000002E-2</v>
          </cell>
          <cell r="MO134">
            <v>0</v>
          </cell>
          <cell r="MP134">
            <v>0</v>
          </cell>
          <cell r="MQ134">
            <v>0</v>
          </cell>
          <cell r="MR134">
            <v>0</v>
          </cell>
          <cell r="MS134">
            <v>0</v>
          </cell>
          <cell r="MT134">
            <v>0.90300000000000002</v>
          </cell>
          <cell r="MU134">
            <v>0</v>
          </cell>
          <cell r="MV134">
            <v>0</v>
          </cell>
          <cell r="MW134">
            <v>0</v>
          </cell>
          <cell r="MX134">
            <v>0</v>
          </cell>
          <cell r="MY134">
            <v>0</v>
          </cell>
          <cell r="MZ134">
            <v>1.6E-2</v>
          </cell>
          <cell r="NA134">
            <v>6.4000000000000001E-2</v>
          </cell>
          <cell r="NB134">
            <v>6.5000000000000002E-2</v>
          </cell>
          <cell r="NC134">
            <v>2.3E-2</v>
          </cell>
          <cell r="ND134">
            <v>0.02</v>
          </cell>
          <cell r="NE134">
            <v>3.3000000000000002E-2</v>
          </cell>
          <cell r="NF134">
            <v>0</v>
          </cell>
          <cell r="NG134">
            <v>8.2000000000000003E-2</v>
          </cell>
          <cell r="NH134">
            <v>3.4000000000000002E-2</v>
          </cell>
          <cell r="NI134">
            <v>0.28199999999999997</v>
          </cell>
          <cell r="NJ134">
            <v>6.0000000000000001E-3</v>
          </cell>
          <cell r="NK134">
            <v>0</v>
          </cell>
          <cell r="NL134">
            <v>1.2E-2</v>
          </cell>
          <cell r="NM134">
            <v>0</v>
          </cell>
          <cell r="NN134">
            <v>4.5999999999999999E-2</v>
          </cell>
          <cell r="NO134">
            <v>0</v>
          </cell>
          <cell r="NP134">
            <v>0</v>
          </cell>
          <cell r="NQ134">
            <v>1.2E-2</v>
          </cell>
          <cell r="NR134">
            <v>0</v>
          </cell>
          <cell r="NS134">
            <v>2.9000000000000001E-2</v>
          </cell>
          <cell r="NT134">
            <v>0.29399999999999998</v>
          </cell>
          <cell r="NU134">
            <v>0.13500000000000001</v>
          </cell>
          <cell r="NV134">
            <v>3.9E-2</v>
          </cell>
          <cell r="NW134">
            <v>0</v>
          </cell>
          <cell r="NX134">
            <v>3.1E-2</v>
          </cell>
          <cell r="NY134">
            <v>2E-3</v>
          </cell>
          <cell r="NZ134">
            <v>0.374</v>
          </cell>
          <cell r="OA134">
            <v>0</v>
          </cell>
          <cell r="OB134">
            <v>2.7E-2</v>
          </cell>
          <cell r="OC134">
            <v>7.0000000000000001E-3</v>
          </cell>
          <cell r="OD134">
            <v>2.3E-2</v>
          </cell>
          <cell r="OE134">
            <v>2.8000000000000001E-2</v>
          </cell>
          <cell r="OF134">
            <v>0</v>
          </cell>
          <cell r="OG134">
            <v>8.0000000000000002E-3</v>
          </cell>
          <cell r="OH134">
            <v>6.0000000000000001E-3</v>
          </cell>
          <cell r="OI134">
            <v>0</v>
          </cell>
          <cell r="OJ134">
            <v>0.32200000000000001</v>
          </cell>
          <cell r="OK134">
            <v>5.6000000000000001E-2</v>
          </cell>
          <cell r="OL134">
            <v>0</v>
          </cell>
          <cell r="OM134">
            <v>0</v>
          </cell>
          <cell r="ON134">
            <v>8.0000000000000002E-3</v>
          </cell>
          <cell r="OO134">
            <v>5.8999999999999997E-2</v>
          </cell>
          <cell r="OP134">
            <v>0.10299999999999999</v>
          </cell>
          <cell r="OQ134">
            <v>3.0000000000000001E-3</v>
          </cell>
          <cell r="OR134">
            <v>3.0000000000000001E-3</v>
          </cell>
          <cell r="OS134">
            <v>5.0000000000000001E-3</v>
          </cell>
          <cell r="OT134">
            <v>5.1999999999999998E-2</v>
          </cell>
          <cell r="OU134">
            <v>0</v>
          </cell>
          <cell r="OV134">
            <v>0</v>
          </cell>
          <cell r="OW134">
            <v>0.02</v>
          </cell>
          <cell r="OX134">
            <v>0.28100000000000003</v>
          </cell>
          <cell r="OY134">
            <v>2.4E-2</v>
          </cell>
          <cell r="OZ134">
            <v>5.1999999999999998E-2</v>
          </cell>
          <cell r="PA134">
            <v>1.0999999999999999E-2</v>
          </cell>
          <cell r="PB134">
            <v>6.0000000000000001E-3</v>
          </cell>
          <cell r="PC134">
            <v>0</v>
          </cell>
          <cell r="PD134">
            <v>0.316</v>
          </cell>
        </row>
        <row r="135">
          <cell r="A135" t="str">
            <v>EnsFZ</v>
          </cell>
          <cell r="B135" t="str">
            <v>135</v>
          </cell>
          <cell r="C135" t="str">
            <v>NAF 38</v>
          </cell>
          <cell r="D135" t="str">
            <v>FZ</v>
          </cell>
          <cell r="E135" t="str">
            <v/>
          </cell>
          <cell r="F135">
            <v>4.0000000000000001E-3</v>
          </cell>
          <cell r="G135">
            <v>1.6E-2</v>
          </cell>
          <cell r="H135">
            <v>0.127</v>
          </cell>
          <cell r="I135">
            <v>0.81399999999999995</v>
          </cell>
          <cell r="J135">
            <v>3.9E-2</v>
          </cell>
          <cell r="K135">
            <v>0.78500000000000003</v>
          </cell>
          <cell r="L135">
            <v>0.11799999999999999</v>
          </cell>
          <cell r="M135">
            <v>3.5000000000000003E-2</v>
          </cell>
          <cell r="N135">
            <v>6.3E-2</v>
          </cell>
          <cell r="O135">
            <v>0.14799999999999999</v>
          </cell>
          <cell r="P135">
            <v>0.23200000000000001</v>
          </cell>
          <cell r="Q135">
            <v>6.9000000000000006E-2</v>
          </cell>
          <cell r="R135">
            <v>0.02</v>
          </cell>
          <cell r="S135">
            <v>0.15</v>
          </cell>
          <cell r="T135">
            <v>0.20100000000000001</v>
          </cell>
          <cell r="U135">
            <v>4.3999999999999997E-2</v>
          </cell>
          <cell r="V135">
            <v>0.1</v>
          </cell>
          <cell r="W135">
            <v>0.34200000000000003</v>
          </cell>
          <cell r="X135">
            <v>9.7000000000000003E-2</v>
          </cell>
          <cell r="Y135">
            <v>0.83799999999999997</v>
          </cell>
          <cell r="Z135">
            <v>6.4000000000000001E-2</v>
          </cell>
          <cell r="AA135">
            <v>0.29799999999999999</v>
          </cell>
          <cell r="AB135">
            <v>0.36199999999999999</v>
          </cell>
          <cell r="AC135">
            <v>0.42599999999999999</v>
          </cell>
          <cell r="AD135">
            <v>0.33</v>
          </cell>
          <cell r="AE135">
            <v>0.46800000000000003</v>
          </cell>
          <cell r="AF135">
            <v>0.115</v>
          </cell>
          <cell r="AG135">
            <v>0.88500000000000001</v>
          </cell>
          <cell r="AH135">
            <v>0.35099999999999998</v>
          </cell>
          <cell r="AI135">
            <v>0.64900000000000002</v>
          </cell>
          <cell r="AK135">
            <v>0.68500000000000005</v>
          </cell>
          <cell r="AL135">
            <v>4.4999999999999998E-2</v>
          </cell>
          <cell r="AM135">
            <v>2.7E-2</v>
          </cell>
          <cell r="AN135">
            <v>0.14399999999999999</v>
          </cell>
          <cell r="AO135">
            <v>9.9000000000000005E-2</v>
          </cell>
          <cell r="AP135">
            <v>0</v>
          </cell>
          <cell r="AQ135">
            <v>6.0999999999999999E-2</v>
          </cell>
          <cell r="AR135">
            <v>6.0999999999999999E-2</v>
          </cell>
          <cell r="AS135">
            <v>0.746</v>
          </cell>
          <cell r="AT135">
            <v>0.13200000000000001</v>
          </cell>
          <cell r="AV135">
            <v>1.4E-2</v>
          </cell>
          <cell r="AW135">
            <v>2.9000000000000001E-2</v>
          </cell>
          <cell r="AX135">
            <v>7.0000000000000001E-3</v>
          </cell>
          <cell r="AY135">
            <v>0.77600000000000002</v>
          </cell>
          <cell r="AZ135">
            <v>0.17399999999999999</v>
          </cell>
          <cell r="BA135">
            <v>5.0880000000000001</v>
          </cell>
          <cell r="BB135">
            <v>0.19400000000000001</v>
          </cell>
          <cell r="BC135">
            <v>0.248</v>
          </cell>
          <cell r="BD135">
            <v>0.33400000000000002</v>
          </cell>
          <cell r="BE135">
            <v>0.224</v>
          </cell>
          <cell r="BF135">
            <v>0.82399999999999995</v>
          </cell>
          <cell r="BG135">
            <v>0.121</v>
          </cell>
          <cell r="BH135">
            <v>1.9E-2</v>
          </cell>
          <cell r="BI135">
            <v>1.7000000000000001E-2</v>
          </cell>
          <cell r="BJ135">
            <v>5.0000000000000001E-3</v>
          </cell>
          <cell r="BK135">
            <v>1.4999999999999999E-2</v>
          </cell>
          <cell r="BL135">
            <v>5.0000000000000001E-3</v>
          </cell>
          <cell r="BM135">
            <v>0.01</v>
          </cell>
          <cell r="BN135">
            <v>4.1000000000000002E-2</v>
          </cell>
          <cell r="BO135">
            <v>0.124</v>
          </cell>
          <cell r="BP135">
            <v>0.182</v>
          </cell>
          <cell r="BQ135">
            <v>0.63900000000000001</v>
          </cell>
          <cell r="BR135">
            <v>1E-3</v>
          </cell>
          <cell r="BS135">
            <v>0</v>
          </cell>
          <cell r="BT135">
            <v>1E-3</v>
          </cell>
          <cell r="BU135">
            <v>1.0999999999999999E-2</v>
          </cell>
          <cell r="BV135">
            <v>0.10100000000000001</v>
          </cell>
          <cell r="BW135">
            <v>0.88600000000000001</v>
          </cell>
          <cell r="BX135">
            <v>1E-3</v>
          </cell>
          <cell r="BY135">
            <v>0</v>
          </cell>
          <cell r="BZ135">
            <v>4.0000000000000001E-3</v>
          </cell>
          <cell r="CA135">
            <v>0.123</v>
          </cell>
          <cell r="CB135">
            <v>0.66</v>
          </cell>
          <cell r="CC135">
            <v>0.21199999999999999</v>
          </cell>
          <cell r="CD135">
            <v>4.0000000000000001E-3</v>
          </cell>
          <cell r="CE135">
            <v>1E-3</v>
          </cell>
          <cell r="CF135">
            <v>5.0000000000000001E-3</v>
          </cell>
          <cell r="CG135">
            <v>6.3E-2</v>
          </cell>
          <cell r="CH135">
            <v>0.53200000000000003</v>
          </cell>
          <cell r="CI135">
            <v>0.39500000000000002</v>
          </cell>
          <cell r="CJ135">
            <v>0</v>
          </cell>
          <cell r="CK135">
            <v>0</v>
          </cell>
          <cell r="CL135">
            <v>0</v>
          </cell>
          <cell r="CM135">
            <v>0</v>
          </cell>
          <cell r="CN135">
            <v>2E-3</v>
          </cell>
          <cell r="CO135">
            <v>0.998</v>
          </cell>
          <cell r="CP135">
            <v>0.59399999999999997</v>
          </cell>
          <cell r="CQ135">
            <v>0.28499999999999998</v>
          </cell>
          <cell r="CR135">
            <v>3.9E-2</v>
          </cell>
          <cell r="CS135">
            <v>1.4999999999999999E-2</v>
          </cell>
          <cell r="CT135">
            <v>6.7000000000000004E-2</v>
          </cell>
          <cell r="CU135">
            <v>0.55600000000000005</v>
          </cell>
          <cell r="CV135">
            <v>0.246</v>
          </cell>
          <cell r="CW135">
            <v>0.04</v>
          </cell>
          <cell r="CX135">
            <v>7.2999999999999995E-2</v>
          </cell>
          <cell r="CY135">
            <v>8.5999999999999993E-2</v>
          </cell>
          <cell r="CZ135">
            <v>0.67100000000000004</v>
          </cell>
          <cell r="DA135">
            <v>0.246</v>
          </cell>
          <cell r="DB135">
            <v>7.6999999999999999E-2</v>
          </cell>
          <cell r="DC135">
            <v>4.0000000000000001E-3</v>
          </cell>
          <cell r="DD135">
            <v>2E-3</v>
          </cell>
          <cell r="DE135">
            <v>0.60299999999999998</v>
          </cell>
          <cell r="DF135">
            <v>0.12</v>
          </cell>
          <cell r="DG135">
            <v>0.01</v>
          </cell>
          <cell r="DH135">
            <v>3.0000000000000001E-3</v>
          </cell>
          <cell r="DI135">
            <v>0.26500000000000001</v>
          </cell>
          <cell r="DJ135">
            <v>0.50800000000000001</v>
          </cell>
          <cell r="DK135">
            <v>0.26400000000000001</v>
          </cell>
          <cell r="DL135">
            <v>0.09</v>
          </cell>
          <cell r="DM135">
            <v>2.1000000000000001E-2</v>
          </cell>
          <cell r="DN135">
            <v>0.11600000000000001</v>
          </cell>
          <cell r="DO135">
            <v>0.58299999999999996</v>
          </cell>
          <cell r="DP135">
            <v>0.13600000000000001</v>
          </cell>
          <cell r="DQ135">
            <v>1.6E-2</v>
          </cell>
          <cell r="DR135">
            <v>4.3999999999999997E-2</v>
          </cell>
          <cell r="DS135">
            <v>0.221</v>
          </cell>
          <cell r="DT135">
            <v>0.51400000000000001</v>
          </cell>
          <cell r="DU135">
            <v>0.35499999999999998</v>
          </cell>
          <cell r="DV135">
            <v>9.5000000000000001E-2</v>
          </cell>
          <cell r="DW135">
            <v>8.0000000000000002E-3</v>
          </cell>
          <cell r="DX135">
            <v>2.8000000000000001E-2</v>
          </cell>
          <cell r="DY135">
            <v>0.19700000000000001</v>
          </cell>
          <cell r="DZ135">
            <v>0.47099999999999997</v>
          </cell>
          <cell r="EA135">
            <v>0.12</v>
          </cell>
          <cell r="EB135">
            <v>0.21199999999999999</v>
          </cell>
          <cell r="EC135">
            <v>7.0999999999999994E-2</v>
          </cell>
          <cell r="ED135">
            <v>0.29199999999999998</v>
          </cell>
          <cell r="EE135">
            <v>6.7000000000000004E-2</v>
          </cell>
          <cell r="EF135">
            <v>0.35899999999999999</v>
          </cell>
          <cell r="EG135">
            <v>0.21199999999999999</v>
          </cell>
          <cell r="EH135">
            <v>0.23799999999999999</v>
          </cell>
          <cell r="EI135">
            <v>0.44800000000000001</v>
          </cell>
          <cell r="EJ135">
            <v>0.109</v>
          </cell>
          <cell r="EK135">
            <v>0.20499999999999999</v>
          </cell>
          <cell r="EL135">
            <v>0.32700000000000001</v>
          </cell>
          <cell r="EM135">
            <v>6.0999999999999999E-2</v>
          </cell>
          <cell r="EN135">
            <v>9.4E-2</v>
          </cell>
          <cell r="EO135">
            <v>0.11</v>
          </cell>
          <cell r="EP135">
            <v>9.0999999999999998E-2</v>
          </cell>
          <cell r="EQ135">
            <v>0.317</v>
          </cell>
          <cell r="ER135">
            <v>0.27700000000000002</v>
          </cell>
          <cell r="ES135">
            <v>0.38300000000000001</v>
          </cell>
          <cell r="ET135">
            <v>4.4999999999999998E-2</v>
          </cell>
          <cell r="EU135">
            <v>0.19800000000000001</v>
          </cell>
          <cell r="EV135">
            <v>6.5000000000000002E-2</v>
          </cell>
          <cell r="EW135">
            <v>0.01</v>
          </cell>
          <cell r="EX135">
            <v>0.154</v>
          </cell>
          <cell r="EY135">
            <v>0.107</v>
          </cell>
          <cell r="EZ135">
            <v>0.17199999999999999</v>
          </cell>
          <cell r="FA135">
            <v>0.44600000000000001</v>
          </cell>
          <cell r="FB135">
            <v>0.23799999999999999</v>
          </cell>
          <cell r="FC135">
            <v>0.28899999999999998</v>
          </cell>
          <cell r="FD135">
            <v>2.8000000000000001E-2</v>
          </cell>
          <cell r="FE135">
            <v>0.58799999999999997</v>
          </cell>
          <cell r="FF135">
            <v>0.249</v>
          </cell>
          <cell r="FG135">
            <v>0.156</v>
          </cell>
          <cell r="FH135">
            <v>7.0000000000000001E-3</v>
          </cell>
          <cell r="FI135">
            <v>0.33400000000000002</v>
          </cell>
          <cell r="FJ135">
            <v>0.39900000000000002</v>
          </cell>
          <cell r="FK135">
            <v>0.252</v>
          </cell>
          <cell r="FL135">
            <v>1.4999999999999999E-2</v>
          </cell>
          <cell r="FM135">
            <v>5.0999999999999997E-2</v>
          </cell>
          <cell r="FN135">
            <v>0.55200000000000005</v>
          </cell>
          <cell r="FO135">
            <v>0.36799999999999999</v>
          </cell>
          <cell r="FP135">
            <v>2.9000000000000001E-2</v>
          </cell>
          <cell r="FQ135">
            <v>0.83</v>
          </cell>
          <cell r="FR135">
            <v>5.6000000000000001E-2</v>
          </cell>
          <cell r="FS135">
            <v>8.0000000000000002E-3</v>
          </cell>
          <cell r="FT135">
            <v>6.2E-2</v>
          </cell>
          <cell r="FU135">
            <v>4.3999999999999997E-2</v>
          </cell>
          <cell r="FV135">
            <v>0</v>
          </cell>
          <cell r="FW135">
            <v>0.81599999999999995</v>
          </cell>
          <cell r="FX135">
            <v>6.0999999999999999E-2</v>
          </cell>
          <cell r="FY135">
            <v>8.9999999999999993E-3</v>
          </cell>
          <cell r="FZ135">
            <v>6.8000000000000005E-2</v>
          </cell>
          <cell r="GA135">
            <v>4.5999999999999999E-2</v>
          </cell>
          <cell r="GB135">
            <v>0</v>
          </cell>
          <cell r="GC135">
            <v>0</v>
          </cell>
          <cell r="GD135">
            <v>0</v>
          </cell>
          <cell r="GE135">
            <v>0</v>
          </cell>
          <cell r="GF135">
            <v>0</v>
          </cell>
          <cell r="GG135">
            <v>0</v>
          </cell>
          <cell r="GH135">
            <v>2E-3</v>
          </cell>
          <cell r="GI135">
            <v>1.2999999999999999E-2</v>
          </cell>
          <cell r="GJ135">
            <v>1E-3</v>
          </cell>
          <cell r="GK135">
            <v>2E-3</v>
          </cell>
          <cell r="GL135">
            <v>0</v>
          </cell>
          <cell r="GM135">
            <v>0</v>
          </cell>
          <cell r="GN135">
            <v>0</v>
          </cell>
          <cell r="GO135">
            <v>9.7000000000000003E-2</v>
          </cell>
          <cell r="GP135">
            <v>1.9E-2</v>
          </cell>
          <cell r="GQ135">
            <v>5.0000000000000001E-3</v>
          </cell>
          <cell r="GR135">
            <v>2E-3</v>
          </cell>
          <cell r="GS135">
            <v>2E-3</v>
          </cell>
          <cell r="GT135">
            <v>4.0000000000000001E-3</v>
          </cell>
          <cell r="GU135">
            <v>0.67700000000000005</v>
          </cell>
          <cell r="GV135">
            <v>9.8000000000000004E-2</v>
          </cell>
          <cell r="GW135">
            <v>1.0999999999999999E-2</v>
          </cell>
          <cell r="GX135">
            <v>1.4999999999999999E-2</v>
          </cell>
          <cell r="GY135">
            <v>3.0000000000000001E-3</v>
          </cell>
          <cell r="GZ135">
            <v>8.9999999999999993E-3</v>
          </cell>
          <cell r="HA135">
            <v>3.6999999999999998E-2</v>
          </cell>
          <cell r="HB135">
            <v>2E-3</v>
          </cell>
          <cell r="HC135">
            <v>1E-3</v>
          </cell>
          <cell r="HD135">
            <v>0</v>
          </cell>
          <cell r="HE135">
            <v>0</v>
          </cell>
          <cell r="HF135">
            <v>0</v>
          </cell>
          <cell r="HG135">
            <v>0</v>
          </cell>
          <cell r="HH135">
            <v>0</v>
          </cell>
          <cell r="HI135">
            <v>0</v>
          </cell>
          <cell r="HJ135">
            <v>0</v>
          </cell>
          <cell r="HK135">
            <v>0</v>
          </cell>
          <cell r="HL135">
            <v>2E-3</v>
          </cell>
          <cell r="HM135">
            <v>0</v>
          </cell>
          <cell r="HN135">
            <v>0</v>
          </cell>
          <cell r="HO135">
            <v>1E-3</v>
          </cell>
          <cell r="HP135">
            <v>0</v>
          </cell>
          <cell r="HQ135">
            <v>3.0000000000000001E-3</v>
          </cell>
          <cell r="HR135">
            <v>1.0999999999999999E-2</v>
          </cell>
          <cell r="HS135">
            <v>3.0000000000000001E-3</v>
          </cell>
          <cell r="HT135">
            <v>1E-3</v>
          </cell>
          <cell r="HU135">
            <v>3.0000000000000001E-3</v>
          </cell>
          <cell r="HV135">
            <v>4.0000000000000001E-3</v>
          </cell>
          <cell r="HW135">
            <v>3.4000000000000002E-2</v>
          </cell>
          <cell r="HX135">
            <v>0.08</v>
          </cell>
          <cell r="HY135">
            <v>2E-3</v>
          </cell>
          <cell r="HZ135">
            <v>8.0000000000000002E-3</v>
          </cell>
          <cell r="IA135">
            <v>3.5999999999999997E-2</v>
          </cell>
          <cell r="IB135">
            <v>0.107</v>
          </cell>
          <cell r="IC135">
            <v>0.14000000000000001</v>
          </cell>
          <cell r="ID135">
            <v>0.52100000000000002</v>
          </cell>
          <cell r="IE135">
            <v>0</v>
          </cell>
          <cell r="IF135">
            <v>0</v>
          </cell>
          <cell r="IG135">
            <v>0</v>
          </cell>
          <cell r="IH135">
            <v>1.2999999999999999E-2</v>
          </cell>
          <cell r="II135">
            <v>5.0000000000000001E-3</v>
          </cell>
          <cell r="IJ135">
            <v>2.4E-2</v>
          </cell>
          <cell r="IK135">
            <v>1E-3</v>
          </cell>
          <cell r="IL135">
            <v>0</v>
          </cell>
          <cell r="IM135">
            <v>0</v>
          </cell>
          <cell r="IN135">
            <v>0</v>
          </cell>
          <cell r="IO135">
            <v>0</v>
          </cell>
          <cell r="IP135">
            <v>2E-3</v>
          </cell>
          <cell r="IQ135">
            <v>0</v>
          </cell>
          <cell r="IR135">
            <v>0</v>
          </cell>
          <cell r="IS135">
            <v>0</v>
          </cell>
          <cell r="IT135">
            <v>3.0000000000000001E-3</v>
          </cell>
          <cell r="IU135">
            <v>4.0000000000000001E-3</v>
          </cell>
          <cell r="IV135">
            <v>8.0000000000000002E-3</v>
          </cell>
          <cell r="IW135">
            <v>0</v>
          </cell>
          <cell r="IX135">
            <v>0</v>
          </cell>
          <cell r="IY135">
            <v>1E-3</v>
          </cell>
          <cell r="IZ135">
            <v>4.0000000000000001E-3</v>
          </cell>
          <cell r="JA135">
            <v>2.1999999999999999E-2</v>
          </cell>
          <cell r="JB135">
            <v>0.10199999999999999</v>
          </cell>
          <cell r="JC135">
            <v>0</v>
          </cell>
          <cell r="JD135">
            <v>0</v>
          </cell>
          <cell r="JE135">
            <v>0</v>
          </cell>
          <cell r="JF135">
            <v>4.0000000000000001E-3</v>
          </cell>
          <cell r="JG135">
            <v>0.06</v>
          </cell>
          <cell r="JH135">
            <v>0.747</v>
          </cell>
          <cell r="JI135">
            <v>0</v>
          </cell>
          <cell r="JJ135">
            <v>0</v>
          </cell>
          <cell r="JK135">
            <v>0</v>
          </cell>
          <cell r="JL135">
            <v>0</v>
          </cell>
          <cell r="JM135">
            <v>1.4999999999999999E-2</v>
          </cell>
          <cell r="JN135">
            <v>2.7E-2</v>
          </cell>
          <cell r="JO135">
            <v>0</v>
          </cell>
          <cell r="JP135">
            <v>0</v>
          </cell>
          <cell r="JQ135">
            <v>0</v>
          </cell>
          <cell r="JR135">
            <v>0</v>
          </cell>
          <cell r="JS135">
            <v>0</v>
          </cell>
          <cell r="JT135">
            <v>2E-3</v>
          </cell>
          <cell r="JU135">
            <v>0</v>
          </cell>
          <cell r="JV135">
            <v>0</v>
          </cell>
          <cell r="JW135">
            <v>0</v>
          </cell>
          <cell r="JX135">
            <v>6.0000000000000001E-3</v>
          </cell>
          <cell r="JY135">
            <v>8.0000000000000002E-3</v>
          </cell>
          <cell r="JZ135">
            <v>2E-3</v>
          </cell>
          <cell r="KA135">
            <v>0</v>
          </cell>
          <cell r="KB135">
            <v>0</v>
          </cell>
          <cell r="KC135">
            <v>1E-3</v>
          </cell>
          <cell r="KD135">
            <v>0.02</v>
          </cell>
          <cell r="KE135">
            <v>8.5000000000000006E-2</v>
          </cell>
          <cell r="KF135">
            <v>2.4E-2</v>
          </cell>
          <cell r="KG135">
            <v>1E-3</v>
          </cell>
          <cell r="KH135">
            <v>0</v>
          </cell>
          <cell r="KI135">
            <v>2E-3</v>
          </cell>
          <cell r="KJ135">
            <v>8.7999999999999995E-2</v>
          </cell>
          <cell r="KK135">
            <v>0.54</v>
          </cell>
          <cell r="KL135">
            <v>0.18</v>
          </cell>
          <cell r="KM135">
            <v>0</v>
          </cell>
          <cell r="KN135">
            <v>0</v>
          </cell>
          <cell r="KO135">
            <v>1E-3</v>
          </cell>
          <cell r="KP135">
            <v>0.01</v>
          </cell>
          <cell r="KQ135">
            <v>2.8000000000000001E-2</v>
          </cell>
          <cell r="KR135">
            <v>2E-3</v>
          </cell>
          <cell r="KS135">
            <v>0</v>
          </cell>
          <cell r="KT135">
            <v>0</v>
          </cell>
          <cell r="KU135">
            <v>0</v>
          </cell>
          <cell r="KV135">
            <v>0</v>
          </cell>
          <cell r="KW135">
            <v>0</v>
          </cell>
          <cell r="KX135">
            <v>2E-3</v>
          </cell>
          <cell r="KY135">
            <v>0</v>
          </cell>
          <cell r="KZ135">
            <v>0</v>
          </cell>
          <cell r="LA135">
            <v>0</v>
          </cell>
          <cell r="LB135">
            <v>1E-3</v>
          </cell>
          <cell r="LC135">
            <v>1.0999999999999999E-2</v>
          </cell>
          <cell r="LD135">
            <v>3.0000000000000001E-3</v>
          </cell>
          <cell r="LE135">
            <v>0</v>
          </cell>
          <cell r="LF135">
            <v>0</v>
          </cell>
          <cell r="LG135">
            <v>5.0000000000000001E-3</v>
          </cell>
          <cell r="LH135">
            <v>1.2999999999999999E-2</v>
          </cell>
          <cell r="LI135">
            <v>7.1999999999999995E-2</v>
          </cell>
          <cell r="LJ135">
            <v>3.7999999999999999E-2</v>
          </cell>
          <cell r="LK135">
            <v>4.0000000000000001E-3</v>
          </cell>
          <cell r="LL135">
            <v>1E-3</v>
          </cell>
          <cell r="LM135">
            <v>0</v>
          </cell>
          <cell r="LN135">
            <v>4.8000000000000001E-2</v>
          </cell>
          <cell r="LO135">
            <v>0.42799999999999999</v>
          </cell>
          <cell r="LP135">
            <v>0.33400000000000002</v>
          </cell>
          <cell r="LQ135">
            <v>0</v>
          </cell>
          <cell r="LR135">
            <v>0</v>
          </cell>
          <cell r="LS135">
            <v>0</v>
          </cell>
          <cell r="LT135">
            <v>2E-3</v>
          </cell>
          <cell r="LU135">
            <v>2.1999999999999999E-2</v>
          </cell>
          <cell r="LV135">
            <v>1.6E-2</v>
          </cell>
          <cell r="LW135">
            <v>0</v>
          </cell>
          <cell r="LX135">
            <v>0</v>
          </cell>
          <cell r="LY135">
            <v>0</v>
          </cell>
          <cell r="LZ135">
            <v>0</v>
          </cell>
          <cell r="MA135">
            <v>0</v>
          </cell>
          <cell r="MB135">
            <v>2E-3</v>
          </cell>
          <cell r="MC135">
            <v>0</v>
          </cell>
          <cell r="MD135">
            <v>0</v>
          </cell>
          <cell r="ME135">
            <v>0</v>
          </cell>
          <cell r="MF135">
            <v>0</v>
          </cell>
          <cell r="MG135">
            <v>0</v>
          </cell>
          <cell r="MH135">
            <v>1.4999999999999999E-2</v>
          </cell>
          <cell r="MI135">
            <v>0</v>
          </cell>
          <cell r="MJ135">
            <v>0</v>
          </cell>
          <cell r="MK135">
            <v>0</v>
          </cell>
          <cell r="ML135">
            <v>0</v>
          </cell>
          <cell r="MM135">
            <v>0</v>
          </cell>
          <cell r="MN135">
            <v>0.127</v>
          </cell>
          <cell r="MO135">
            <v>0</v>
          </cell>
          <cell r="MP135">
            <v>0</v>
          </cell>
          <cell r="MQ135">
            <v>0</v>
          </cell>
          <cell r="MR135">
            <v>0</v>
          </cell>
          <cell r="MS135">
            <v>1E-3</v>
          </cell>
          <cell r="MT135">
            <v>0.81299999999999994</v>
          </cell>
          <cell r="MU135">
            <v>0</v>
          </cell>
          <cell r="MV135">
            <v>0</v>
          </cell>
          <cell r="MW135">
            <v>0</v>
          </cell>
          <cell r="MX135">
            <v>0</v>
          </cell>
          <cell r="MY135">
            <v>1E-3</v>
          </cell>
          <cell r="MZ135">
            <v>4.1000000000000002E-2</v>
          </cell>
          <cell r="NA135">
            <v>6.6000000000000003E-2</v>
          </cell>
          <cell r="NB135">
            <v>9.1999999999999998E-2</v>
          </cell>
          <cell r="NC135">
            <v>6.0000000000000001E-3</v>
          </cell>
          <cell r="ND135">
            <v>1.7000000000000001E-2</v>
          </cell>
          <cell r="NE135">
            <v>1.7000000000000001E-2</v>
          </cell>
          <cell r="NF135">
            <v>5.0000000000000001E-3</v>
          </cell>
          <cell r="NG135">
            <v>0.14899999999999999</v>
          </cell>
          <cell r="NH135">
            <v>4.2999999999999997E-2</v>
          </cell>
          <cell r="NI135">
            <v>0.26300000000000001</v>
          </cell>
          <cell r="NJ135">
            <v>1.2E-2</v>
          </cell>
          <cell r="NK135">
            <v>0</v>
          </cell>
          <cell r="NL135">
            <v>2.4E-2</v>
          </cell>
          <cell r="NM135">
            <v>1.7000000000000001E-2</v>
          </cell>
          <cell r="NN135">
            <v>6.9000000000000006E-2</v>
          </cell>
          <cell r="NO135">
            <v>8.9999999999999993E-3</v>
          </cell>
          <cell r="NP135">
            <v>1E-3</v>
          </cell>
          <cell r="NQ135">
            <v>1.7999999999999999E-2</v>
          </cell>
          <cell r="NR135">
            <v>2E-3</v>
          </cell>
          <cell r="NS135">
            <v>1.4999999999999999E-2</v>
          </cell>
          <cell r="NT135">
            <v>0.17699999999999999</v>
          </cell>
          <cell r="NU135">
            <v>0.155</v>
          </cell>
          <cell r="NV135">
            <v>2.8000000000000001E-2</v>
          </cell>
          <cell r="NW135">
            <v>0</v>
          </cell>
          <cell r="NX135">
            <v>1.4999999999999999E-2</v>
          </cell>
          <cell r="NY135">
            <v>3.5000000000000003E-2</v>
          </cell>
          <cell r="NZ135">
            <v>0.39400000000000002</v>
          </cell>
          <cell r="OA135">
            <v>1.7999999999999999E-2</v>
          </cell>
          <cell r="OB135">
            <v>2.3E-2</v>
          </cell>
          <cell r="OC135">
            <v>2E-3</v>
          </cell>
          <cell r="OD135">
            <v>2.3E-2</v>
          </cell>
          <cell r="OE135">
            <v>9.1999999999999998E-2</v>
          </cell>
          <cell r="OF135">
            <v>2E-3</v>
          </cell>
          <cell r="OG135">
            <v>3.5000000000000003E-2</v>
          </cell>
          <cell r="OH135">
            <v>8.9999999999999993E-3</v>
          </cell>
          <cell r="OI135">
            <v>0</v>
          </cell>
          <cell r="OJ135">
            <v>0.16800000000000001</v>
          </cell>
          <cell r="OK135">
            <v>6.7000000000000004E-2</v>
          </cell>
          <cell r="OL135">
            <v>6.0000000000000001E-3</v>
          </cell>
          <cell r="OM135">
            <v>0</v>
          </cell>
          <cell r="ON135">
            <v>0</v>
          </cell>
          <cell r="OO135">
            <v>9.8000000000000004E-2</v>
          </cell>
          <cell r="OP135">
            <v>0.14599999999999999</v>
          </cell>
          <cell r="OQ135">
            <v>1.4E-2</v>
          </cell>
          <cell r="OR135">
            <v>2.1999999999999999E-2</v>
          </cell>
          <cell r="OS135">
            <v>6.0000000000000001E-3</v>
          </cell>
          <cell r="OT135">
            <v>3.5999999999999997E-2</v>
          </cell>
          <cell r="OU135">
            <v>1.7999999999999999E-2</v>
          </cell>
          <cell r="OV135">
            <v>5.0000000000000001E-3</v>
          </cell>
          <cell r="OW135">
            <v>2.5000000000000001E-2</v>
          </cell>
          <cell r="OX135">
            <v>0.25900000000000001</v>
          </cell>
          <cell r="OY135">
            <v>6.9000000000000006E-2</v>
          </cell>
          <cell r="OZ135">
            <v>1.2999999999999999E-2</v>
          </cell>
          <cell r="PA135">
            <v>3.3000000000000002E-2</v>
          </cell>
          <cell r="PB135">
            <v>7.0000000000000001E-3</v>
          </cell>
          <cell r="PC135">
            <v>8.9999999999999993E-3</v>
          </cell>
          <cell r="PD135">
            <v>0.16600000000000001</v>
          </cell>
        </row>
        <row r="136">
          <cell r="A136" t="str">
            <v>EnsGZ</v>
          </cell>
          <cell r="B136" t="str">
            <v>136</v>
          </cell>
          <cell r="C136" t="str">
            <v>NAF 38</v>
          </cell>
          <cell r="D136" t="str">
            <v>GZ</v>
          </cell>
          <cell r="E136" t="str">
            <v/>
          </cell>
          <cell r="F136">
            <v>4.0000000000000001E-3</v>
          </cell>
          <cell r="G136">
            <v>4.1000000000000002E-2</v>
          </cell>
          <cell r="H136">
            <v>0.26700000000000002</v>
          </cell>
          <cell r="I136">
            <v>0.56799999999999995</v>
          </cell>
          <cell r="J136">
            <v>0.12</v>
          </cell>
          <cell r="K136">
            <v>0.48099999999999998</v>
          </cell>
          <cell r="L136">
            <v>0.31900000000000001</v>
          </cell>
          <cell r="M136">
            <v>3.2000000000000001E-2</v>
          </cell>
          <cell r="N136">
            <v>0.16800000000000001</v>
          </cell>
          <cell r="O136">
            <v>0.17799999999999999</v>
          </cell>
          <cell r="P136">
            <v>0.23899999999999999</v>
          </cell>
          <cell r="Q136">
            <v>0.11</v>
          </cell>
          <cell r="R136">
            <v>0.05</v>
          </cell>
          <cell r="S136">
            <v>0.13600000000000001</v>
          </cell>
          <cell r="T136">
            <v>0.185</v>
          </cell>
          <cell r="U136">
            <v>0.21199999999999999</v>
          </cell>
          <cell r="V136">
            <v>0.14599999999999999</v>
          </cell>
          <cell r="W136">
            <v>0.254</v>
          </cell>
          <cell r="X136">
            <v>0.123</v>
          </cell>
          <cell r="Y136">
            <v>0.81</v>
          </cell>
          <cell r="Z136">
            <v>6.7000000000000004E-2</v>
          </cell>
          <cell r="AA136">
            <v>0.16800000000000001</v>
          </cell>
          <cell r="AB136">
            <v>0.61299999999999999</v>
          </cell>
          <cell r="AC136">
            <v>0.252</v>
          </cell>
          <cell r="AD136">
            <v>0.59699999999999998</v>
          </cell>
          <cell r="AE136">
            <v>0.13400000000000001</v>
          </cell>
          <cell r="AF136">
            <v>0.26700000000000002</v>
          </cell>
          <cell r="AG136">
            <v>0.73299999999999998</v>
          </cell>
          <cell r="AH136">
            <v>0.60099999999999998</v>
          </cell>
          <cell r="AI136">
            <v>0.39900000000000002</v>
          </cell>
          <cell r="AK136">
            <v>0.26200000000000001</v>
          </cell>
          <cell r="AL136">
            <v>0.251</v>
          </cell>
          <cell r="AM136">
            <v>8.0000000000000002E-3</v>
          </cell>
          <cell r="AN136">
            <v>0.441</v>
          </cell>
          <cell r="AO136">
            <v>3.7999999999999999E-2</v>
          </cell>
          <cell r="AP136">
            <v>2.7E-2</v>
          </cell>
          <cell r="AQ136">
            <v>2.3E-2</v>
          </cell>
          <cell r="AR136">
            <v>8.0000000000000002E-3</v>
          </cell>
          <cell r="AS136">
            <v>0.64400000000000002</v>
          </cell>
          <cell r="AT136">
            <v>0.29899999999999999</v>
          </cell>
          <cell r="AV136">
            <v>0.03</v>
          </cell>
          <cell r="AW136">
            <v>0.06</v>
          </cell>
          <cell r="AX136">
            <v>0.01</v>
          </cell>
          <cell r="AY136">
            <v>0.72299999999999998</v>
          </cell>
          <cell r="AZ136">
            <v>0.17599999999999999</v>
          </cell>
          <cell r="BA136">
            <v>11.837</v>
          </cell>
          <cell r="BB136">
            <v>7.9000000000000001E-2</v>
          </cell>
          <cell r="BC136">
            <v>0.157</v>
          </cell>
          <cell r="BD136">
            <v>0.35799999999999998</v>
          </cell>
          <cell r="BE136">
            <v>0.40600000000000003</v>
          </cell>
          <cell r="BF136">
            <v>0.71699999999999997</v>
          </cell>
          <cell r="BG136">
            <v>0.109</v>
          </cell>
          <cell r="BH136">
            <v>6.3E-2</v>
          </cell>
          <cell r="BI136">
            <v>3.1E-2</v>
          </cell>
          <cell r="BJ136">
            <v>2.5999999999999999E-2</v>
          </cell>
          <cell r="BK136">
            <v>5.5E-2</v>
          </cell>
          <cell r="BL136">
            <v>2.9000000000000001E-2</v>
          </cell>
          <cell r="BM136">
            <v>5.1999999999999998E-2</v>
          </cell>
          <cell r="BN136">
            <v>4.2999999999999997E-2</v>
          </cell>
          <cell r="BO136">
            <v>0.1</v>
          </cell>
          <cell r="BP136">
            <v>0.28699999999999998</v>
          </cell>
          <cell r="BQ136">
            <v>0.48899999999999999</v>
          </cell>
          <cell r="BR136">
            <v>1.4E-2</v>
          </cell>
          <cell r="BS136">
            <v>7.0000000000000001E-3</v>
          </cell>
          <cell r="BT136">
            <v>2.4E-2</v>
          </cell>
          <cell r="BU136">
            <v>1.7000000000000001E-2</v>
          </cell>
          <cell r="BV136">
            <v>0.17199999999999999</v>
          </cell>
          <cell r="BW136">
            <v>0.76500000000000001</v>
          </cell>
          <cell r="BX136">
            <v>0</v>
          </cell>
          <cell r="BY136">
            <v>0</v>
          </cell>
          <cell r="BZ136">
            <v>7.0000000000000001E-3</v>
          </cell>
          <cell r="CA136">
            <v>0.17699999999999999</v>
          </cell>
          <cell r="CB136">
            <v>0.69399999999999995</v>
          </cell>
          <cell r="CC136">
            <v>0.122</v>
          </cell>
          <cell r="CD136">
            <v>0</v>
          </cell>
          <cell r="CE136">
            <v>3.0000000000000001E-3</v>
          </cell>
          <cell r="CF136">
            <v>0.01</v>
          </cell>
          <cell r="CG136">
            <v>0.2</v>
          </cell>
          <cell r="CH136">
            <v>0.65</v>
          </cell>
          <cell r="CI136">
            <v>0.13800000000000001</v>
          </cell>
          <cell r="CJ136">
            <v>0</v>
          </cell>
          <cell r="CK136">
            <v>0</v>
          </cell>
          <cell r="CL136">
            <v>0</v>
          </cell>
          <cell r="CM136">
            <v>1E-3</v>
          </cell>
          <cell r="CN136">
            <v>5.0000000000000001E-3</v>
          </cell>
          <cell r="CO136">
            <v>0.99399999999999999</v>
          </cell>
          <cell r="CP136">
            <v>0.53100000000000003</v>
          </cell>
          <cell r="CQ136">
            <v>0.29599999999999999</v>
          </cell>
          <cell r="CR136">
            <v>0.14399999999999999</v>
          </cell>
          <cell r="CS136">
            <v>6.0000000000000001E-3</v>
          </cell>
          <cell r="CT136">
            <v>2.3E-2</v>
          </cell>
          <cell r="CU136">
            <v>0.501</v>
          </cell>
          <cell r="CV136">
            <v>0.215</v>
          </cell>
          <cell r="CW136">
            <v>9.6000000000000002E-2</v>
          </cell>
          <cell r="CX136">
            <v>0.129</v>
          </cell>
          <cell r="CY136">
            <v>5.8999999999999997E-2</v>
          </cell>
          <cell r="CZ136">
            <v>0.65700000000000003</v>
          </cell>
          <cell r="DA136">
            <v>0.183</v>
          </cell>
          <cell r="DB136">
            <v>0.155</v>
          </cell>
          <cell r="DC136">
            <v>1E-3</v>
          </cell>
          <cell r="DD136">
            <v>3.0000000000000001E-3</v>
          </cell>
          <cell r="DE136">
            <v>0.51300000000000001</v>
          </cell>
          <cell r="DF136">
            <v>0.23899999999999999</v>
          </cell>
          <cell r="DG136">
            <v>0.13600000000000001</v>
          </cell>
          <cell r="DH136">
            <v>1.0999999999999999E-2</v>
          </cell>
          <cell r="DI136">
            <v>0.10100000000000001</v>
          </cell>
          <cell r="DJ136">
            <v>0.42499999999999999</v>
          </cell>
          <cell r="DK136">
            <v>5.8000000000000003E-2</v>
          </cell>
          <cell r="DL136">
            <v>1.6E-2</v>
          </cell>
          <cell r="DM136">
            <v>5.0000000000000001E-3</v>
          </cell>
          <cell r="DN136">
            <v>0.497</v>
          </cell>
          <cell r="DO136">
            <v>0.52100000000000002</v>
          </cell>
          <cell r="DP136">
            <v>0.186</v>
          </cell>
          <cell r="DQ136">
            <v>7.8E-2</v>
          </cell>
          <cell r="DR136">
            <v>5.1999999999999998E-2</v>
          </cell>
          <cell r="DS136">
            <v>0.16400000000000001</v>
          </cell>
          <cell r="DT136">
            <v>0.48399999999999999</v>
          </cell>
          <cell r="DU136">
            <v>0.29199999999999998</v>
          </cell>
          <cell r="DV136">
            <v>0.2</v>
          </cell>
          <cell r="DW136">
            <v>2E-3</v>
          </cell>
          <cell r="DX136">
            <v>2.1999999999999999E-2</v>
          </cell>
          <cell r="DY136">
            <v>0.27300000000000002</v>
          </cell>
          <cell r="DZ136">
            <v>0.309</v>
          </cell>
          <cell r="EA136">
            <v>0.159</v>
          </cell>
          <cell r="EB136">
            <v>0.25900000000000001</v>
          </cell>
          <cell r="EC136">
            <v>0.10199999999999999</v>
          </cell>
          <cell r="ED136">
            <v>0.28799999999999998</v>
          </cell>
          <cell r="EE136">
            <v>4.8000000000000001E-2</v>
          </cell>
          <cell r="EF136">
            <v>0.34499999999999997</v>
          </cell>
          <cell r="EG136">
            <v>0.217</v>
          </cell>
          <cell r="EH136">
            <v>0.28499999999999998</v>
          </cell>
          <cell r="EI136">
            <v>0.309</v>
          </cell>
          <cell r="EJ136">
            <v>0.159</v>
          </cell>
          <cell r="EK136">
            <v>0.247</v>
          </cell>
          <cell r="EL136">
            <v>0.26500000000000001</v>
          </cell>
          <cell r="EM136">
            <v>4.5999999999999999E-2</v>
          </cell>
          <cell r="EN136">
            <v>6.4000000000000001E-2</v>
          </cell>
          <cell r="EO136">
            <v>0.14499999999999999</v>
          </cell>
          <cell r="EP136">
            <v>8.7999999999999995E-2</v>
          </cell>
          <cell r="EQ136">
            <v>0.39300000000000002</v>
          </cell>
          <cell r="ER136">
            <v>0.26</v>
          </cell>
          <cell r="ES136">
            <v>0.311</v>
          </cell>
          <cell r="ET136">
            <v>0.12</v>
          </cell>
          <cell r="EU136">
            <v>0.153</v>
          </cell>
          <cell r="EV136">
            <v>8.6999999999999994E-2</v>
          </cell>
          <cell r="EW136">
            <v>4.2000000000000003E-2</v>
          </cell>
          <cell r="EX136">
            <v>0.216</v>
          </cell>
          <cell r="EY136">
            <v>0.19800000000000001</v>
          </cell>
          <cell r="EZ136">
            <v>0.19</v>
          </cell>
          <cell r="FA136">
            <v>0.52</v>
          </cell>
          <cell r="FB136">
            <v>0.17899999999999999</v>
          </cell>
          <cell r="FC136">
            <v>0.27100000000000002</v>
          </cell>
          <cell r="FD136">
            <v>0.03</v>
          </cell>
          <cell r="FE136">
            <v>0.55900000000000005</v>
          </cell>
          <cell r="FF136">
            <v>0.253</v>
          </cell>
          <cell r="FG136">
            <v>0.17499999999999999</v>
          </cell>
          <cell r="FH136">
            <v>1.2E-2</v>
          </cell>
          <cell r="FI136">
            <v>0.39300000000000002</v>
          </cell>
          <cell r="FJ136">
            <v>0.34599999999999997</v>
          </cell>
          <cell r="FK136">
            <v>0.23300000000000001</v>
          </cell>
          <cell r="FL136">
            <v>2.7E-2</v>
          </cell>
          <cell r="FM136">
            <v>8.7999999999999995E-2</v>
          </cell>
          <cell r="FN136">
            <v>0.55700000000000005</v>
          </cell>
          <cell r="FO136">
            <v>0.315</v>
          </cell>
          <cell r="FP136">
            <v>3.9E-2</v>
          </cell>
          <cell r="FQ136">
            <v>0.70099999999999996</v>
          </cell>
          <cell r="FR136">
            <v>0.10199999999999999</v>
          </cell>
          <cell r="FS136">
            <v>3.5999999999999997E-2</v>
          </cell>
          <cell r="FT136">
            <v>7.8E-2</v>
          </cell>
          <cell r="FU136">
            <v>8.3000000000000004E-2</v>
          </cell>
          <cell r="FV136">
            <v>1E-3</v>
          </cell>
          <cell r="FW136">
            <v>0.68</v>
          </cell>
          <cell r="FX136">
            <v>0.104</v>
          </cell>
          <cell r="FY136">
            <v>3.5000000000000003E-2</v>
          </cell>
          <cell r="FZ136">
            <v>8.6999999999999994E-2</v>
          </cell>
          <cell r="GA136">
            <v>9.2999999999999999E-2</v>
          </cell>
          <cell r="GB136">
            <v>1E-3</v>
          </cell>
          <cell r="GC136">
            <v>1E-3</v>
          </cell>
          <cell r="GD136">
            <v>0</v>
          </cell>
          <cell r="GE136">
            <v>0</v>
          </cell>
          <cell r="GF136">
            <v>0</v>
          </cell>
          <cell r="GG136">
            <v>2E-3</v>
          </cell>
          <cell r="GH136">
            <v>1E-3</v>
          </cell>
          <cell r="GI136">
            <v>2.1999999999999999E-2</v>
          </cell>
          <cell r="GJ136">
            <v>8.0000000000000002E-3</v>
          </cell>
          <cell r="GK136">
            <v>3.0000000000000001E-3</v>
          </cell>
          <cell r="GL136">
            <v>3.0000000000000001E-3</v>
          </cell>
          <cell r="GM136">
            <v>5.0000000000000001E-3</v>
          </cell>
          <cell r="GN136">
            <v>2E-3</v>
          </cell>
          <cell r="GO136">
            <v>0.189</v>
          </cell>
          <cell r="GP136">
            <v>2.9000000000000001E-2</v>
          </cell>
          <cell r="GQ136">
            <v>2.5000000000000001E-2</v>
          </cell>
          <cell r="GR136">
            <v>8.9999999999999993E-3</v>
          </cell>
          <cell r="GS136">
            <v>5.0000000000000001E-3</v>
          </cell>
          <cell r="GT136">
            <v>8.0000000000000002E-3</v>
          </cell>
          <cell r="GU136">
            <v>0.40799999999999997</v>
          </cell>
          <cell r="GV136">
            <v>6.6000000000000003E-2</v>
          </cell>
          <cell r="GW136">
            <v>3.3000000000000002E-2</v>
          </cell>
          <cell r="GX136">
            <v>1.7999999999999999E-2</v>
          </cell>
          <cell r="GY136">
            <v>1.2999999999999999E-2</v>
          </cell>
          <cell r="GZ136">
            <v>3.1E-2</v>
          </cell>
          <cell r="HA136">
            <v>9.8000000000000004E-2</v>
          </cell>
          <cell r="HB136">
            <v>5.0000000000000001E-3</v>
          </cell>
          <cell r="HC136">
            <v>1E-3</v>
          </cell>
          <cell r="HD136">
            <v>1E-3</v>
          </cell>
          <cell r="HE136">
            <v>1E-3</v>
          </cell>
          <cell r="HF136">
            <v>1.2999999999999999E-2</v>
          </cell>
          <cell r="HG136">
            <v>1E-3</v>
          </cell>
          <cell r="HH136">
            <v>0</v>
          </cell>
          <cell r="HI136">
            <v>0</v>
          </cell>
          <cell r="HJ136">
            <v>0</v>
          </cell>
          <cell r="HK136">
            <v>0</v>
          </cell>
          <cell r="HL136">
            <v>3.0000000000000001E-3</v>
          </cell>
          <cell r="HM136">
            <v>0</v>
          </cell>
          <cell r="HN136">
            <v>3.0000000000000001E-3</v>
          </cell>
          <cell r="HO136">
            <v>3.0000000000000001E-3</v>
          </cell>
          <cell r="HP136">
            <v>4.0000000000000001E-3</v>
          </cell>
          <cell r="HQ136">
            <v>1.6E-2</v>
          </cell>
          <cell r="HR136">
            <v>1.4E-2</v>
          </cell>
          <cell r="HS136">
            <v>6.0000000000000001E-3</v>
          </cell>
          <cell r="HT136">
            <v>1.2999999999999999E-2</v>
          </cell>
          <cell r="HU136">
            <v>1.2E-2</v>
          </cell>
          <cell r="HV136">
            <v>0.02</v>
          </cell>
          <cell r="HW136">
            <v>0.13200000000000001</v>
          </cell>
          <cell r="HX136">
            <v>8.1000000000000003E-2</v>
          </cell>
          <cell r="HY136">
            <v>2.1000000000000001E-2</v>
          </cell>
          <cell r="HZ136">
            <v>3.5999999999999997E-2</v>
          </cell>
          <cell r="IA136">
            <v>2.5999999999999999E-2</v>
          </cell>
          <cell r="IB136">
            <v>6.2E-2</v>
          </cell>
          <cell r="IC136">
            <v>0.10199999999999999</v>
          </cell>
          <cell r="ID136">
            <v>0.32600000000000001</v>
          </cell>
          <cell r="IE136">
            <v>1E-3</v>
          </cell>
          <cell r="IF136">
            <v>2E-3</v>
          </cell>
          <cell r="IG136">
            <v>2E-3</v>
          </cell>
          <cell r="IH136">
            <v>1.4E-2</v>
          </cell>
          <cell r="II136">
            <v>3.5999999999999997E-2</v>
          </cell>
          <cell r="IJ136">
            <v>6.5000000000000002E-2</v>
          </cell>
          <cell r="IK136">
            <v>1E-3</v>
          </cell>
          <cell r="IL136">
            <v>0</v>
          </cell>
          <cell r="IM136">
            <v>0</v>
          </cell>
          <cell r="IN136">
            <v>0</v>
          </cell>
          <cell r="IO136">
            <v>0</v>
          </cell>
          <cell r="IP136">
            <v>3.0000000000000001E-3</v>
          </cell>
          <cell r="IQ136">
            <v>6.0000000000000001E-3</v>
          </cell>
          <cell r="IR136">
            <v>1E-3</v>
          </cell>
          <cell r="IS136">
            <v>1E-3</v>
          </cell>
          <cell r="IT136">
            <v>4.0000000000000001E-3</v>
          </cell>
          <cell r="IU136">
            <v>1.4999999999999999E-2</v>
          </cell>
          <cell r="IV136">
            <v>1.4E-2</v>
          </cell>
          <cell r="IW136">
            <v>4.0000000000000001E-3</v>
          </cell>
          <cell r="IX136">
            <v>4.0000000000000001E-3</v>
          </cell>
          <cell r="IY136">
            <v>1.2999999999999999E-2</v>
          </cell>
          <cell r="IZ136">
            <v>8.0000000000000002E-3</v>
          </cell>
          <cell r="JA136">
            <v>6.7000000000000004E-2</v>
          </cell>
          <cell r="JB136">
            <v>0.17</v>
          </cell>
          <cell r="JC136">
            <v>3.0000000000000001E-3</v>
          </cell>
          <cell r="JD136">
            <v>2E-3</v>
          </cell>
          <cell r="JE136">
            <v>8.9999999999999993E-3</v>
          </cell>
          <cell r="JF136">
            <v>6.0000000000000001E-3</v>
          </cell>
          <cell r="JG136">
            <v>5.8999999999999997E-2</v>
          </cell>
          <cell r="JH136">
            <v>0.49099999999999999</v>
          </cell>
          <cell r="JI136">
            <v>0</v>
          </cell>
          <cell r="JJ136">
            <v>0</v>
          </cell>
          <cell r="JK136">
            <v>1E-3</v>
          </cell>
          <cell r="JL136">
            <v>0</v>
          </cell>
          <cell r="JM136">
            <v>3.1E-2</v>
          </cell>
          <cell r="JN136">
            <v>8.6999999999999994E-2</v>
          </cell>
          <cell r="JO136">
            <v>0</v>
          </cell>
          <cell r="JP136">
            <v>0</v>
          </cell>
          <cell r="JQ136">
            <v>0</v>
          </cell>
          <cell r="JR136">
            <v>0</v>
          </cell>
          <cell r="JS136">
            <v>2E-3</v>
          </cell>
          <cell r="JT136">
            <v>2E-3</v>
          </cell>
          <cell r="JU136">
            <v>0</v>
          </cell>
          <cell r="JV136">
            <v>0</v>
          </cell>
          <cell r="JW136">
            <v>1E-3</v>
          </cell>
          <cell r="JX136">
            <v>7.0000000000000001E-3</v>
          </cell>
          <cell r="JY136">
            <v>2.9000000000000001E-2</v>
          </cell>
          <cell r="JZ136">
            <v>5.0000000000000001E-3</v>
          </cell>
          <cell r="KA136">
            <v>0</v>
          </cell>
          <cell r="KB136">
            <v>0</v>
          </cell>
          <cell r="KC136">
            <v>1E-3</v>
          </cell>
          <cell r="KD136">
            <v>7.0000000000000007E-2</v>
          </cell>
          <cell r="KE136">
            <v>0.17199999999999999</v>
          </cell>
          <cell r="KF136">
            <v>0.02</v>
          </cell>
          <cell r="KG136">
            <v>0</v>
          </cell>
          <cell r="KH136">
            <v>0</v>
          </cell>
          <cell r="KI136">
            <v>5.0000000000000001E-3</v>
          </cell>
          <cell r="KJ136">
            <v>8.7999999999999995E-2</v>
          </cell>
          <cell r="KK136">
            <v>0.39100000000000001</v>
          </cell>
          <cell r="KL136">
            <v>8.7999999999999995E-2</v>
          </cell>
          <cell r="KM136">
            <v>0</v>
          </cell>
          <cell r="KN136">
            <v>0</v>
          </cell>
          <cell r="KO136">
            <v>0</v>
          </cell>
          <cell r="KP136">
            <v>1.0999999999999999E-2</v>
          </cell>
          <cell r="KQ136">
            <v>0.10100000000000001</v>
          </cell>
          <cell r="KR136">
            <v>7.0000000000000001E-3</v>
          </cell>
          <cell r="KS136">
            <v>0</v>
          </cell>
          <cell r="KT136">
            <v>0</v>
          </cell>
          <cell r="KU136">
            <v>0</v>
          </cell>
          <cell r="KV136">
            <v>0</v>
          </cell>
          <cell r="KW136">
            <v>3.0000000000000001E-3</v>
          </cell>
          <cell r="KX136">
            <v>1E-3</v>
          </cell>
          <cell r="KY136">
            <v>0</v>
          </cell>
          <cell r="KZ136">
            <v>0</v>
          </cell>
          <cell r="LA136">
            <v>0</v>
          </cell>
          <cell r="LB136">
            <v>1.2E-2</v>
          </cell>
          <cell r="LC136">
            <v>2.4E-2</v>
          </cell>
          <cell r="LD136">
            <v>5.0000000000000001E-3</v>
          </cell>
          <cell r="LE136">
            <v>0</v>
          </cell>
          <cell r="LF136">
            <v>1E-3</v>
          </cell>
          <cell r="LG136">
            <v>1E-3</v>
          </cell>
          <cell r="LH136">
            <v>0.09</v>
          </cell>
          <cell r="LI136">
            <v>0.14899999999999999</v>
          </cell>
          <cell r="LJ136">
            <v>2.5999999999999999E-2</v>
          </cell>
          <cell r="LK136">
            <v>0</v>
          </cell>
          <cell r="LL136">
            <v>3.0000000000000001E-3</v>
          </cell>
          <cell r="LM136">
            <v>8.0000000000000002E-3</v>
          </cell>
          <cell r="LN136">
            <v>8.1000000000000003E-2</v>
          </cell>
          <cell r="LO136">
            <v>0.38200000000000001</v>
          </cell>
          <cell r="LP136">
            <v>9.6000000000000002E-2</v>
          </cell>
          <cell r="LQ136">
            <v>0</v>
          </cell>
          <cell r="LR136">
            <v>0</v>
          </cell>
          <cell r="LS136">
            <v>1E-3</v>
          </cell>
          <cell r="LT136">
            <v>1.7000000000000001E-2</v>
          </cell>
          <cell r="LU136">
            <v>9.1999999999999998E-2</v>
          </cell>
          <cell r="LV136">
            <v>0.01</v>
          </cell>
          <cell r="LW136">
            <v>0</v>
          </cell>
          <cell r="LX136">
            <v>0</v>
          </cell>
          <cell r="LY136">
            <v>0</v>
          </cell>
          <cell r="LZ136">
            <v>0</v>
          </cell>
          <cell r="MA136">
            <v>0</v>
          </cell>
          <cell r="MB136">
            <v>4.0000000000000001E-3</v>
          </cell>
          <cell r="MC136">
            <v>0</v>
          </cell>
          <cell r="MD136">
            <v>0</v>
          </cell>
          <cell r="ME136">
            <v>0</v>
          </cell>
          <cell r="MF136">
            <v>0</v>
          </cell>
          <cell r="MG136">
            <v>3.0000000000000001E-3</v>
          </cell>
          <cell r="MH136">
            <v>0.04</v>
          </cell>
          <cell r="MI136">
            <v>0</v>
          </cell>
          <cell r="MJ136">
            <v>0</v>
          </cell>
          <cell r="MK136">
            <v>0</v>
          </cell>
          <cell r="ML136">
            <v>0</v>
          </cell>
          <cell r="MM136">
            <v>0</v>
          </cell>
          <cell r="MN136">
            <v>0.26500000000000001</v>
          </cell>
          <cell r="MO136">
            <v>0</v>
          </cell>
          <cell r="MP136">
            <v>0</v>
          </cell>
          <cell r="MQ136">
            <v>0</v>
          </cell>
          <cell r="MR136">
            <v>1E-3</v>
          </cell>
          <cell r="MS136">
            <v>2E-3</v>
          </cell>
          <cell r="MT136">
            <v>0.56699999999999995</v>
          </cell>
          <cell r="MU136">
            <v>0</v>
          </cell>
          <cell r="MV136">
            <v>0</v>
          </cell>
          <cell r="MW136">
            <v>0</v>
          </cell>
          <cell r="MX136">
            <v>1E-3</v>
          </cell>
          <cell r="MY136">
            <v>1E-3</v>
          </cell>
          <cell r="MZ136">
            <v>0.11700000000000001</v>
          </cell>
          <cell r="NA136">
            <v>9.1999999999999998E-2</v>
          </cell>
          <cell r="NB136">
            <v>0.107</v>
          </cell>
          <cell r="NC136">
            <v>0.01</v>
          </cell>
          <cell r="ND136">
            <v>3.7999999999999999E-2</v>
          </cell>
          <cell r="NE136">
            <v>2.8000000000000001E-2</v>
          </cell>
          <cell r="NF136">
            <v>6.0000000000000001E-3</v>
          </cell>
          <cell r="NG136">
            <v>0.125</v>
          </cell>
          <cell r="NH136">
            <v>2.5999999999999999E-2</v>
          </cell>
          <cell r="NI136">
            <v>0.13200000000000001</v>
          </cell>
          <cell r="NJ136">
            <v>0.02</v>
          </cell>
          <cell r="NK136">
            <v>1E-3</v>
          </cell>
          <cell r="NL136">
            <v>1.7999999999999999E-2</v>
          </cell>
          <cell r="NM136">
            <v>5.0000000000000001E-3</v>
          </cell>
          <cell r="NN136">
            <v>0.129</v>
          </cell>
          <cell r="NO136">
            <v>5.0000000000000001E-3</v>
          </cell>
          <cell r="NP136">
            <v>3.0000000000000001E-3</v>
          </cell>
          <cell r="NQ136">
            <v>3.7999999999999999E-2</v>
          </cell>
          <cell r="NR136">
            <v>6.0000000000000001E-3</v>
          </cell>
          <cell r="NS136">
            <v>4.5999999999999999E-2</v>
          </cell>
          <cell r="NT136">
            <v>0.16400000000000001</v>
          </cell>
          <cell r="NU136">
            <v>0.23599999999999999</v>
          </cell>
          <cell r="NV136">
            <v>1.4999999999999999E-2</v>
          </cell>
          <cell r="NW136">
            <v>1E-3</v>
          </cell>
          <cell r="NX136">
            <v>2.1999999999999999E-2</v>
          </cell>
          <cell r="NY136">
            <v>2.5000000000000001E-2</v>
          </cell>
          <cell r="NZ136">
            <v>0.24399999999999999</v>
          </cell>
          <cell r="OA136">
            <v>1.6E-2</v>
          </cell>
          <cell r="OB136">
            <v>2.4E-2</v>
          </cell>
          <cell r="OC136">
            <v>1E-3</v>
          </cell>
          <cell r="OD136">
            <v>1.9E-2</v>
          </cell>
          <cell r="OE136">
            <v>0.13600000000000001</v>
          </cell>
          <cell r="OF136">
            <v>2E-3</v>
          </cell>
          <cell r="OG136">
            <v>2.1000000000000001E-2</v>
          </cell>
          <cell r="OH136">
            <v>3.1E-2</v>
          </cell>
          <cell r="OI136">
            <v>7.0000000000000001E-3</v>
          </cell>
          <cell r="OJ136">
            <v>0.2</v>
          </cell>
          <cell r="OK136">
            <v>8.7999999999999995E-2</v>
          </cell>
          <cell r="OL136">
            <v>6.0000000000000001E-3</v>
          </cell>
          <cell r="OM136">
            <v>1E-3</v>
          </cell>
          <cell r="ON136">
            <v>5.0000000000000001E-3</v>
          </cell>
          <cell r="OO136">
            <v>0.11600000000000001</v>
          </cell>
          <cell r="OP136">
            <v>0.122</v>
          </cell>
          <cell r="OQ136">
            <v>1.2999999999999999E-2</v>
          </cell>
          <cell r="OR136">
            <v>3.7999999999999999E-2</v>
          </cell>
          <cell r="OS136">
            <v>1.4E-2</v>
          </cell>
          <cell r="OT136">
            <v>2.3E-2</v>
          </cell>
          <cell r="OU136">
            <v>7.0000000000000001E-3</v>
          </cell>
          <cell r="OV136">
            <v>5.0000000000000001E-3</v>
          </cell>
          <cell r="OW136">
            <v>3.6999999999999998E-2</v>
          </cell>
          <cell r="OX136">
            <v>0.14399999999999999</v>
          </cell>
          <cell r="OY136">
            <v>0.13200000000000001</v>
          </cell>
          <cell r="OZ136">
            <v>0.03</v>
          </cell>
          <cell r="PA136">
            <v>2.7E-2</v>
          </cell>
          <cell r="PB136">
            <v>1.4E-2</v>
          </cell>
          <cell r="PC136">
            <v>6.0000000000000001E-3</v>
          </cell>
          <cell r="PD136">
            <v>0.16700000000000001</v>
          </cell>
        </row>
        <row r="137">
          <cell r="A137" t="str">
            <v>EnsHZ</v>
          </cell>
          <cell r="B137" t="str">
            <v>137</v>
          </cell>
          <cell r="C137" t="str">
            <v>NAF 38</v>
          </cell>
          <cell r="D137" t="str">
            <v>HZ</v>
          </cell>
          <cell r="E137" t="str">
            <v/>
          </cell>
          <cell r="F137">
            <v>0.01</v>
          </cell>
          <cell r="G137">
            <v>0.151</v>
          </cell>
          <cell r="H137">
            <v>0.217</v>
          </cell>
          <cell r="I137">
            <v>0.57299999999999995</v>
          </cell>
          <cell r="J137">
            <v>4.9000000000000002E-2</v>
          </cell>
          <cell r="K137">
            <v>0.80100000000000005</v>
          </cell>
          <cell r="L137">
            <v>0.14099999999999999</v>
          </cell>
          <cell r="M137">
            <v>3.2000000000000001E-2</v>
          </cell>
          <cell r="N137">
            <v>2.7E-2</v>
          </cell>
          <cell r="O137">
            <v>0.32800000000000001</v>
          </cell>
          <cell r="P137">
            <v>0.221</v>
          </cell>
          <cell r="Q137">
            <v>8.5999999999999993E-2</v>
          </cell>
          <cell r="R137">
            <v>0.02</v>
          </cell>
          <cell r="S137">
            <v>9.9000000000000005E-2</v>
          </cell>
          <cell r="T137">
            <v>0.30299999999999999</v>
          </cell>
          <cell r="U137">
            <v>7.4999999999999997E-2</v>
          </cell>
          <cell r="V137">
            <v>0.14499999999999999</v>
          </cell>
          <cell r="W137">
            <v>0.20399999999999999</v>
          </cell>
          <cell r="X137">
            <v>0.26900000000000002</v>
          </cell>
          <cell r="Y137">
            <v>0.67300000000000004</v>
          </cell>
          <cell r="Z137">
            <v>5.8000000000000003E-2</v>
          </cell>
          <cell r="AA137">
            <v>4.4999999999999998E-2</v>
          </cell>
          <cell r="AB137">
            <v>0.56599999999999995</v>
          </cell>
          <cell r="AC137">
            <v>0.29399999999999998</v>
          </cell>
          <cell r="AD137">
            <v>0.81100000000000005</v>
          </cell>
          <cell r="AE137">
            <v>0.121</v>
          </cell>
          <cell r="AF137">
            <v>0.39600000000000002</v>
          </cell>
          <cell r="AG137">
            <v>0.60399999999999998</v>
          </cell>
          <cell r="AH137">
            <v>0.64700000000000002</v>
          </cell>
          <cell r="AI137">
            <v>0.35299999999999998</v>
          </cell>
          <cell r="AK137">
            <v>0.46600000000000003</v>
          </cell>
          <cell r="AL137">
            <v>3.7999999999999999E-2</v>
          </cell>
          <cell r="AM137">
            <v>2E-3</v>
          </cell>
          <cell r="AN137">
            <v>0.47699999999999998</v>
          </cell>
          <cell r="AO137">
            <v>1.7999999999999999E-2</v>
          </cell>
          <cell r="AP137">
            <v>2.1999999999999999E-2</v>
          </cell>
          <cell r="AQ137">
            <v>1.7999999999999999E-2</v>
          </cell>
          <cell r="AR137">
            <v>1.7999999999999999E-2</v>
          </cell>
          <cell r="AS137">
            <v>0.61199999999999999</v>
          </cell>
          <cell r="AT137">
            <v>0.33</v>
          </cell>
          <cell r="AV137">
            <v>0.03</v>
          </cell>
          <cell r="AW137">
            <v>0.15</v>
          </cell>
          <cell r="AX137">
            <v>1.6E-2</v>
          </cell>
          <cell r="AY137">
            <v>0.59299999999999997</v>
          </cell>
          <cell r="AZ137">
            <v>0.21199999999999999</v>
          </cell>
          <cell r="BA137">
            <v>7.05</v>
          </cell>
          <cell r="BB137">
            <v>0.188</v>
          </cell>
          <cell r="BC137">
            <v>0.24299999999999999</v>
          </cell>
          <cell r="BD137">
            <v>0.214</v>
          </cell>
          <cell r="BE137">
            <v>0.35599999999999998</v>
          </cell>
          <cell r="BF137">
            <v>0.68</v>
          </cell>
          <cell r="BG137">
            <v>0.185</v>
          </cell>
          <cell r="BH137">
            <v>7.9000000000000001E-2</v>
          </cell>
          <cell r="BI137">
            <v>1.4999999999999999E-2</v>
          </cell>
          <cell r="BJ137">
            <v>1.9E-2</v>
          </cell>
          <cell r="BK137">
            <v>2.1999999999999999E-2</v>
          </cell>
          <cell r="BL137">
            <v>1.2999999999999999E-2</v>
          </cell>
          <cell r="BM137">
            <v>0.114</v>
          </cell>
          <cell r="BN137">
            <v>2.1000000000000001E-2</v>
          </cell>
          <cell r="BO137">
            <v>0.152</v>
          </cell>
          <cell r="BP137">
            <v>0.25600000000000001</v>
          </cell>
          <cell r="BQ137">
            <v>0.44400000000000001</v>
          </cell>
          <cell r="BR137">
            <v>8.9999999999999993E-3</v>
          </cell>
          <cell r="BS137">
            <v>6.0000000000000001E-3</v>
          </cell>
          <cell r="BT137">
            <v>8.0000000000000002E-3</v>
          </cell>
          <cell r="BU137">
            <v>1.4E-2</v>
          </cell>
          <cell r="BV137">
            <v>0.36</v>
          </cell>
          <cell r="BW137">
            <v>0.60199999999999998</v>
          </cell>
          <cell r="BX137">
            <v>0</v>
          </cell>
          <cell r="BY137">
            <v>0</v>
          </cell>
          <cell r="BZ137">
            <v>3.0000000000000001E-3</v>
          </cell>
          <cell r="CA137">
            <v>0.105</v>
          </cell>
          <cell r="CB137">
            <v>0.80600000000000005</v>
          </cell>
          <cell r="CC137">
            <v>8.5999999999999993E-2</v>
          </cell>
          <cell r="CD137">
            <v>1E-3</v>
          </cell>
          <cell r="CE137">
            <v>2E-3</v>
          </cell>
          <cell r="CF137">
            <v>8.9999999999999993E-3</v>
          </cell>
          <cell r="CG137">
            <v>0.26700000000000002</v>
          </cell>
          <cell r="CH137">
            <v>0.64</v>
          </cell>
          <cell r="CI137">
            <v>8.1000000000000003E-2</v>
          </cell>
          <cell r="CJ137">
            <v>0</v>
          </cell>
          <cell r="CK137">
            <v>0</v>
          </cell>
          <cell r="CL137">
            <v>0</v>
          </cell>
          <cell r="CM137">
            <v>0</v>
          </cell>
          <cell r="CN137">
            <v>7.0999999999999994E-2</v>
          </cell>
          <cell r="CO137">
            <v>0.92900000000000005</v>
          </cell>
          <cell r="CP137">
            <v>0.39600000000000002</v>
          </cell>
          <cell r="CQ137">
            <v>0.39200000000000002</v>
          </cell>
          <cell r="CR137">
            <v>0.157</v>
          </cell>
          <cell r="CS137">
            <v>1.2999999999999999E-2</v>
          </cell>
          <cell r="CT137">
            <v>4.2000000000000003E-2</v>
          </cell>
          <cell r="CU137">
            <v>0.49099999999999999</v>
          </cell>
          <cell r="CV137">
            <v>0.248</v>
          </cell>
          <cell r="CW137">
            <v>9.1999999999999998E-2</v>
          </cell>
          <cell r="CX137">
            <v>9.8000000000000004E-2</v>
          </cell>
          <cell r="CY137">
            <v>7.0999999999999994E-2</v>
          </cell>
          <cell r="CZ137">
            <v>0.55000000000000004</v>
          </cell>
          <cell r="DA137">
            <v>0.21299999999999999</v>
          </cell>
          <cell r="DB137">
            <v>0.22900000000000001</v>
          </cell>
          <cell r="DC137">
            <v>3.0000000000000001E-3</v>
          </cell>
          <cell r="DD137">
            <v>5.0000000000000001E-3</v>
          </cell>
          <cell r="DE137">
            <v>0.50700000000000001</v>
          </cell>
          <cell r="DF137">
            <v>0.2</v>
          </cell>
          <cell r="DG137">
            <v>0.09</v>
          </cell>
          <cell r="DH137">
            <v>3.3000000000000002E-2</v>
          </cell>
          <cell r="DI137">
            <v>0.17</v>
          </cell>
          <cell r="DJ137">
            <v>0.439</v>
          </cell>
          <cell r="DK137">
            <v>0.123</v>
          </cell>
          <cell r="DL137">
            <v>1.6E-2</v>
          </cell>
          <cell r="DM137">
            <v>1.9E-2</v>
          </cell>
          <cell r="DN137">
            <v>0.40200000000000002</v>
          </cell>
          <cell r="DO137">
            <v>0.47599999999999998</v>
          </cell>
          <cell r="DP137">
            <v>0.21299999999999999</v>
          </cell>
          <cell r="DQ137">
            <v>2.9000000000000001E-2</v>
          </cell>
          <cell r="DR137">
            <v>5.3999999999999999E-2</v>
          </cell>
          <cell r="DS137">
            <v>0.22900000000000001</v>
          </cell>
          <cell r="DT137">
            <v>0.379</v>
          </cell>
          <cell r="DU137">
            <v>0.38600000000000001</v>
          </cell>
          <cell r="DV137">
            <v>0.21299999999999999</v>
          </cell>
          <cell r="DW137">
            <v>6.0000000000000001E-3</v>
          </cell>
          <cell r="DX137">
            <v>1.6E-2</v>
          </cell>
          <cell r="DY137">
            <v>0.23300000000000001</v>
          </cell>
          <cell r="DZ137">
            <v>0.35199999999999998</v>
          </cell>
          <cell r="EA137">
            <v>0.12</v>
          </cell>
          <cell r="EB137">
            <v>0.29499999999999998</v>
          </cell>
          <cell r="EC137">
            <v>7.5999999999999998E-2</v>
          </cell>
          <cell r="ED137">
            <v>0.27700000000000002</v>
          </cell>
          <cell r="EE137">
            <v>4.2000000000000003E-2</v>
          </cell>
          <cell r="EF137">
            <v>0.371</v>
          </cell>
          <cell r="EG137">
            <v>0.23400000000000001</v>
          </cell>
          <cell r="EH137">
            <v>0.29699999999999999</v>
          </cell>
          <cell r="EI137">
            <v>0.29399999999999998</v>
          </cell>
          <cell r="EJ137">
            <v>0.16700000000000001</v>
          </cell>
          <cell r="EK137">
            <v>0.24199999999999999</v>
          </cell>
          <cell r="EL137">
            <v>0.27400000000000002</v>
          </cell>
          <cell r="EM137">
            <v>2.5000000000000001E-2</v>
          </cell>
          <cell r="EN137">
            <v>5.6000000000000001E-2</v>
          </cell>
          <cell r="EO137">
            <v>0.109</v>
          </cell>
          <cell r="EP137">
            <v>0.308</v>
          </cell>
          <cell r="EQ137">
            <v>0.22800000000000001</v>
          </cell>
          <cell r="ER137">
            <v>0.187</v>
          </cell>
          <cell r="ES137">
            <v>0.46300000000000002</v>
          </cell>
          <cell r="ET137">
            <v>8.6999999999999994E-2</v>
          </cell>
          <cell r="EU137">
            <v>0.20699999999999999</v>
          </cell>
          <cell r="EV137">
            <v>0.106</v>
          </cell>
          <cell r="EW137">
            <v>7.1999999999999995E-2</v>
          </cell>
          <cell r="EX137">
            <v>3.4000000000000002E-2</v>
          </cell>
          <cell r="EY137">
            <v>0.183</v>
          </cell>
          <cell r="EZ137">
            <v>0.13200000000000001</v>
          </cell>
          <cell r="FA137">
            <v>0.44</v>
          </cell>
          <cell r="FB137">
            <v>0.16800000000000001</v>
          </cell>
          <cell r="FC137">
            <v>0.376</v>
          </cell>
          <cell r="FD137">
            <v>1.6E-2</v>
          </cell>
          <cell r="FE137">
            <v>0.498</v>
          </cell>
          <cell r="FF137">
            <v>0.23499999999999999</v>
          </cell>
          <cell r="FG137">
            <v>0.25900000000000001</v>
          </cell>
          <cell r="FH137">
            <v>8.9999999999999993E-3</v>
          </cell>
          <cell r="FI137">
            <v>0.35399999999999998</v>
          </cell>
          <cell r="FJ137">
            <v>0.27300000000000002</v>
          </cell>
          <cell r="FK137">
            <v>0.35899999999999999</v>
          </cell>
          <cell r="FL137">
            <v>1.2999999999999999E-2</v>
          </cell>
          <cell r="FM137">
            <v>0.187</v>
          </cell>
          <cell r="FN137">
            <v>0.317</v>
          </cell>
          <cell r="FO137">
            <v>0.41499999999999998</v>
          </cell>
          <cell r="FP137">
            <v>8.1000000000000003E-2</v>
          </cell>
          <cell r="FQ137">
            <v>0.71</v>
          </cell>
          <cell r="FR137">
            <v>0.105</v>
          </cell>
          <cell r="FS137">
            <v>3.5000000000000003E-2</v>
          </cell>
          <cell r="FT137">
            <v>6.3E-2</v>
          </cell>
          <cell r="FU137">
            <v>8.4000000000000005E-2</v>
          </cell>
          <cell r="FV137">
            <v>2E-3</v>
          </cell>
          <cell r="FW137">
            <v>0.68400000000000005</v>
          </cell>
          <cell r="FX137">
            <v>0.112</v>
          </cell>
          <cell r="FY137">
            <v>3.4000000000000002E-2</v>
          </cell>
          <cell r="FZ137">
            <v>6.9000000000000006E-2</v>
          </cell>
          <cell r="GA137">
            <v>9.9000000000000005E-2</v>
          </cell>
          <cell r="GB137">
            <v>2E-3</v>
          </cell>
          <cell r="GC137">
            <v>1E-3</v>
          </cell>
          <cell r="GD137">
            <v>0</v>
          </cell>
          <cell r="GE137">
            <v>0</v>
          </cell>
          <cell r="GF137">
            <v>1E-3</v>
          </cell>
          <cell r="GG137">
            <v>2E-3</v>
          </cell>
          <cell r="GH137">
            <v>4.0000000000000001E-3</v>
          </cell>
          <cell r="GI137">
            <v>7.3999999999999996E-2</v>
          </cell>
          <cell r="GJ137">
            <v>6.3E-2</v>
          </cell>
          <cell r="GK137">
            <v>6.0000000000000001E-3</v>
          </cell>
          <cell r="GL137">
            <v>5.0000000000000001E-3</v>
          </cell>
          <cell r="GM137">
            <v>4.0000000000000001E-3</v>
          </cell>
          <cell r="GN137">
            <v>0</v>
          </cell>
          <cell r="GO137">
            <v>0.11600000000000001</v>
          </cell>
          <cell r="GP137">
            <v>8.2000000000000003E-2</v>
          </cell>
          <cell r="GQ137">
            <v>8.9999999999999993E-3</v>
          </cell>
          <cell r="GR137">
            <v>4.0000000000000001E-3</v>
          </cell>
          <cell r="GS137">
            <v>2E-3</v>
          </cell>
          <cell r="GT137">
            <v>3.0000000000000001E-3</v>
          </cell>
          <cell r="GU137">
            <v>0.442</v>
          </cell>
          <cell r="GV137">
            <v>3.9E-2</v>
          </cell>
          <cell r="GW137">
            <v>6.4000000000000001E-2</v>
          </cell>
          <cell r="GX137">
            <v>4.0000000000000001E-3</v>
          </cell>
          <cell r="GY137">
            <v>1.0999999999999999E-2</v>
          </cell>
          <cell r="GZ137">
            <v>1.4999999999999999E-2</v>
          </cell>
          <cell r="HA137">
            <v>4.5999999999999999E-2</v>
          </cell>
          <cell r="HB137">
            <v>2E-3</v>
          </cell>
          <cell r="HC137">
            <v>0</v>
          </cell>
          <cell r="HD137">
            <v>1E-3</v>
          </cell>
          <cell r="HE137">
            <v>0</v>
          </cell>
          <cell r="HF137">
            <v>0</v>
          </cell>
          <cell r="HG137">
            <v>0</v>
          </cell>
          <cell r="HH137">
            <v>0</v>
          </cell>
          <cell r="HI137">
            <v>0</v>
          </cell>
          <cell r="HJ137">
            <v>0</v>
          </cell>
          <cell r="HK137">
            <v>2E-3</v>
          </cell>
          <cell r="HL137">
            <v>7.0000000000000001E-3</v>
          </cell>
          <cell r="HM137">
            <v>3.0000000000000001E-3</v>
          </cell>
          <cell r="HN137">
            <v>6.6000000000000003E-2</v>
          </cell>
          <cell r="HO137">
            <v>2E-3</v>
          </cell>
          <cell r="HP137">
            <v>5.6000000000000001E-2</v>
          </cell>
          <cell r="HQ137">
            <v>0.01</v>
          </cell>
          <cell r="HR137">
            <v>1.4999999999999999E-2</v>
          </cell>
          <cell r="HS137">
            <v>3.0000000000000001E-3</v>
          </cell>
          <cell r="HT137">
            <v>1E-3</v>
          </cell>
          <cell r="HU137">
            <v>6.0000000000000001E-3</v>
          </cell>
          <cell r="HV137">
            <v>6.4000000000000001E-2</v>
          </cell>
          <cell r="HW137">
            <v>5.8000000000000003E-2</v>
          </cell>
          <cell r="HX137">
            <v>8.4000000000000005E-2</v>
          </cell>
          <cell r="HY137">
            <v>7.0000000000000001E-3</v>
          </cell>
          <cell r="HZ137">
            <v>4.7E-2</v>
          </cell>
          <cell r="IA137">
            <v>1.2999999999999999E-2</v>
          </cell>
          <cell r="IB137">
            <v>0.03</v>
          </cell>
          <cell r="IC137">
            <v>0.16700000000000001</v>
          </cell>
          <cell r="ID137">
            <v>0.313</v>
          </cell>
          <cell r="IE137">
            <v>1E-3</v>
          </cell>
          <cell r="IF137">
            <v>0</v>
          </cell>
          <cell r="IG137">
            <v>0</v>
          </cell>
          <cell r="IH137">
            <v>2E-3</v>
          </cell>
          <cell r="II137">
            <v>2.1000000000000001E-2</v>
          </cell>
          <cell r="IJ137">
            <v>2.4E-2</v>
          </cell>
          <cell r="IK137">
            <v>7.0000000000000001E-3</v>
          </cell>
          <cell r="IL137">
            <v>0</v>
          </cell>
          <cell r="IM137">
            <v>0</v>
          </cell>
          <cell r="IN137">
            <v>0</v>
          </cell>
          <cell r="IO137">
            <v>2E-3</v>
          </cell>
          <cell r="IP137">
            <v>1E-3</v>
          </cell>
          <cell r="IQ137">
            <v>3.0000000000000001E-3</v>
          </cell>
          <cell r="IR137">
            <v>3.0000000000000001E-3</v>
          </cell>
          <cell r="IS137">
            <v>5.0000000000000001E-3</v>
          </cell>
          <cell r="IT137">
            <v>7.0000000000000001E-3</v>
          </cell>
          <cell r="IU137">
            <v>5.8999999999999997E-2</v>
          </cell>
          <cell r="IV137">
            <v>7.4999999999999997E-2</v>
          </cell>
          <cell r="IW137">
            <v>0</v>
          </cell>
          <cell r="IX137">
            <v>2E-3</v>
          </cell>
          <cell r="IY137">
            <v>3.0000000000000001E-3</v>
          </cell>
          <cell r="IZ137">
            <v>7.0000000000000001E-3</v>
          </cell>
          <cell r="JA137">
            <v>0.10100000000000001</v>
          </cell>
          <cell r="JB137">
            <v>0.10299999999999999</v>
          </cell>
          <cell r="JC137">
            <v>0</v>
          </cell>
          <cell r="JD137">
            <v>1E-3</v>
          </cell>
          <cell r="JE137">
            <v>0</v>
          </cell>
          <cell r="JF137">
            <v>1E-3</v>
          </cell>
          <cell r="JG137">
            <v>0.17399999999999999</v>
          </cell>
          <cell r="JH137">
            <v>0.39900000000000002</v>
          </cell>
          <cell r="JI137">
            <v>0</v>
          </cell>
          <cell r="JJ137">
            <v>0</v>
          </cell>
          <cell r="JK137">
            <v>0</v>
          </cell>
          <cell r="JL137">
            <v>0</v>
          </cell>
          <cell r="JM137">
            <v>2.5000000000000001E-2</v>
          </cell>
          <cell r="JN137">
            <v>2.3E-2</v>
          </cell>
          <cell r="JO137">
            <v>0</v>
          </cell>
          <cell r="JP137">
            <v>0</v>
          </cell>
          <cell r="JQ137">
            <v>0</v>
          </cell>
          <cell r="JR137">
            <v>0</v>
          </cell>
          <cell r="JS137">
            <v>8.0000000000000002E-3</v>
          </cell>
          <cell r="JT137">
            <v>3.0000000000000001E-3</v>
          </cell>
          <cell r="JU137">
            <v>0</v>
          </cell>
          <cell r="JV137">
            <v>0</v>
          </cell>
          <cell r="JW137">
            <v>0</v>
          </cell>
          <cell r="JX137">
            <v>3.0000000000000001E-3</v>
          </cell>
          <cell r="JY137">
            <v>0.14199999999999999</v>
          </cell>
          <cell r="JZ137">
            <v>5.0000000000000001E-3</v>
          </cell>
          <cell r="KA137">
            <v>0</v>
          </cell>
          <cell r="KB137">
            <v>0</v>
          </cell>
          <cell r="KC137">
            <v>2E-3</v>
          </cell>
          <cell r="KD137">
            <v>2.9000000000000001E-2</v>
          </cell>
          <cell r="KE137">
            <v>0.16500000000000001</v>
          </cell>
          <cell r="KF137">
            <v>0.02</v>
          </cell>
          <cell r="KG137">
            <v>0</v>
          </cell>
          <cell r="KH137">
            <v>0</v>
          </cell>
          <cell r="KI137">
            <v>1E-3</v>
          </cell>
          <cell r="KJ137">
            <v>6.2E-2</v>
          </cell>
          <cell r="KK137">
            <v>0.45500000000000002</v>
          </cell>
          <cell r="KL137">
            <v>5.8000000000000003E-2</v>
          </cell>
          <cell r="KM137">
            <v>0</v>
          </cell>
          <cell r="KN137">
            <v>0</v>
          </cell>
          <cell r="KO137">
            <v>0</v>
          </cell>
          <cell r="KP137">
            <v>1.2E-2</v>
          </cell>
          <cell r="KQ137">
            <v>3.5999999999999997E-2</v>
          </cell>
          <cell r="KR137">
            <v>0</v>
          </cell>
          <cell r="KS137">
            <v>0</v>
          </cell>
          <cell r="KT137">
            <v>0</v>
          </cell>
          <cell r="KU137">
            <v>0</v>
          </cell>
          <cell r="KV137">
            <v>0</v>
          </cell>
          <cell r="KW137">
            <v>4.0000000000000001E-3</v>
          </cell>
          <cell r="KX137">
            <v>6.0000000000000001E-3</v>
          </cell>
          <cell r="KY137">
            <v>0</v>
          </cell>
          <cell r="KZ137">
            <v>0</v>
          </cell>
          <cell r="LA137">
            <v>0</v>
          </cell>
          <cell r="LB137">
            <v>0.13</v>
          </cell>
          <cell r="LC137">
            <v>2.3E-2</v>
          </cell>
          <cell r="LD137">
            <v>2E-3</v>
          </cell>
          <cell r="LE137">
            <v>0</v>
          </cell>
          <cell r="LF137">
            <v>0</v>
          </cell>
          <cell r="LG137">
            <v>7.0000000000000001E-3</v>
          </cell>
          <cell r="LH137">
            <v>0.03</v>
          </cell>
          <cell r="LI137">
            <v>0.16</v>
          </cell>
          <cell r="LJ137">
            <v>1.7999999999999999E-2</v>
          </cell>
          <cell r="LK137">
            <v>1E-3</v>
          </cell>
          <cell r="LL137">
            <v>1E-3</v>
          </cell>
          <cell r="LM137">
            <v>1E-3</v>
          </cell>
          <cell r="LN137">
            <v>0.104</v>
          </cell>
          <cell r="LO137">
            <v>0.41</v>
          </cell>
          <cell r="LP137">
            <v>5.2999999999999999E-2</v>
          </cell>
          <cell r="LQ137">
            <v>0</v>
          </cell>
          <cell r="LR137">
            <v>0</v>
          </cell>
          <cell r="LS137">
            <v>0</v>
          </cell>
          <cell r="LT137">
            <v>4.0000000000000001E-3</v>
          </cell>
          <cell r="LU137">
            <v>4.2000000000000003E-2</v>
          </cell>
          <cell r="LV137">
            <v>3.0000000000000001E-3</v>
          </cell>
          <cell r="LW137">
            <v>0</v>
          </cell>
          <cell r="LX137">
            <v>0</v>
          </cell>
          <cell r="LY137">
            <v>0</v>
          </cell>
          <cell r="LZ137">
            <v>0</v>
          </cell>
          <cell r="MA137">
            <v>0</v>
          </cell>
          <cell r="MB137">
            <v>0.01</v>
          </cell>
          <cell r="MC137">
            <v>0</v>
          </cell>
          <cell r="MD137">
            <v>0</v>
          </cell>
          <cell r="ME137">
            <v>0</v>
          </cell>
          <cell r="MF137">
            <v>0</v>
          </cell>
          <cell r="MG137">
            <v>6.6000000000000003E-2</v>
          </cell>
          <cell r="MH137">
            <v>8.5999999999999993E-2</v>
          </cell>
          <cell r="MI137">
            <v>0</v>
          </cell>
          <cell r="MJ137">
            <v>0</v>
          </cell>
          <cell r="MK137">
            <v>0</v>
          </cell>
          <cell r="ML137">
            <v>0</v>
          </cell>
          <cell r="MM137">
            <v>2E-3</v>
          </cell>
          <cell r="MN137">
            <v>0.219</v>
          </cell>
          <cell r="MO137">
            <v>0</v>
          </cell>
          <cell r="MP137">
            <v>0</v>
          </cell>
          <cell r="MQ137">
            <v>0</v>
          </cell>
          <cell r="MR137">
            <v>0</v>
          </cell>
          <cell r="MS137">
            <v>3.0000000000000001E-3</v>
          </cell>
          <cell r="MT137">
            <v>0.56200000000000006</v>
          </cell>
          <cell r="MU137">
            <v>0</v>
          </cell>
          <cell r="MV137">
            <v>0</v>
          </cell>
          <cell r="MW137">
            <v>0</v>
          </cell>
          <cell r="MX137">
            <v>0</v>
          </cell>
          <cell r="MY137">
            <v>1E-3</v>
          </cell>
          <cell r="MZ137">
            <v>5.1999999999999998E-2</v>
          </cell>
          <cell r="NA137">
            <v>7.0999999999999994E-2</v>
          </cell>
          <cell r="NB137">
            <v>0.10199999999999999</v>
          </cell>
          <cell r="NC137">
            <v>8.9999999999999993E-3</v>
          </cell>
          <cell r="ND137">
            <v>2.9000000000000001E-2</v>
          </cell>
          <cell r="NE137">
            <v>2.1999999999999999E-2</v>
          </cell>
          <cell r="NF137">
            <v>0</v>
          </cell>
          <cell r="NG137">
            <v>9.1999999999999998E-2</v>
          </cell>
          <cell r="NH137">
            <v>1.7999999999999999E-2</v>
          </cell>
          <cell r="NI137">
            <v>0.23499999999999999</v>
          </cell>
          <cell r="NJ137">
            <v>7.0000000000000001E-3</v>
          </cell>
          <cell r="NK137">
            <v>0</v>
          </cell>
          <cell r="NL137">
            <v>1.4E-2</v>
          </cell>
          <cell r="NM137">
            <v>1.2999999999999999E-2</v>
          </cell>
          <cell r="NN137">
            <v>9.2999999999999999E-2</v>
          </cell>
          <cell r="NO137">
            <v>1E-3</v>
          </cell>
          <cell r="NP137">
            <v>3.0000000000000001E-3</v>
          </cell>
          <cell r="NQ137">
            <v>6.9000000000000006E-2</v>
          </cell>
          <cell r="NR137">
            <v>2E-3</v>
          </cell>
          <cell r="NS137">
            <v>1.4E-2</v>
          </cell>
          <cell r="NT137">
            <v>0.20399999999999999</v>
          </cell>
          <cell r="NU137">
            <v>0.188</v>
          </cell>
          <cell r="NV137">
            <v>2.4E-2</v>
          </cell>
          <cell r="NW137">
            <v>6.0000000000000001E-3</v>
          </cell>
          <cell r="NX137">
            <v>1.4E-2</v>
          </cell>
          <cell r="NY137">
            <v>2.9000000000000001E-2</v>
          </cell>
          <cell r="NZ137">
            <v>0.25</v>
          </cell>
          <cell r="OA137">
            <v>0.06</v>
          </cell>
          <cell r="OB137">
            <v>1.2999999999999999E-2</v>
          </cell>
          <cell r="OC137">
            <v>4.0000000000000001E-3</v>
          </cell>
          <cell r="OD137">
            <v>1.4E-2</v>
          </cell>
          <cell r="OE137">
            <v>0.1</v>
          </cell>
          <cell r="OF137">
            <v>3.0000000000000001E-3</v>
          </cell>
          <cell r="OG137">
            <v>7.3999999999999996E-2</v>
          </cell>
          <cell r="OH137">
            <v>6.0000000000000001E-3</v>
          </cell>
          <cell r="OI137">
            <v>3.0000000000000001E-3</v>
          </cell>
          <cell r="OJ137">
            <v>0.21299999999999999</v>
          </cell>
          <cell r="OK137">
            <v>7.0000000000000007E-2</v>
          </cell>
          <cell r="OL137">
            <v>3.0000000000000001E-3</v>
          </cell>
          <cell r="OM137">
            <v>0</v>
          </cell>
          <cell r="ON137">
            <v>2E-3</v>
          </cell>
          <cell r="OO137">
            <v>0.156</v>
          </cell>
          <cell r="OP137">
            <v>9.5000000000000001E-2</v>
          </cell>
          <cell r="OQ137">
            <v>6.0000000000000001E-3</v>
          </cell>
          <cell r="OR137">
            <v>0.02</v>
          </cell>
          <cell r="OS137">
            <v>6.0000000000000001E-3</v>
          </cell>
          <cell r="OT137">
            <v>1.7999999999999999E-2</v>
          </cell>
          <cell r="OU137">
            <v>1.7000000000000001E-2</v>
          </cell>
          <cell r="OV137">
            <v>1E-3</v>
          </cell>
          <cell r="OW137">
            <v>3.5999999999999997E-2</v>
          </cell>
          <cell r="OX137">
            <v>0.17100000000000001</v>
          </cell>
          <cell r="OY137">
            <v>0.14299999999999999</v>
          </cell>
          <cell r="OZ137">
            <v>1.9E-2</v>
          </cell>
          <cell r="PA137">
            <v>2.7E-2</v>
          </cell>
          <cell r="PB137">
            <v>8.0000000000000002E-3</v>
          </cell>
          <cell r="PC137">
            <v>1E-3</v>
          </cell>
          <cell r="PD137">
            <v>0.19800000000000001</v>
          </cell>
        </row>
        <row r="138">
          <cell r="A138" t="str">
            <v>EnsIZ</v>
          </cell>
          <cell r="B138" t="str">
            <v>138</v>
          </cell>
          <cell r="C138" t="str">
            <v>NAF 38</v>
          </cell>
          <cell r="D138" t="str">
            <v>IZ</v>
          </cell>
          <cell r="E138" t="str">
            <v/>
          </cell>
          <cell r="F138">
            <v>9.6000000000000002E-2</v>
          </cell>
          <cell r="G138">
            <v>0.252</v>
          </cell>
          <cell r="H138">
            <v>0.44900000000000001</v>
          </cell>
          <cell r="I138">
            <v>0.184</v>
          </cell>
          <cell r="J138">
            <v>1.9E-2</v>
          </cell>
          <cell r="K138">
            <v>0.41599999999999998</v>
          </cell>
          <cell r="L138">
            <v>0.57499999999999996</v>
          </cell>
          <cell r="M138">
            <v>4.0000000000000001E-3</v>
          </cell>
          <cell r="N138">
            <v>5.0000000000000001E-3</v>
          </cell>
          <cell r="O138">
            <v>0.51900000000000002</v>
          </cell>
          <cell r="P138">
            <v>0.13200000000000001</v>
          </cell>
          <cell r="Q138">
            <v>8.0000000000000002E-3</v>
          </cell>
          <cell r="R138">
            <v>8.9999999999999993E-3</v>
          </cell>
          <cell r="S138">
            <v>5.2999999999999999E-2</v>
          </cell>
          <cell r="T138">
            <v>0.45200000000000001</v>
          </cell>
          <cell r="U138">
            <v>0.61299999999999999</v>
          </cell>
          <cell r="V138">
            <v>8.1000000000000003E-2</v>
          </cell>
          <cell r="W138">
            <v>6.9000000000000006E-2</v>
          </cell>
          <cell r="X138">
            <v>0.38</v>
          </cell>
          <cell r="Y138">
            <v>0.60399999999999998</v>
          </cell>
          <cell r="Z138">
            <v>1.6E-2</v>
          </cell>
          <cell r="AA138">
            <v>1.9E-2</v>
          </cell>
          <cell r="AB138">
            <v>0.60199999999999998</v>
          </cell>
          <cell r="AC138">
            <v>0.27</v>
          </cell>
          <cell r="AD138">
            <v>0.53100000000000003</v>
          </cell>
          <cell r="AE138">
            <v>0.15</v>
          </cell>
          <cell r="AF138">
            <v>0.72199999999999998</v>
          </cell>
          <cell r="AG138">
            <v>0.27800000000000002</v>
          </cell>
          <cell r="AH138">
            <v>0.152</v>
          </cell>
          <cell r="AI138">
            <v>0.84799999999999998</v>
          </cell>
          <cell r="AK138">
            <v>0.39900000000000002</v>
          </cell>
          <cell r="AL138">
            <v>0.53500000000000003</v>
          </cell>
          <cell r="AM138">
            <v>4.0000000000000001E-3</v>
          </cell>
          <cell r="AN138">
            <v>1.4999999999999999E-2</v>
          </cell>
          <cell r="AO138">
            <v>4.5999999999999999E-2</v>
          </cell>
          <cell r="AP138">
            <v>5.5E-2</v>
          </cell>
          <cell r="AQ138">
            <v>3.5999999999999997E-2</v>
          </cell>
          <cell r="AR138">
            <v>0.03</v>
          </cell>
          <cell r="AS138">
            <v>0.77300000000000002</v>
          </cell>
          <cell r="AT138">
            <v>0.105</v>
          </cell>
          <cell r="AV138">
            <v>9.1999999999999998E-2</v>
          </cell>
          <cell r="AW138">
            <v>0.14499999999999999</v>
          </cell>
          <cell r="AX138">
            <v>5.7000000000000002E-2</v>
          </cell>
          <cell r="AY138">
            <v>0.39100000000000001</v>
          </cell>
          <cell r="AZ138">
            <v>0.315</v>
          </cell>
          <cell r="BA138">
            <v>8.1969999999999992</v>
          </cell>
          <cell r="BB138">
            <v>8.1000000000000003E-2</v>
          </cell>
          <cell r="BC138">
            <v>0.25600000000000001</v>
          </cell>
          <cell r="BD138">
            <v>0.52400000000000002</v>
          </cell>
          <cell r="BE138">
            <v>0.13900000000000001</v>
          </cell>
          <cell r="BF138">
            <v>0.47199999999999998</v>
          </cell>
          <cell r="BG138">
            <v>0.152</v>
          </cell>
          <cell r="BH138">
            <v>0.13500000000000001</v>
          </cell>
          <cell r="BI138">
            <v>8.6999999999999994E-2</v>
          </cell>
          <cell r="BJ138">
            <v>6.8000000000000005E-2</v>
          </cell>
          <cell r="BK138">
            <v>8.5000000000000006E-2</v>
          </cell>
          <cell r="BL138">
            <v>1E-3</v>
          </cell>
          <cell r="BM138">
            <v>8.3000000000000004E-2</v>
          </cell>
          <cell r="BN138">
            <v>2.5000000000000001E-2</v>
          </cell>
          <cell r="BO138">
            <v>3.9E-2</v>
          </cell>
          <cell r="BP138">
            <v>0.16200000000000001</v>
          </cell>
          <cell r="BQ138">
            <v>0.69</v>
          </cell>
          <cell r="BR138">
            <v>0.11600000000000001</v>
          </cell>
          <cell r="BS138">
            <v>8.3000000000000004E-2</v>
          </cell>
          <cell r="BT138">
            <v>4.5999999999999999E-2</v>
          </cell>
          <cell r="BU138">
            <v>0.112</v>
          </cell>
          <cell r="BV138">
            <v>0.25900000000000001</v>
          </cell>
          <cell r="BW138">
            <v>0.38400000000000001</v>
          </cell>
          <cell r="BX138">
            <v>0</v>
          </cell>
          <cell r="BY138">
            <v>0</v>
          </cell>
          <cell r="BZ138">
            <v>3.0000000000000001E-3</v>
          </cell>
          <cell r="CA138">
            <v>0.10299999999999999</v>
          </cell>
          <cell r="CB138">
            <v>0.63300000000000001</v>
          </cell>
          <cell r="CC138">
            <v>0.26</v>
          </cell>
          <cell r="CD138">
            <v>7.0000000000000001E-3</v>
          </cell>
          <cell r="CE138">
            <v>7.0000000000000001E-3</v>
          </cell>
          <cell r="CF138">
            <v>2.1999999999999999E-2</v>
          </cell>
          <cell r="CG138">
            <v>0.14199999999999999</v>
          </cell>
          <cell r="CH138">
            <v>0.61299999999999999</v>
          </cell>
          <cell r="CI138">
            <v>0.20899999999999999</v>
          </cell>
          <cell r="CJ138">
            <v>0</v>
          </cell>
          <cell r="CK138">
            <v>0</v>
          </cell>
          <cell r="CL138">
            <v>0</v>
          </cell>
          <cell r="CM138">
            <v>2E-3</v>
          </cell>
          <cell r="CN138">
            <v>0.10100000000000001</v>
          </cell>
          <cell r="CO138">
            <v>0.89700000000000002</v>
          </cell>
          <cell r="CP138">
            <v>0.36599999999999999</v>
          </cell>
          <cell r="CQ138">
            <v>0.35899999999999999</v>
          </cell>
          <cell r="CR138">
            <v>0.21</v>
          </cell>
          <cell r="CS138">
            <v>1.2999999999999999E-2</v>
          </cell>
          <cell r="CT138">
            <v>5.1999999999999998E-2</v>
          </cell>
          <cell r="CU138">
            <v>0.35099999999999998</v>
          </cell>
          <cell r="CV138">
            <v>0.35</v>
          </cell>
          <cell r="CW138">
            <v>0.12</v>
          </cell>
          <cell r="CX138">
            <v>0.104</v>
          </cell>
          <cell r="CY138">
            <v>7.3999999999999996E-2</v>
          </cell>
          <cell r="CZ138">
            <v>0.51600000000000001</v>
          </cell>
          <cell r="DA138">
            <v>0.29099999999999998</v>
          </cell>
          <cell r="DB138">
            <v>0.154</v>
          </cell>
          <cell r="DC138">
            <v>5.0000000000000001E-3</v>
          </cell>
          <cell r="DD138">
            <v>3.4000000000000002E-2</v>
          </cell>
          <cell r="DE138">
            <v>0.29899999999999999</v>
          </cell>
          <cell r="DF138">
            <v>0.32700000000000001</v>
          </cell>
          <cell r="DG138">
            <v>0.27300000000000002</v>
          </cell>
          <cell r="DH138">
            <v>3.4000000000000002E-2</v>
          </cell>
          <cell r="DI138">
            <v>6.7000000000000004E-2</v>
          </cell>
          <cell r="DJ138">
            <v>0.40300000000000002</v>
          </cell>
          <cell r="DK138">
            <v>0.17799999999999999</v>
          </cell>
          <cell r="DL138">
            <v>2.3E-2</v>
          </cell>
          <cell r="DM138">
            <v>1.2E-2</v>
          </cell>
          <cell r="DN138">
            <v>0.38400000000000001</v>
          </cell>
          <cell r="DO138">
            <v>0.40100000000000002</v>
          </cell>
          <cell r="DP138">
            <v>0.34100000000000003</v>
          </cell>
          <cell r="DQ138">
            <v>0.08</v>
          </cell>
          <cell r="DR138">
            <v>5.2999999999999999E-2</v>
          </cell>
          <cell r="DS138">
            <v>0.124</v>
          </cell>
          <cell r="DT138">
            <v>0.34300000000000003</v>
          </cell>
          <cell r="DU138">
            <v>0.36599999999999999</v>
          </cell>
          <cell r="DV138">
            <v>0.24399999999999999</v>
          </cell>
          <cell r="DW138">
            <v>7.0000000000000001E-3</v>
          </cell>
          <cell r="DX138">
            <v>4.1000000000000002E-2</v>
          </cell>
          <cell r="DY138">
            <v>8.5000000000000006E-2</v>
          </cell>
          <cell r="DZ138">
            <v>0.41299999999999998</v>
          </cell>
          <cell r="EA138">
            <v>0.22900000000000001</v>
          </cell>
          <cell r="EB138">
            <v>0.27300000000000002</v>
          </cell>
          <cell r="EC138">
            <v>2.9000000000000001E-2</v>
          </cell>
          <cell r="ED138">
            <v>0.214</v>
          </cell>
          <cell r="EE138">
            <v>9.5000000000000001E-2</v>
          </cell>
          <cell r="EF138">
            <v>0.432</v>
          </cell>
          <cell r="EG138">
            <v>0.23</v>
          </cell>
          <cell r="EH138">
            <v>8.7999999999999995E-2</v>
          </cell>
          <cell r="EI138">
            <v>0.41</v>
          </cell>
          <cell r="EJ138">
            <v>0.26900000000000002</v>
          </cell>
          <cell r="EK138">
            <v>0.23300000000000001</v>
          </cell>
          <cell r="EL138">
            <v>0.02</v>
          </cell>
          <cell r="EM138">
            <v>5.0999999999999997E-2</v>
          </cell>
          <cell r="EN138">
            <v>0.154</v>
          </cell>
          <cell r="EO138">
            <v>0.13</v>
          </cell>
          <cell r="EP138">
            <v>0.33</v>
          </cell>
          <cell r="EQ138">
            <v>0.316</v>
          </cell>
          <cell r="ER138">
            <v>0.10100000000000001</v>
          </cell>
          <cell r="ES138">
            <v>0.6</v>
          </cell>
          <cell r="ET138">
            <v>5.7000000000000002E-2</v>
          </cell>
          <cell r="EU138">
            <v>0.22900000000000001</v>
          </cell>
          <cell r="EV138">
            <v>6.8000000000000005E-2</v>
          </cell>
          <cell r="EW138">
            <v>0.01</v>
          </cell>
          <cell r="EX138">
            <v>4.1000000000000002E-2</v>
          </cell>
          <cell r="EY138">
            <v>9.8000000000000004E-2</v>
          </cell>
          <cell r="EZ138">
            <v>0.28100000000000003</v>
          </cell>
          <cell r="FA138">
            <v>0.44900000000000001</v>
          </cell>
          <cell r="FB138">
            <v>0.219</v>
          </cell>
          <cell r="FC138">
            <v>0.311</v>
          </cell>
          <cell r="FD138">
            <v>2.1000000000000001E-2</v>
          </cell>
          <cell r="FE138">
            <v>0.435</v>
          </cell>
          <cell r="FF138">
            <v>0.27900000000000003</v>
          </cell>
          <cell r="FG138">
            <v>0.25900000000000001</v>
          </cell>
          <cell r="FH138">
            <v>2.8000000000000001E-2</v>
          </cell>
          <cell r="FI138">
            <v>0.28699999999999998</v>
          </cell>
          <cell r="FJ138">
            <v>0.376</v>
          </cell>
          <cell r="FK138">
            <v>0.309</v>
          </cell>
          <cell r="FL138">
            <v>2.8000000000000001E-2</v>
          </cell>
          <cell r="FM138">
            <v>0.24399999999999999</v>
          </cell>
          <cell r="FN138">
            <v>0.186</v>
          </cell>
          <cell r="FO138">
            <v>0.52600000000000002</v>
          </cell>
          <cell r="FP138">
            <v>4.4999999999999998E-2</v>
          </cell>
          <cell r="FQ138">
            <v>0.58299999999999996</v>
          </cell>
          <cell r="FR138">
            <v>6.8000000000000005E-2</v>
          </cell>
          <cell r="FS138">
            <v>0.20599999999999999</v>
          </cell>
          <cell r="FT138">
            <v>5.7000000000000002E-2</v>
          </cell>
          <cell r="FU138">
            <v>8.2000000000000003E-2</v>
          </cell>
          <cell r="FV138">
            <v>4.0000000000000001E-3</v>
          </cell>
          <cell r="FW138">
            <v>0.57099999999999995</v>
          </cell>
          <cell r="FX138">
            <v>7.1999999999999995E-2</v>
          </cell>
          <cell r="FY138">
            <v>0.20499999999999999</v>
          </cell>
          <cell r="FZ138">
            <v>6.0999999999999999E-2</v>
          </cell>
          <cell r="GA138">
            <v>8.6999999999999994E-2</v>
          </cell>
          <cell r="GB138">
            <v>4.0000000000000001E-3</v>
          </cell>
          <cell r="GC138">
            <v>0.02</v>
          </cell>
          <cell r="GD138">
            <v>8.9999999999999993E-3</v>
          </cell>
          <cell r="GE138">
            <v>4.0000000000000001E-3</v>
          </cell>
          <cell r="GF138">
            <v>5.0000000000000001E-3</v>
          </cell>
          <cell r="GG138">
            <v>2.5999999999999999E-2</v>
          </cell>
          <cell r="GH138">
            <v>3.2000000000000001E-2</v>
          </cell>
          <cell r="GI138">
            <v>8.5999999999999993E-2</v>
          </cell>
          <cell r="GJ138">
            <v>5.0999999999999997E-2</v>
          </cell>
          <cell r="GK138">
            <v>2.1000000000000001E-2</v>
          </cell>
          <cell r="GL138">
            <v>4.9000000000000002E-2</v>
          </cell>
          <cell r="GM138">
            <v>3.1E-2</v>
          </cell>
          <cell r="GN138">
            <v>1.7999999999999999E-2</v>
          </cell>
          <cell r="GO138">
            <v>0.22800000000000001</v>
          </cell>
          <cell r="GP138">
            <v>4.9000000000000002E-2</v>
          </cell>
          <cell r="GQ138">
            <v>0.107</v>
          </cell>
          <cell r="GR138">
            <v>3.4000000000000002E-2</v>
          </cell>
          <cell r="GS138">
            <v>8.9999999999999993E-3</v>
          </cell>
          <cell r="GT138">
            <v>0.02</v>
          </cell>
          <cell r="GU138">
            <v>0.127</v>
          </cell>
          <cell r="GV138">
            <v>3.7999999999999999E-2</v>
          </cell>
          <cell r="GW138">
            <v>1E-3</v>
          </cell>
          <cell r="GX138">
            <v>0</v>
          </cell>
          <cell r="GY138">
            <v>1E-3</v>
          </cell>
          <cell r="GZ138">
            <v>1.7000000000000001E-2</v>
          </cell>
          <cell r="HA138">
            <v>1.2E-2</v>
          </cell>
          <cell r="HB138">
            <v>6.0000000000000001E-3</v>
          </cell>
          <cell r="HC138">
            <v>0</v>
          </cell>
          <cell r="HD138">
            <v>0</v>
          </cell>
          <cell r="HE138">
            <v>3.0000000000000001E-3</v>
          </cell>
          <cell r="HF138">
            <v>0</v>
          </cell>
          <cell r="HG138">
            <v>0</v>
          </cell>
          <cell r="HH138">
            <v>1E-3</v>
          </cell>
          <cell r="HI138">
            <v>1E-3</v>
          </cell>
          <cell r="HJ138">
            <v>0</v>
          </cell>
          <cell r="HK138">
            <v>2.3E-2</v>
          </cell>
          <cell r="HL138">
            <v>7.1999999999999995E-2</v>
          </cell>
          <cell r="HM138">
            <v>1E-3</v>
          </cell>
          <cell r="HN138">
            <v>5.0000000000000001E-3</v>
          </cell>
          <cell r="HO138">
            <v>1E-3</v>
          </cell>
          <cell r="HP138">
            <v>2.4E-2</v>
          </cell>
          <cell r="HQ138">
            <v>0.05</v>
          </cell>
          <cell r="HR138">
            <v>0.17899999999999999</v>
          </cell>
          <cell r="HS138">
            <v>0</v>
          </cell>
          <cell r="HT138">
            <v>7.4999999999999997E-2</v>
          </cell>
          <cell r="HU138">
            <v>0</v>
          </cell>
          <cell r="HV138">
            <v>8.0000000000000002E-3</v>
          </cell>
          <cell r="HW138">
            <v>7.3999999999999996E-2</v>
          </cell>
          <cell r="HX138">
            <v>0.28499999999999998</v>
          </cell>
          <cell r="HY138">
            <v>0</v>
          </cell>
          <cell r="HZ138">
            <v>2E-3</v>
          </cell>
          <cell r="IA138">
            <v>2.3E-2</v>
          </cell>
          <cell r="IB138">
            <v>7.0000000000000001E-3</v>
          </cell>
          <cell r="IC138">
            <v>1.4999999999999999E-2</v>
          </cell>
          <cell r="ID138">
            <v>0.13500000000000001</v>
          </cell>
          <cell r="IE138">
            <v>0</v>
          </cell>
          <cell r="IF138">
            <v>0</v>
          </cell>
          <cell r="IG138">
            <v>0</v>
          </cell>
          <cell r="IH138">
            <v>0</v>
          </cell>
          <cell r="II138">
            <v>0</v>
          </cell>
          <cell r="IJ138">
            <v>0.02</v>
          </cell>
          <cell r="IK138">
            <v>4.8000000000000001E-2</v>
          </cell>
          <cell r="IL138">
            <v>1.4E-2</v>
          </cell>
          <cell r="IM138">
            <v>4.0000000000000001E-3</v>
          </cell>
          <cell r="IN138">
            <v>2E-3</v>
          </cell>
          <cell r="IO138">
            <v>1.2999999999999999E-2</v>
          </cell>
          <cell r="IP138">
            <v>1.9E-2</v>
          </cell>
          <cell r="IQ138">
            <v>4.9000000000000002E-2</v>
          </cell>
          <cell r="IR138">
            <v>2.4E-2</v>
          </cell>
          <cell r="IS138">
            <v>2.9000000000000001E-2</v>
          </cell>
          <cell r="IT138">
            <v>5.1999999999999998E-2</v>
          </cell>
          <cell r="IU138">
            <v>4.2999999999999997E-2</v>
          </cell>
          <cell r="IV138">
            <v>6.5000000000000002E-2</v>
          </cell>
          <cell r="IW138">
            <v>1.4999999999999999E-2</v>
          </cell>
          <cell r="IX138">
            <v>0.04</v>
          </cell>
          <cell r="IY138">
            <v>1.2E-2</v>
          </cell>
          <cell r="IZ138">
            <v>5.3999999999999999E-2</v>
          </cell>
          <cell r="JA138">
            <v>0.17499999999999999</v>
          </cell>
          <cell r="JB138">
            <v>0.16800000000000001</v>
          </cell>
          <cell r="JC138">
            <v>5.0000000000000001E-3</v>
          </cell>
          <cell r="JD138">
            <v>4.0000000000000001E-3</v>
          </cell>
          <cell r="JE138">
            <v>0</v>
          </cell>
          <cell r="JF138">
            <v>6.0000000000000001E-3</v>
          </cell>
          <cell r="JG138">
            <v>0.02</v>
          </cell>
          <cell r="JH138">
            <v>0.121</v>
          </cell>
          <cell r="JI138">
            <v>0</v>
          </cell>
          <cell r="JJ138">
            <v>2E-3</v>
          </cell>
          <cell r="JK138">
            <v>2E-3</v>
          </cell>
          <cell r="JL138">
            <v>0</v>
          </cell>
          <cell r="JM138">
            <v>7.0000000000000001E-3</v>
          </cell>
          <cell r="JN138">
            <v>0.01</v>
          </cell>
          <cell r="JO138">
            <v>0</v>
          </cell>
          <cell r="JP138">
            <v>0</v>
          </cell>
          <cell r="JQ138">
            <v>0</v>
          </cell>
          <cell r="JR138">
            <v>7.0000000000000001E-3</v>
          </cell>
          <cell r="JS138">
            <v>4.8000000000000001E-2</v>
          </cell>
          <cell r="JT138">
            <v>4.2000000000000003E-2</v>
          </cell>
          <cell r="JU138">
            <v>0</v>
          </cell>
          <cell r="JV138">
            <v>0</v>
          </cell>
          <cell r="JW138">
            <v>3.0000000000000001E-3</v>
          </cell>
          <cell r="JX138">
            <v>2.1999999999999999E-2</v>
          </cell>
          <cell r="JY138">
            <v>0.14899999999999999</v>
          </cell>
          <cell r="JZ138">
            <v>0.08</v>
          </cell>
          <cell r="KA138">
            <v>0</v>
          </cell>
          <cell r="KB138">
            <v>0</v>
          </cell>
          <cell r="KC138">
            <v>0</v>
          </cell>
          <cell r="KD138">
            <v>5.6000000000000001E-2</v>
          </cell>
          <cell r="KE138">
            <v>0.32600000000000001</v>
          </cell>
          <cell r="KF138">
            <v>8.4000000000000005E-2</v>
          </cell>
          <cell r="KG138">
            <v>0</v>
          </cell>
          <cell r="KH138">
            <v>0</v>
          </cell>
          <cell r="KI138">
            <v>0</v>
          </cell>
          <cell r="KJ138">
            <v>1.7000000000000001E-2</v>
          </cell>
          <cell r="KK138">
            <v>9.6000000000000002E-2</v>
          </cell>
          <cell r="KL138">
            <v>5.1999999999999998E-2</v>
          </cell>
          <cell r="KM138">
            <v>0</v>
          </cell>
          <cell r="KN138">
            <v>0</v>
          </cell>
          <cell r="KO138">
            <v>0</v>
          </cell>
          <cell r="KP138">
            <v>2E-3</v>
          </cell>
          <cell r="KQ138">
            <v>1.2E-2</v>
          </cell>
          <cell r="KR138">
            <v>4.0000000000000001E-3</v>
          </cell>
          <cell r="KS138">
            <v>0</v>
          </cell>
          <cell r="KT138">
            <v>3.0000000000000001E-3</v>
          </cell>
          <cell r="KU138">
            <v>1E-3</v>
          </cell>
          <cell r="KV138">
            <v>1.0999999999999999E-2</v>
          </cell>
          <cell r="KW138">
            <v>5.2999999999999999E-2</v>
          </cell>
          <cell r="KX138">
            <v>3.1E-2</v>
          </cell>
          <cell r="KY138">
            <v>6.0000000000000001E-3</v>
          </cell>
          <cell r="KZ138">
            <v>3.0000000000000001E-3</v>
          </cell>
          <cell r="LA138">
            <v>2E-3</v>
          </cell>
          <cell r="LB138">
            <v>4.8000000000000001E-2</v>
          </cell>
          <cell r="LC138">
            <v>0.14099999999999999</v>
          </cell>
          <cell r="LD138">
            <v>5.7000000000000002E-2</v>
          </cell>
          <cell r="LE138">
            <v>0</v>
          </cell>
          <cell r="LF138">
            <v>0</v>
          </cell>
          <cell r="LG138">
            <v>8.9999999999999993E-3</v>
          </cell>
          <cell r="LH138">
            <v>6.8000000000000005E-2</v>
          </cell>
          <cell r="LI138">
            <v>0.21199999999999999</v>
          </cell>
          <cell r="LJ138">
            <v>8.1000000000000003E-2</v>
          </cell>
          <cell r="LK138">
            <v>1E-3</v>
          </cell>
          <cell r="LL138">
            <v>1E-3</v>
          </cell>
          <cell r="LM138">
            <v>8.9999999999999993E-3</v>
          </cell>
          <cell r="LN138">
            <v>1.6E-2</v>
          </cell>
          <cell r="LO138">
            <v>0.185</v>
          </cell>
          <cell r="LP138">
            <v>0.04</v>
          </cell>
          <cell r="LQ138">
            <v>0</v>
          </cell>
          <cell r="LR138">
            <v>0</v>
          </cell>
          <cell r="LS138">
            <v>0</v>
          </cell>
          <cell r="LT138">
            <v>0</v>
          </cell>
          <cell r="LU138">
            <v>0.02</v>
          </cell>
          <cell r="LV138">
            <v>0</v>
          </cell>
          <cell r="LW138">
            <v>0</v>
          </cell>
          <cell r="LX138">
            <v>0</v>
          </cell>
          <cell r="LY138">
            <v>0</v>
          </cell>
          <cell r="LZ138">
            <v>0</v>
          </cell>
          <cell r="MA138">
            <v>0</v>
          </cell>
          <cell r="MB138">
            <v>0.1</v>
          </cell>
          <cell r="MC138">
            <v>0</v>
          </cell>
          <cell r="MD138">
            <v>0</v>
          </cell>
          <cell r="ME138">
            <v>0</v>
          </cell>
          <cell r="MF138">
            <v>0</v>
          </cell>
          <cell r="MG138">
            <v>0</v>
          </cell>
          <cell r="MH138">
            <v>0.25800000000000001</v>
          </cell>
          <cell r="MI138">
            <v>0</v>
          </cell>
          <cell r="MJ138">
            <v>0</v>
          </cell>
          <cell r="MK138">
            <v>0</v>
          </cell>
          <cell r="ML138">
            <v>0</v>
          </cell>
          <cell r="MM138">
            <v>0.10100000000000001</v>
          </cell>
          <cell r="MN138">
            <v>0.35799999999999998</v>
          </cell>
          <cell r="MO138">
            <v>0</v>
          </cell>
          <cell r="MP138">
            <v>0</v>
          </cell>
          <cell r="MQ138">
            <v>0</v>
          </cell>
          <cell r="MR138">
            <v>2E-3</v>
          </cell>
          <cell r="MS138">
            <v>0</v>
          </cell>
          <cell r="MT138">
            <v>0.16</v>
          </cell>
          <cell r="MU138">
            <v>0</v>
          </cell>
          <cell r="MV138">
            <v>0</v>
          </cell>
          <cell r="MW138">
            <v>0</v>
          </cell>
          <cell r="MX138">
            <v>0</v>
          </cell>
          <cell r="MY138">
            <v>1E-3</v>
          </cell>
          <cell r="MZ138">
            <v>0.02</v>
          </cell>
          <cell r="NA138">
            <v>2.7E-2</v>
          </cell>
          <cell r="NB138">
            <v>3.4000000000000002E-2</v>
          </cell>
          <cell r="NC138">
            <v>8.0000000000000002E-3</v>
          </cell>
          <cell r="ND138">
            <v>1.4999999999999999E-2</v>
          </cell>
          <cell r="NE138">
            <v>1E-3</v>
          </cell>
          <cell r="NF138">
            <v>0</v>
          </cell>
          <cell r="NG138">
            <v>0.11799999999999999</v>
          </cell>
          <cell r="NH138">
            <v>0.05</v>
          </cell>
          <cell r="NI138">
            <v>0.22800000000000001</v>
          </cell>
          <cell r="NJ138">
            <v>1.7000000000000001E-2</v>
          </cell>
          <cell r="NK138">
            <v>0</v>
          </cell>
          <cell r="NL138">
            <v>3.5000000000000003E-2</v>
          </cell>
          <cell r="NM138">
            <v>3.2000000000000001E-2</v>
          </cell>
          <cell r="NN138">
            <v>0.155</v>
          </cell>
          <cell r="NO138">
            <v>6.0000000000000001E-3</v>
          </cell>
          <cell r="NP138">
            <v>1E-3</v>
          </cell>
          <cell r="NQ138">
            <v>2.5999999999999999E-2</v>
          </cell>
          <cell r="NR138">
            <v>5.0000000000000001E-3</v>
          </cell>
          <cell r="NS138">
            <v>3.5000000000000003E-2</v>
          </cell>
          <cell r="NT138">
            <v>0.20599999999999999</v>
          </cell>
          <cell r="NU138">
            <v>6.2E-2</v>
          </cell>
          <cell r="NV138">
            <v>1.2999999999999999E-2</v>
          </cell>
          <cell r="NW138">
            <v>7.0000000000000001E-3</v>
          </cell>
          <cell r="NX138">
            <v>4.0000000000000001E-3</v>
          </cell>
          <cell r="NY138">
            <v>1.6E-2</v>
          </cell>
          <cell r="NZ138">
            <v>0.35699999999999998</v>
          </cell>
          <cell r="OA138">
            <v>3.3000000000000002E-2</v>
          </cell>
          <cell r="OB138">
            <v>8.9999999999999993E-3</v>
          </cell>
          <cell r="OC138">
            <v>2E-3</v>
          </cell>
          <cell r="OD138">
            <v>0.02</v>
          </cell>
          <cell r="OE138">
            <v>0.20499999999999999</v>
          </cell>
          <cell r="OF138">
            <v>1E-3</v>
          </cell>
          <cell r="OG138">
            <v>6.0000000000000001E-3</v>
          </cell>
          <cell r="OH138">
            <v>2.1999999999999999E-2</v>
          </cell>
          <cell r="OI138">
            <v>2.4E-2</v>
          </cell>
          <cell r="OJ138">
            <v>0.22</v>
          </cell>
          <cell r="OK138">
            <v>2.1000000000000001E-2</v>
          </cell>
          <cell r="OL138">
            <v>3.0000000000000001E-3</v>
          </cell>
          <cell r="OM138">
            <v>4.0000000000000001E-3</v>
          </cell>
          <cell r="ON138">
            <v>0</v>
          </cell>
          <cell r="OO138">
            <v>3.9E-2</v>
          </cell>
          <cell r="OP138">
            <v>0.122</v>
          </cell>
          <cell r="OQ138">
            <v>0.04</v>
          </cell>
          <cell r="OR138">
            <v>1.4E-2</v>
          </cell>
          <cell r="OS138">
            <v>5.0000000000000001E-3</v>
          </cell>
          <cell r="OT138">
            <v>4.9000000000000002E-2</v>
          </cell>
          <cell r="OU138">
            <v>4.2000000000000003E-2</v>
          </cell>
          <cell r="OV138">
            <v>0</v>
          </cell>
          <cell r="OW138">
            <v>1.4E-2</v>
          </cell>
          <cell r="OX138">
            <v>0.22700000000000001</v>
          </cell>
          <cell r="OY138">
            <v>0.16800000000000001</v>
          </cell>
          <cell r="OZ138">
            <v>2.1999999999999999E-2</v>
          </cell>
          <cell r="PA138">
            <v>7.0000000000000001E-3</v>
          </cell>
          <cell r="PB138">
            <v>1.0999999999999999E-2</v>
          </cell>
          <cell r="PC138">
            <v>1.4999999999999999E-2</v>
          </cell>
          <cell r="PD138">
            <v>0.19500000000000001</v>
          </cell>
        </row>
        <row r="139">
          <cell r="A139" t="str">
            <v>EnsJA</v>
          </cell>
          <cell r="B139" t="str">
            <v>139</v>
          </cell>
          <cell r="C139" t="str">
            <v>NAF 38</v>
          </cell>
          <cell r="D139" t="str">
            <v>JA</v>
          </cell>
          <cell r="E139" t="str">
            <v/>
          </cell>
          <cell r="F139">
            <v>4.0000000000000001E-3</v>
          </cell>
          <cell r="G139">
            <v>4.8000000000000001E-2</v>
          </cell>
          <cell r="H139">
            <v>0.36</v>
          </cell>
          <cell r="I139">
            <v>0.57599999999999996</v>
          </cell>
          <cell r="J139">
            <v>1.0999999999999999E-2</v>
          </cell>
          <cell r="K139">
            <v>0.73199999999999998</v>
          </cell>
          <cell r="L139">
            <v>0.13300000000000001</v>
          </cell>
          <cell r="M139">
            <v>2.9000000000000001E-2</v>
          </cell>
          <cell r="N139">
            <v>0.106</v>
          </cell>
          <cell r="O139">
            <v>0.29899999999999999</v>
          </cell>
          <cell r="P139">
            <v>0.16</v>
          </cell>
          <cell r="Q139">
            <v>1.7000000000000001E-2</v>
          </cell>
          <cell r="R139">
            <v>3.3000000000000002E-2</v>
          </cell>
          <cell r="S139">
            <v>8.0000000000000002E-3</v>
          </cell>
          <cell r="T139">
            <v>0.30199999999999999</v>
          </cell>
          <cell r="U139">
            <v>0.108</v>
          </cell>
          <cell r="V139">
            <v>0.20399999999999999</v>
          </cell>
          <cell r="W139">
            <v>0.29799999999999999</v>
          </cell>
          <cell r="X139">
            <v>0.13400000000000001</v>
          </cell>
          <cell r="Y139">
            <v>0.753</v>
          </cell>
          <cell r="Z139">
            <v>0.113</v>
          </cell>
          <cell r="AA139">
            <v>0.124</v>
          </cell>
          <cell r="AB139">
            <v>0.628</v>
          </cell>
          <cell r="AC139">
            <v>0.13200000000000001</v>
          </cell>
          <cell r="AD139">
            <v>0.46500000000000002</v>
          </cell>
          <cell r="AE139">
            <v>0.17100000000000001</v>
          </cell>
          <cell r="AF139">
            <v>0.13300000000000001</v>
          </cell>
          <cell r="AG139">
            <v>0.86699999999999999</v>
          </cell>
          <cell r="AH139">
            <v>7.8E-2</v>
          </cell>
          <cell r="AI139">
            <v>0.92200000000000004</v>
          </cell>
          <cell r="AK139">
            <v>0.74199999999999999</v>
          </cell>
          <cell r="AL139">
            <v>0.152</v>
          </cell>
          <cell r="AM139">
            <v>0</v>
          </cell>
          <cell r="AN139">
            <v>7.5999999999999998E-2</v>
          </cell>
          <cell r="AO139">
            <v>0.03</v>
          </cell>
          <cell r="AP139">
            <v>0.03</v>
          </cell>
          <cell r="AQ139">
            <v>0.121</v>
          </cell>
          <cell r="AR139">
            <v>2.3E-2</v>
          </cell>
          <cell r="AS139">
            <v>0.55300000000000005</v>
          </cell>
          <cell r="AT139">
            <v>0.27300000000000002</v>
          </cell>
          <cell r="AV139">
            <v>1.7999999999999999E-2</v>
          </cell>
          <cell r="AW139">
            <v>6.0999999999999999E-2</v>
          </cell>
          <cell r="AX139">
            <v>8.0000000000000002E-3</v>
          </cell>
          <cell r="AY139">
            <v>0.66800000000000004</v>
          </cell>
          <cell r="AZ139">
            <v>0.245</v>
          </cell>
          <cell r="BA139">
            <v>61.165999999999997</v>
          </cell>
          <cell r="BB139">
            <v>0.08</v>
          </cell>
          <cell r="BC139">
            <v>0.1</v>
          </cell>
          <cell r="BD139">
            <v>0.27600000000000002</v>
          </cell>
          <cell r="BE139">
            <v>0.54400000000000004</v>
          </cell>
          <cell r="BF139">
            <v>0.16700000000000001</v>
          </cell>
          <cell r="BG139">
            <v>0.21099999999999999</v>
          </cell>
          <cell r="BH139">
            <v>0.14399999999999999</v>
          </cell>
          <cell r="BI139">
            <v>0.23200000000000001</v>
          </cell>
          <cell r="BJ139">
            <v>0.10199999999999999</v>
          </cell>
          <cell r="BK139">
            <v>0.14499999999999999</v>
          </cell>
          <cell r="BL139">
            <v>0.28999999999999998</v>
          </cell>
          <cell r="BM139">
            <v>0.22700000000000001</v>
          </cell>
          <cell r="BN139">
            <v>0.191</v>
          </cell>
          <cell r="BO139">
            <v>0.10100000000000001</v>
          </cell>
          <cell r="BP139">
            <v>6.5000000000000002E-2</v>
          </cell>
          <cell r="BQ139">
            <v>0.125</v>
          </cell>
          <cell r="BR139">
            <v>4.0000000000000001E-3</v>
          </cell>
          <cell r="BS139">
            <v>6.0000000000000001E-3</v>
          </cell>
          <cell r="BT139">
            <v>0.01</v>
          </cell>
          <cell r="BU139">
            <v>8.0000000000000002E-3</v>
          </cell>
          <cell r="BV139">
            <v>0.08</v>
          </cell>
          <cell r="BW139">
            <v>0.89300000000000002</v>
          </cell>
          <cell r="BX139">
            <v>0</v>
          </cell>
          <cell r="BY139">
            <v>0</v>
          </cell>
          <cell r="BZ139">
            <v>0</v>
          </cell>
          <cell r="CA139">
            <v>4.9000000000000002E-2</v>
          </cell>
          <cell r="CB139">
            <v>0.76200000000000001</v>
          </cell>
          <cell r="CC139">
            <v>0.188</v>
          </cell>
          <cell r="CD139">
            <v>0</v>
          </cell>
          <cell r="CE139">
            <v>1.7000000000000001E-2</v>
          </cell>
          <cell r="CF139">
            <v>2.3E-2</v>
          </cell>
          <cell r="CG139">
            <v>0.307</v>
          </cell>
          <cell r="CH139">
            <v>0.51700000000000002</v>
          </cell>
          <cell r="CI139">
            <v>0.13600000000000001</v>
          </cell>
          <cell r="CJ139">
            <v>0</v>
          </cell>
          <cell r="CK139">
            <v>0</v>
          </cell>
          <cell r="CL139">
            <v>0</v>
          </cell>
          <cell r="CM139">
            <v>2.1999999999999999E-2</v>
          </cell>
          <cell r="CN139">
            <v>0</v>
          </cell>
          <cell r="CO139">
            <v>0.97799999999999998</v>
          </cell>
          <cell r="CP139">
            <v>0.52400000000000002</v>
          </cell>
          <cell r="CQ139">
            <v>0.36799999999999999</v>
          </cell>
          <cell r="CR139">
            <v>6.3E-2</v>
          </cell>
          <cell r="CS139">
            <v>3.0000000000000001E-3</v>
          </cell>
          <cell r="CT139">
            <v>4.2000000000000003E-2</v>
          </cell>
          <cell r="CU139">
            <v>0.629</v>
          </cell>
          <cell r="CV139">
            <v>0.25600000000000001</v>
          </cell>
          <cell r="CW139">
            <v>7.0000000000000007E-2</v>
          </cell>
          <cell r="CX139">
            <v>4.0000000000000001E-3</v>
          </cell>
          <cell r="CY139">
            <v>4.1000000000000002E-2</v>
          </cell>
          <cell r="CZ139">
            <v>0.68500000000000005</v>
          </cell>
          <cell r="DA139">
            <v>0.214</v>
          </cell>
          <cell r="DB139">
            <v>7.5999999999999998E-2</v>
          </cell>
          <cell r="DC139">
            <v>2E-3</v>
          </cell>
          <cell r="DD139">
            <v>2.4E-2</v>
          </cell>
          <cell r="DE139">
            <v>0.61599999999999999</v>
          </cell>
          <cell r="DF139">
            <v>0.14099999999999999</v>
          </cell>
          <cell r="DG139">
            <v>6.0999999999999999E-2</v>
          </cell>
          <cell r="DH139">
            <v>3.0000000000000001E-3</v>
          </cell>
          <cell r="DI139">
            <v>0.17899999999999999</v>
          </cell>
          <cell r="DJ139">
            <v>0.54800000000000004</v>
          </cell>
          <cell r="DK139">
            <v>2.9000000000000001E-2</v>
          </cell>
          <cell r="DL139">
            <v>2.4E-2</v>
          </cell>
          <cell r="DM139">
            <v>5.0000000000000001E-3</v>
          </cell>
          <cell r="DN139">
            <v>0.39400000000000002</v>
          </cell>
          <cell r="DO139">
            <v>0.69199999999999995</v>
          </cell>
          <cell r="DP139">
            <v>0.122</v>
          </cell>
          <cell r="DQ139">
            <v>1.6E-2</v>
          </cell>
          <cell r="DR139">
            <v>6.0000000000000001E-3</v>
          </cell>
          <cell r="DS139">
            <v>0.16400000000000001</v>
          </cell>
          <cell r="DT139">
            <v>0.56100000000000005</v>
          </cell>
          <cell r="DU139">
            <v>0.30199999999999999</v>
          </cell>
          <cell r="DV139">
            <v>9.2999999999999999E-2</v>
          </cell>
          <cell r="DW139">
            <v>6.0000000000000001E-3</v>
          </cell>
          <cell r="DX139">
            <v>3.6999999999999998E-2</v>
          </cell>
          <cell r="DY139">
            <v>0.32900000000000001</v>
          </cell>
          <cell r="DZ139">
            <v>0.21099999999999999</v>
          </cell>
          <cell r="EA139">
            <v>6.0999999999999999E-2</v>
          </cell>
          <cell r="EB139">
            <v>0.39900000000000002</v>
          </cell>
          <cell r="EC139">
            <v>8.6999999999999994E-2</v>
          </cell>
          <cell r="ED139">
            <v>0.27400000000000002</v>
          </cell>
          <cell r="EE139">
            <v>3.4000000000000002E-2</v>
          </cell>
          <cell r="EF139">
            <v>0.22</v>
          </cell>
          <cell r="EG139">
            <v>0.38500000000000001</v>
          </cell>
          <cell r="EH139">
            <v>0.38100000000000001</v>
          </cell>
          <cell r="EI139">
            <v>0.2</v>
          </cell>
          <cell r="EJ139">
            <v>9.1999999999999998E-2</v>
          </cell>
          <cell r="EK139">
            <v>0.32800000000000001</v>
          </cell>
          <cell r="EL139">
            <v>0.16600000000000001</v>
          </cell>
          <cell r="EM139">
            <v>5.3999999999999999E-2</v>
          </cell>
          <cell r="EN139">
            <v>0.11799999999999999</v>
          </cell>
          <cell r="EO139">
            <v>0.156</v>
          </cell>
          <cell r="EP139">
            <v>0.13400000000000001</v>
          </cell>
          <cell r="EQ139">
            <v>0.373</v>
          </cell>
          <cell r="ER139">
            <v>0.249</v>
          </cell>
          <cell r="ES139">
            <v>0.442</v>
          </cell>
          <cell r="ET139">
            <v>3.5999999999999997E-2</v>
          </cell>
          <cell r="EU139">
            <v>0.21099999999999999</v>
          </cell>
          <cell r="EV139">
            <v>0.19800000000000001</v>
          </cell>
          <cell r="EW139">
            <v>0.11700000000000001</v>
          </cell>
          <cell r="EX139">
            <v>2.5999999999999999E-2</v>
          </cell>
          <cell r="EY139">
            <v>0.158</v>
          </cell>
          <cell r="EZ139">
            <v>0.15</v>
          </cell>
          <cell r="FA139">
            <v>0.36399999999999999</v>
          </cell>
          <cell r="FB139">
            <v>0.16900000000000001</v>
          </cell>
          <cell r="FC139">
            <v>0.42899999999999999</v>
          </cell>
          <cell r="FD139">
            <v>3.7999999999999999E-2</v>
          </cell>
          <cell r="FE139">
            <v>0.52600000000000002</v>
          </cell>
          <cell r="FF139">
            <v>0.19400000000000001</v>
          </cell>
          <cell r="FG139">
            <v>0.26700000000000002</v>
          </cell>
          <cell r="FH139">
            <v>1.2999999999999999E-2</v>
          </cell>
          <cell r="FI139">
            <v>0.44700000000000001</v>
          </cell>
          <cell r="FJ139">
            <v>0.22700000000000001</v>
          </cell>
          <cell r="FK139">
            <v>0.311</v>
          </cell>
          <cell r="FL139">
            <v>1.6E-2</v>
          </cell>
          <cell r="FM139">
            <v>0.10299999999999999</v>
          </cell>
          <cell r="FN139">
            <v>0.36499999999999999</v>
          </cell>
          <cell r="FO139">
            <v>0.51500000000000001</v>
          </cell>
          <cell r="FP139">
            <v>1.7000000000000001E-2</v>
          </cell>
          <cell r="FQ139">
            <v>0.36399999999999999</v>
          </cell>
          <cell r="FR139">
            <v>0.46899999999999997</v>
          </cell>
          <cell r="FS139">
            <v>1.4E-2</v>
          </cell>
          <cell r="FT139">
            <v>4.4999999999999998E-2</v>
          </cell>
          <cell r="FU139">
            <v>0.104</v>
          </cell>
          <cell r="FV139">
            <v>4.0000000000000001E-3</v>
          </cell>
          <cell r="FW139">
            <v>0.36299999999999999</v>
          </cell>
          <cell r="FX139">
            <v>0.44700000000000001</v>
          </cell>
          <cell r="FY139">
            <v>1.4E-2</v>
          </cell>
          <cell r="FZ139">
            <v>4.8000000000000001E-2</v>
          </cell>
          <cell r="GA139">
            <v>0.122</v>
          </cell>
          <cell r="GB139">
            <v>5.0000000000000001E-3</v>
          </cell>
          <cell r="GC139">
            <v>0</v>
          </cell>
          <cell r="GD139">
            <v>0</v>
          </cell>
          <cell r="GE139">
            <v>4.0000000000000001E-3</v>
          </cell>
          <cell r="GF139">
            <v>0</v>
          </cell>
          <cell r="GG139">
            <v>0</v>
          </cell>
          <cell r="GH139">
            <v>0</v>
          </cell>
          <cell r="GI139">
            <v>1.2999999999999999E-2</v>
          </cell>
          <cell r="GJ139">
            <v>1.4E-2</v>
          </cell>
          <cell r="GK139">
            <v>8.0000000000000002E-3</v>
          </cell>
          <cell r="GL139">
            <v>2E-3</v>
          </cell>
          <cell r="GM139">
            <v>8.9999999999999993E-3</v>
          </cell>
          <cell r="GN139">
            <v>3.0000000000000001E-3</v>
          </cell>
          <cell r="GO139">
            <v>6.8000000000000005E-2</v>
          </cell>
          <cell r="GP139">
            <v>0.13800000000000001</v>
          </cell>
          <cell r="GQ139">
            <v>6.4000000000000001E-2</v>
          </cell>
          <cell r="GR139">
            <v>4.8000000000000001E-2</v>
          </cell>
          <cell r="GS139">
            <v>2.4E-2</v>
          </cell>
          <cell r="GT139">
            <v>1.9E-2</v>
          </cell>
          <cell r="GU139">
            <v>8.1000000000000003E-2</v>
          </cell>
          <cell r="GV139">
            <v>0.06</v>
          </cell>
          <cell r="GW139">
            <v>6.5000000000000002E-2</v>
          </cell>
          <cell r="GX139">
            <v>0.17899999999999999</v>
          </cell>
          <cell r="GY139">
            <v>6.8000000000000005E-2</v>
          </cell>
          <cell r="GZ139">
            <v>0.121</v>
          </cell>
          <cell r="HA139">
            <v>4.0000000000000001E-3</v>
          </cell>
          <cell r="HB139">
            <v>0</v>
          </cell>
          <cell r="HC139">
            <v>2E-3</v>
          </cell>
          <cell r="HD139">
            <v>3.0000000000000001E-3</v>
          </cell>
          <cell r="HE139">
            <v>0</v>
          </cell>
          <cell r="HF139">
            <v>2E-3</v>
          </cell>
          <cell r="HG139">
            <v>0</v>
          </cell>
          <cell r="HH139">
            <v>0</v>
          </cell>
          <cell r="HI139">
            <v>0</v>
          </cell>
          <cell r="HJ139">
            <v>0</v>
          </cell>
          <cell r="HK139">
            <v>4.0000000000000001E-3</v>
          </cell>
          <cell r="HL139">
            <v>0</v>
          </cell>
          <cell r="HM139">
            <v>1.0999999999999999E-2</v>
          </cell>
          <cell r="HN139">
            <v>2E-3</v>
          </cell>
          <cell r="HO139">
            <v>0</v>
          </cell>
          <cell r="HP139">
            <v>0</v>
          </cell>
          <cell r="HQ139">
            <v>5.0000000000000001E-3</v>
          </cell>
          <cell r="HR139">
            <v>3.1E-2</v>
          </cell>
          <cell r="HS139">
            <v>3.9E-2</v>
          </cell>
          <cell r="HT139">
            <v>0.111</v>
          </cell>
          <cell r="HU139">
            <v>0.10100000000000001</v>
          </cell>
          <cell r="HV139">
            <v>2.5999999999999999E-2</v>
          </cell>
          <cell r="HW139">
            <v>1.7000000000000001E-2</v>
          </cell>
          <cell r="HX139">
            <v>5.6000000000000001E-2</v>
          </cell>
          <cell r="HY139">
            <v>0.23799999999999999</v>
          </cell>
          <cell r="HZ139">
            <v>0.115</v>
          </cell>
          <cell r="IA139">
            <v>8.5999999999999993E-2</v>
          </cell>
          <cell r="IB139">
            <v>7.4999999999999997E-2</v>
          </cell>
          <cell r="IC139">
            <v>3.6999999999999998E-2</v>
          </cell>
          <cell r="ID139">
            <v>3.4000000000000002E-2</v>
          </cell>
          <cell r="IE139">
            <v>2E-3</v>
          </cell>
          <cell r="IF139">
            <v>0</v>
          </cell>
          <cell r="IG139">
            <v>4.0000000000000001E-3</v>
          </cell>
          <cell r="IH139">
            <v>0</v>
          </cell>
          <cell r="II139">
            <v>1E-3</v>
          </cell>
          <cell r="IJ139">
            <v>4.0000000000000001E-3</v>
          </cell>
          <cell r="IK139">
            <v>0</v>
          </cell>
          <cell r="IL139">
            <v>0</v>
          </cell>
          <cell r="IM139">
            <v>0</v>
          </cell>
          <cell r="IN139">
            <v>0</v>
          </cell>
          <cell r="IO139">
            <v>0</v>
          </cell>
          <cell r="IP139">
            <v>4.0000000000000001E-3</v>
          </cell>
          <cell r="IQ139">
            <v>4.0000000000000001E-3</v>
          </cell>
          <cell r="IR139">
            <v>4.0000000000000001E-3</v>
          </cell>
          <cell r="IS139">
            <v>7.0000000000000001E-3</v>
          </cell>
          <cell r="IT139">
            <v>4.0000000000000001E-3</v>
          </cell>
          <cell r="IU139">
            <v>0.01</v>
          </cell>
          <cell r="IV139">
            <v>2.1000000000000001E-2</v>
          </cell>
          <cell r="IW139">
            <v>0</v>
          </cell>
          <cell r="IX139">
            <v>2E-3</v>
          </cell>
          <cell r="IY139">
            <v>3.0000000000000001E-3</v>
          </cell>
          <cell r="IZ139">
            <v>0</v>
          </cell>
          <cell r="JA139">
            <v>0.06</v>
          </cell>
          <cell r="JB139">
            <v>0.28599999999999998</v>
          </cell>
          <cell r="JC139">
            <v>0</v>
          </cell>
          <cell r="JD139">
            <v>0</v>
          </cell>
          <cell r="JE139">
            <v>0</v>
          </cell>
          <cell r="JF139">
            <v>4.0000000000000001E-3</v>
          </cell>
          <cell r="JG139">
            <v>0.01</v>
          </cell>
          <cell r="JH139">
            <v>0.57099999999999995</v>
          </cell>
          <cell r="JI139">
            <v>0</v>
          </cell>
          <cell r="JJ139">
            <v>0</v>
          </cell>
          <cell r="JK139">
            <v>0</v>
          </cell>
          <cell r="JL139">
            <v>0</v>
          </cell>
          <cell r="JM139">
            <v>0</v>
          </cell>
          <cell r="JN139">
            <v>1.0999999999999999E-2</v>
          </cell>
          <cell r="JO139">
            <v>0</v>
          </cell>
          <cell r="JP139">
            <v>0</v>
          </cell>
          <cell r="JQ139">
            <v>0</v>
          </cell>
          <cell r="JR139">
            <v>0</v>
          </cell>
          <cell r="JS139">
            <v>4.0000000000000001E-3</v>
          </cell>
          <cell r="JT139">
            <v>0</v>
          </cell>
          <cell r="JU139">
            <v>0</v>
          </cell>
          <cell r="JV139">
            <v>0</v>
          </cell>
          <cell r="JW139">
            <v>0</v>
          </cell>
          <cell r="JX139">
            <v>3.0000000000000001E-3</v>
          </cell>
          <cell r="JY139">
            <v>2.7E-2</v>
          </cell>
          <cell r="JZ139">
            <v>0.02</v>
          </cell>
          <cell r="KA139">
            <v>0</v>
          </cell>
          <cell r="KB139">
            <v>0</v>
          </cell>
          <cell r="KC139">
            <v>0</v>
          </cell>
          <cell r="KD139">
            <v>1.7000000000000001E-2</v>
          </cell>
          <cell r="KE139">
            <v>0.26100000000000001</v>
          </cell>
          <cell r="KF139">
            <v>7.0000000000000007E-2</v>
          </cell>
          <cell r="KG139">
            <v>0</v>
          </cell>
          <cell r="KH139">
            <v>0</v>
          </cell>
          <cell r="KI139">
            <v>0</v>
          </cell>
          <cell r="KJ139">
            <v>2.9000000000000001E-2</v>
          </cell>
          <cell r="KK139">
            <v>0.46200000000000002</v>
          </cell>
          <cell r="KL139">
            <v>9.5000000000000001E-2</v>
          </cell>
          <cell r="KM139">
            <v>0</v>
          </cell>
          <cell r="KN139">
            <v>0</v>
          </cell>
          <cell r="KO139">
            <v>0</v>
          </cell>
          <cell r="KP139">
            <v>0</v>
          </cell>
          <cell r="KQ139">
            <v>8.9999999999999993E-3</v>
          </cell>
          <cell r="KR139">
            <v>3.0000000000000001E-3</v>
          </cell>
          <cell r="KS139">
            <v>0</v>
          </cell>
          <cell r="KT139">
            <v>0</v>
          </cell>
          <cell r="KU139">
            <v>0</v>
          </cell>
          <cell r="KV139">
            <v>0</v>
          </cell>
          <cell r="KW139">
            <v>0</v>
          </cell>
          <cell r="KX139">
            <v>4.0000000000000001E-3</v>
          </cell>
          <cell r="KY139">
            <v>0</v>
          </cell>
          <cell r="KZ139">
            <v>0</v>
          </cell>
          <cell r="LA139">
            <v>0</v>
          </cell>
          <cell r="LB139">
            <v>4.0000000000000001E-3</v>
          </cell>
          <cell r="LC139">
            <v>1.9E-2</v>
          </cell>
          <cell r="LD139">
            <v>2.7E-2</v>
          </cell>
          <cell r="LE139">
            <v>0</v>
          </cell>
          <cell r="LF139">
            <v>1.4E-2</v>
          </cell>
          <cell r="LG139">
            <v>3.0000000000000001E-3</v>
          </cell>
          <cell r="LH139">
            <v>8.6999999999999994E-2</v>
          </cell>
          <cell r="LI139">
            <v>0.188</v>
          </cell>
          <cell r="LJ139">
            <v>4.2000000000000003E-2</v>
          </cell>
          <cell r="LK139">
            <v>0</v>
          </cell>
          <cell r="LL139">
            <v>3.0000000000000001E-3</v>
          </cell>
          <cell r="LM139">
            <v>1.9E-2</v>
          </cell>
          <cell r="LN139">
            <v>0.21299999999999999</v>
          </cell>
          <cell r="LO139">
            <v>0.3</v>
          </cell>
          <cell r="LP139">
            <v>6.3E-2</v>
          </cell>
          <cell r="LQ139">
            <v>0</v>
          </cell>
          <cell r="LR139">
            <v>0</v>
          </cell>
          <cell r="LS139">
            <v>0</v>
          </cell>
          <cell r="LT139">
            <v>3.0000000000000001E-3</v>
          </cell>
          <cell r="LU139">
            <v>8.9999999999999993E-3</v>
          </cell>
          <cell r="LV139">
            <v>0</v>
          </cell>
          <cell r="LW139">
            <v>0</v>
          </cell>
          <cell r="LX139">
            <v>0</v>
          </cell>
          <cell r="LY139">
            <v>0</v>
          </cell>
          <cell r="LZ139">
            <v>0</v>
          </cell>
          <cell r="MA139">
            <v>0</v>
          </cell>
          <cell r="MB139">
            <v>4.0000000000000001E-3</v>
          </cell>
          <cell r="MC139">
            <v>0</v>
          </cell>
          <cell r="MD139">
            <v>0</v>
          </cell>
          <cell r="ME139">
            <v>0</v>
          </cell>
          <cell r="MF139">
            <v>0</v>
          </cell>
          <cell r="MG139">
            <v>0</v>
          </cell>
          <cell r="MH139">
            <v>0.05</v>
          </cell>
          <cell r="MI139">
            <v>0</v>
          </cell>
          <cell r="MJ139">
            <v>0</v>
          </cell>
          <cell r="MK139">
            <v>0</v>
          </cell>
          <cell r="ML139">
            <v>2.1999999999999999E-2</v>
          </cell>
          <cell r="MM139">
            <v>0</v>
          </cell>
          <cell r="MN139">
            <v>0.32800000000000001</v>
          </cell>
          <cell r="MO139">
            <v>0</v>
          </cell>
          <cell r="MP139">
            <v>0</v>
          </cell>
          <cell r="MQ139">
            <v>0</v>
          </cell>
          <cell r="MR139">
            <v>0</v>
          </cell>
          <cell r="MS139">
            <v>0</v>
          </cell>
          <cell r="MT139">
            <v>0.58399999999999996</v>
          </cell>
          <cell r="MU139">
            <v>0</v>
          </cell>
          <cell r="MV139">
            <v>0</v>
          </cell>
          <cell r="MW139">
            <v>0</v>
          </cell>
          <cell r="MX139">
            <v>0</v>
          </cell>
          <cell r="MY139">
            <v>0</v>
          </cell>
          <cell r="MZ139">
            <v>1.2E-2</v>
          </cell>
          <cell r="NA139">
            <v>7.0999999999999994E-2</v>
          </cell>
          <cell r="NB139">
            <v>0.14299999999999999</v>
          </cell>
          <cell r="NC139">
            <v>2.1000000000000001E-2</v>
          </cell>
          <cell r="ND139">
            <v>2.1000000000000001E-2</v>
          </cell>
          <cell r="NE139">
            <v>7.2999999999999995E-2</v>
          </cell>
          <cell r="NF139">
            <v>7.0000000000000001E-3</v>
          </cell>
          <cell r="NG139">
            <v>0.09</v>
          </cell>
          <cell r="NH139">
            <v>7.0000000000000001E-3</v>
          </cell>
          <cell r="NI139">
            <v>9.5000000000000001E-2</v>
          </cell>
          <cell r="NJ139">
            <v>1.0999999999999999E-2</v>
          </cell>
          <cell r="NK139">
            <v>0</v>
          </cell>
          <cell r="NL139">
            <v>1.4E-2</v>
          </cell>
          <cell r="NM139">
            <v>5.0000000000000001E-3</v>
          </cell>
          <cell r="NN139">
            <v>3.4000000000000002E-2</v>
          </cell>
          <cell r="NO139">
            <v>8.0000000000000002E-3</v>
          </cell>
          <cell r="NP139">
            <v>8.9999999999999993E-3</v>
          </cell>
          <cell r="NQ139">
            <v>1.2999999999999999E-2</v>
          </cell>
          <cell r="NR139">
            <v>1E-3</v>
          </cell>
          <cell r="NS139">
            <v>8.4000000000000005E-2</v>
          </cell>
          <cell r="NT139">
            <v>0.29199999999999998</v>
          </cell>
          <cell r="NU139">
            <v>0.26900000000000002</v>
          </cell>
          <cell r="NV139">
            <v>1.9E-2</v>
          </cell>
          <cell r="NW139">
            <v>0</v>
          </cell>
          <cell r="NX139">
            <v>4.2000000000000003E-2</v>
          </cell>
          <cell r="NY139">
            <v>1.7999999999999999E-2</v>
          </cell>
          <cell r="NZ139">
            <v>0.152</v>
          </cell>
          <cell r="OA139">
            <v>0.01</v>
          </cell>
          <cell r="OB139">
            <v>0.03</v>
          </cell>
          <cell r="OC139">
            <v>2E-3</v>
          </cell>
          <cell r="OD139">
            <v>6.0000000000000001E-3</v>
          </cell>
          <cell r="OE139">
            <v>4.8000000000000001E-2</v>
          </cell>
          <cell r="OF139">
            <v>5.0000000000000001E-3</v>
          </cell>
          <cell r="OG139">
            <v>9.0999999999999998E-2</v>
          </cell>
          <cell r="OH139">
            <v>8.9999999999999993E-3</v>
          </cell>
          <cell r="OI139">
            <v>3.3000000000000002E-2</v>
          </cell>
          <cell r="OJ139">
            <v>0.26600000000000001</v>
          </cell>
          <cell r="OK139">
            <v>0.08</v>
          </cell>
          <cell r="OL139">
            <v>7.0000000000000001E-3</v>
          </cell>
          <cell r="OM139">
            <v>0</v>
          </cell>
          <cell r="ON139">
            <v>0</v>
          </cell>
          <cell r="OO139">
            <v>0.15</v>
          </cell>
          <cell r="OP139">
            <v>7.5999999999999998E-2</v>
          </cell>
          <cell r="OQ139">
            <v>1.0999999999999999E-2</v>
          </cell>
          <cell r="OR139">
            <v>2.3E-2</v>
          </cell>
          <cell r="OS139">
            <v>2.1999999999999999E-2</v>
          </cell>
          <cell r="OT139">
            <v>7.0000000000000001E-3</v>
          </cell>
          <cell r="OU139">
            <v>5.0000000000000001E-3</v>
          </cell>
          <cell r="OV139">
            <v>1E-3</v>
          </cell>
          <cell r="OW139">
            <v>1.7999999999999999E-2</v>
          </cell>
          <cell r="OX139">
            <v>8.5999999999999993E-2</v>
          </cell>
          <cell r="OY139">
            <v>7.0999999999999994E-2</v>
          </cell>
          <cell r="OZ139">
            <v>5.8999999999999997E-2</v>
          </cell>
          <cell r="PA139">
            <v>0.11</v>
          </cell>
          <cell r="PB139">
            <v>0.01</v>
          </cell>
          <cell r="PC139">
            <v>5.0000000000000001E-3</v>
          </cell>
          <cell r="PD139">
            <v>0.25900000000000001</v>
          </cell>
        </row>
        <row r="140">
          <cell r="A140" t="str">
            <v>EnsJB</v>
          </cell>
          <cell r="B140" t="str">
            <v>140</v>
          </cell>
          <cell r="C140" t="str">
            <v>NAF 38</v>
          </cell>
          <cell r="D140" t="str">
            <v>JB</v>
          </cell>
          <cell r="E140" t="str">
            <v/>
          </cell>
          <cell r="F140">
            <v>0</v>
          </cell>
          <cell r="G140">
            <v>5.0000000000000001E-3</v>
          </cell>
          <cell r="H140">
            <v>0.72599999999999998</v>
          </cell>
          <cell r="I140">
            <v>0.26600000000000001</v>
          </cell>
          <cell r="J140">
            <v>3.0000000000000001E-3</v>
          </cell>
          <cell r="K140">
            <v>0.98499999999999999</v>
          </cell>
          <cell r="L140">
            <v>1.4999999999999999E-2</v>
          </cell>
          <cell r="M140">
            <v>0</v>
          </cell>
          <cell r="N140">
            <v>0</v>
          </cell>
          <cell r="O140">
            <v>2.7E-2</v>
          </cell>
          <cell r="P140">
            <v>0.76100000000000001</v>
          </cell>
          <cell r="Q140">
            <v>0</v>
          </cell>
          <cell r="R140">
            <v>0</v>
          </cell>
          <cell r="S140">
            <v>8.0000000000000002E-3</v>
          </cell>
          <cell r="T140">
            <v>0.83599999999999997</v>
          </cell>
          <cell r="U140">
            <v>1.7000000000000001E-2</v>
          </cell>
          <cell r="V140">
            <v>1.7999999999999999E-2</v>
          </cell>
          <cell r="W140">
            <v>7.9000000000000001E-2</v>
          </cell>
          <cell r="X140">
            <v>2.1999999999999999E-2</v>
          </cell>
          <cell r="Y140">
            <v>0.96399999999999997</v>
          </cell>
          <cell r="Z140">
            <v>1.4E-2</v>
          </cell>
          <cell r="AA140">
            <v>4.4999999999999998E-2</v>
          </cell>
          <cell r="AB140">
            <v>0.63600000000000001</v>
          </cell>
          <cell r="AC140">
            <v>4.4999999999999998E-2</v>
          </cell>
          <cell r="AD140">
            <v>0.86399999999999999</v>
          </cell>
          <cell r="AE140">
            <v>4.4999999999999998E-2</v>
          </cell>
          <cell r="AF140">
            <v>8.0000000000000002E-3</v>
          </cell>
          <cell r="AG140">
            <v>0.99199999999999999</v>
          </cell>
          <cell r="AH140">
            <v>0</v>
          </cell>
          <cell r="AI140">
            <v>1</v>
          </cell>
          <cell r="AK140">
            <v>1</v>
          </cell>
          <cell r="AL140">
            <v>0</v>
          </cell>
          <cell r="AM140">
            <v>0</v>
          </cell>
          <cell r="AN140">
            <v>0</v>
          </cell>
          <cell r="AO140">
            <v>0</v>
          </cell>
          <cell r="AP140">
            <v>0</v>
          </cell>
          <cell r="AQ140">
            <v>0</v>
          </cell>
          <cell r="AR140">
            <v>0.25</v>
          </cell>
          <cell r="AS140">
            <v>0.75</v>
          </cell>
          <cell r="AT140">
            <v>0</v>
          </cell>
          <cell r="AV140">
            <v>1E-3</v>
          </cell>
          <cell r="AW140">
            <v>1.7000000000000001E-2</v>
          </cell>
          <cell r="AX140">
            <v>8.9999999999999993E-3</v>
          </cell>
          <cell r="AY140">
            <v>0.95099999999999996</v>
          </cell>
          <cell r="AZ140">
            <v>2.1000000000000001E-2</v>
          </cell>
          <cell r="BA140">
            <v>55.658000000000001</v>
          </cell>
          <cell r="BB140">
            <v>1.2999999999999999E-2</v>
          </cell>
          <cell r="BC140">
            <v>0.16800000000000001</v>
          </cell>
          <cell r="BD140">
            <v>0.23699999999999999</v>
          </cell>
          <cell r="BE140">
            <v>0.58099999999999996</v>
          </cell>
          <cell r="BF140">
            <v>9.6000000000000002E-2</v>
          </cell>
          <cell r="BG140">
            <v>4.2999999999999997E-2</v>
          </cell>
          <cell r="BH140">
            <v>0.77500000000000002</v>
          </cell>
          <cell r="BI140">
            <v>6.2E-2</v>
          </cell>
          <cell r="BJ140">
            <v>1.4999999999999999E-2</v>
          </cell>
          <cell r="BK140">
            <v>8.9999999999999993E-3</v>
          </cell>
          <cell r="BL140">
            <v>7.1999999999999995E-2</v>
          </cell>
          <cell r="BM140">
            <v>0.13200000000000001</v>
          </cell>
          <cell r="BN140">
            <v>0.73099999999999998</v>
          </cell>
          <cell r="BO140">
            <v>1.7999999999999999E-2</v>
          </cell>
          <cell r="BP140">
            <v>1.4E-2</v>
          </cell>
          <cell r="BQ140">
            <v>3.2000000000000001E-2</v>
          </cell>
          <cell r="BR140">
            <v>0</v>
          </cell>
          <cell r="BS140">
            <v>0</v>
          </cell>
          <cell r="BT140">
            <v>0</v>
          </cell>
          <cell r="BU140">
            <v>0</v>
          </cell>
          <cell r="BV140">
            <v>6.0000000000000001E-3</v>
          </cell>
          <cell r="BW140">
            <v>0.99399999999999999</v>
          </cell>
          <cell r="BX140">
            <v>0</v>
          </cell>
          <cell r="BY140">
            <v>0</v>
          </cell>
          <cell r="BZ140">
            <v>2E-3</v>
          </cell>
          <cell r="CA140">
            <v>1.0999999999999999E-2</v>
          </cell>
          <cell r="CB140">
            <v>0.97599999999999998</v>
          </cell>
          <cell r="CC140">
            <v>1.0999999999999999E-2</v>
          </cell>
          <cell r="CD140">
            <v>0</v>
          </cell>
          <cell r="CE140">
            <v>0</v>
          </cell>
          <cell r="CF140">
            <v>3.0000000000000001E-3</v>
          </cell>
          <cell r="CG140">
            <v>5.1999999999999998E-2</v>
          </cell>
          <cell r="CH140">
            <v>0.93899999999999995</v>
          </cell>
          <cell r="CI140">
            <v>7.0000000000000001E-3</v>
          </cell>
          <cell r="CJ140">
            <v>0</v>
          </cell>
          <cell r="CK140">
            <v>0</v>
          </cell>
          <cell r="CL140">
            <v>0</v>
          </cell>
          <cell r="CM140">
            <v>0</v>
          </cell>
          <cell r="CN140">
            <v>0.69499999999999995</v>
          </cell>
          <cell r="CO140">
            <v>0.30499999999999999</v>
          </cell>
          <cell r="CP140">
            <v>0.86899999999999999</v>
          </cell>
          <cell r="CQ140">
            <v>0.11600000000000001</v>
          </cell>
          <cell r="CR140">
            <v>3.0000000000000001E-3</v>
          </cell>
          <cell r="CS140">
            <v>4.0000000000000001E-3</v>
          </cell>
          <cell r="CT140">
            <v>8.9999999999999993E-3</v>
          </cell>
          <cell r="CU140">
            <v>0.90900000000000003</v>
          </cell>
          <cell r="CV140">
            <v>6.7000000000000004E-2</v>
          </cell>
          <cell r="CW140">
            <v>8.9999999999999993E-3</v>
          </cell>
          <cell r="CX140">
            <v>8.9999999999999993E-3</v>
          </cell>
          <cell r="CY140">
            <v>6.0000000000000001E-3</v>
          </cell>
          <cell r="CZ140">
            <v>0.91900000000000004</v>
          </cell>
          <cell r="DA140">
            <v>7.1999999999999995E-2</v>
          </cell>
          <cell r="DB140">
            <v>8.9999999999999993E-3</v>
          </cell>
          <cell r="DC140">
            <v>0</v>
          </cell>
          <cell r="DD140">
            <v>0</v>
          </cell>
          <cell r="DE140">
            <v>0.21099999999999999</v>
          </cell>
          <cell r="DF140">
            <v>0.755</v>
          </cell>
          <cell r="DG140">
            <v>2E-3</v>
          </cell>
          <cell r="DH140">
            <v>0</v>
          </cell>
          <cell r="DI140">
            <v>3.2000000000000001E-2</v>
          </cell>
          <cell r="DJ140">
            <v>0.77900000000000003</v>
          </cell>
          <cell r="DK140">
            <v>6.6000000000000003E-2</v>
          </cell>
          <cell r="DL140">
            <v>4.0000000000000001E-3</v>
          </cell>
          <cell r="DM140">
            <v>0</v>
          </cell>
          <cell r="DN140">
            <v>0.152</v>
          </cell>
          <cell r="DO140">
            <v>0.93799999999999994</v>
          </cell>
          <cell r="DP140">
            <v>0.03</v>
          </cell>
          <cell r="DQ140">
            <v>0</v>
          </cell>
          <cell r="DR140">
            <v>0</v>
          </cell>
          <cell r="DS140">
            <v>3.1E-2</v>
          </cell>
          <cell r="DT140">
            <v>0.17</v>
          </cell>
          <cell r="DU140">
            <v>0.77500000000000002</v>
          </cell>
          <cell r="DV140">
            <v>4.9000000000000002E-2</v>
          </cell>
          <cell r="DW140">
            <v>2E-3</v>
          </cell>
          <cell r="DX140">
            <v>5.0000000000000001E-3</v>
          </cell>
          <cell r="DY140">
            <v>0.20499999999999999</v>
          </cell>
          <cell r="DZ140">
            <v>3.9E-2</v>
          </cell>
          <cell r="EA140">
            <v>2.7E-2</v>
          </cell>
          <cell r="EB140">
            <v>0.73</v>
          </cell>
          <cell r="EC140">
            <v>1.2E-2</v>
          </cell>
          <cell r="ED140">
            <v>0.10199999999999999</v>
          </cell>
          <cell r="EE140">
            <v>2E-3</v>
          </cell>
          <cell r="EF140">
            <v>0.16</v>
          </cell>
          <cell r="EG140">
            <v>0.72499999999999998</v>
          </cell>
          <cell r="EH140">
            <v>0.193</v>
          </cell>
          <cell r="EI140">
            <v>4.8000000000000001E-2</v>
          </cell>
          <cell r="EJ140">
            <v>2.4E-2</v>
          </cell>
          <cell r="EK140">
            <v>0.73599999999999999</v>
          </cell>
          <cell r="EL140">
            <v>0.157</v>
          </cell>
          <cell r="EM140">
            <v>1.4999999999999999E-2</v>
          </cell>
          <cell r="EN140">
            <v>0.01</v>
          </cell>
          <cell r="EO140">
            <v>1.2999999999999999E-2</v>
          </cell>
          <cell r="EP140">
            <v>8.5000000000000006E-2</v>
          </cell>
          <cell r="EQ140">
            <v>0.72</v>
          </cell>
          <cell r="ER140">
            <v>7.0000000000000007E-2</v>
          </cell>
          <cell r="ES140">
            <v>0.157</v>
          </cell>
          <cell r="ET140">
            <v>3.9E-2</v>
          </cell>
          <cell r="EU140">
            <v>6.5000000000000002E-2</v>
          </cell>
          <cell r="EV140">
            <v>0.745</v>
          </cell>
          <cell r="EW140">
            <v>0.69699999999999995</v>
          </cell>
          <cell r="EX140">
            <v>6.0000000000000001E-3</v>
          </cell>
          <cell r="EY140">
            <v>0.72099999999999997</v>
          </cell>
          <cell r="EZ140">
            <v>3.2000000000000001E-2</v>
          </cell>
          <cell r="FA140">
            <v>0.79300000000000004</v>
          </cell>
          <cell r="FB140">
            <v>4.1000000000000002E-2</v>
          </cell>
          <cell r="FC140">
            <v>0.16400000000000001</v>
          </cell>
          <cell r="FD140">
            <v>3.0000000000000001E-3</v>
          </cell>
          <cell r="FE140">
            <v>0.88100000000000001</v>
          </cell>
          <cell r="FF140">
            <v>2.4E-2</v>
          </cell>
          <cell r="FG140">
            <v>9.4E-2</v>
          </cell>
          <cell r="FH140">
            <v>1E-3</v>
          </cell>
          <cell r="FI140">
            <v>0.86299999999999999</v>
          </cell>
          <cell r="FJ140">
            <v>4.9000000000000002E-2</v>
          </cell>
          <cell r="FK140">
            <v>8.4000000000000005E-2</v>
          </cell>
          <cell r="FL140">
            <v>4.0000000000000001E-3</v>
          </cell>
          <cell r="FM140">
            <v>1.9E-2</v>
          </cell>
          <cell r="FN140">
            <v>0.88500000000000001</v>
          </cell>
          <cell r="FO140">
            <v>8.5999999999999993E-2</v>
          </cell>
          <cell r="FP140">
            <v>1.0999999999999999E-2</v>
          </cell>
          <cell r="FQ140">
            <v>0.42299999999999999</v>
          </cell>
          <cell r="FR140">
            <v>0.42899999999999999</v>
          </cell>
          <cell r="FS140">
            <v>0</v>
          </cell>
          <cell r="FT140">
            <v>5.1999999999999998E-2</v>
          </cell>
          <cell r="FU140">
            <v>5.8999999999999997E-2</v>
          </cell>
          <cell r="FV140">
            <v>3.6999999999999998E-2</v>
          </cell>
          <cell r="FW140">
            <v>0.40600000000000003</v>
          </cell>
          <cell r="FX140">
            <v>0.41199999999999998</v>
          </cell>
          <cell r="FY140">
            <v>0</v>
          </cell>
          <cell r="FZ140">
            <v>6.2E-2</v>
          </cell>
          <cell r="GA140">
            <v>7.1999999999999995E-2</v>
          </cell>
          <cell r="GB140">
            <v>4.7E-2</v>
          </cell>
          <cell r="GC140">
            <v>0</v>
          </cell>
          <cell r="GD140">
            <v>0</v>
          </cell>
          <cell r="GE140">
            <v>0</v>
          </cell>
          <cell r="GF140">
            <v>0</v>
          </cell>
          <cell r="GG140">
            <v>0</v>
          </cell>
          <cell r="GH140">
            <v>0</v>
          </cell>
          <cell r="GI140">
            <v>0</v>
          </cell>
          <cell r="GJ140">
            <v>0</v>
          </cell>
          <cell r="GK140">
            <v>0</v>
          </cell>
          <cell r="GL140">
            <v>5.0000000000000001E-3</v>
          </cell>
          <cell r="GM140">
            <v>0</v>
          </cell>
          <cell r="GN140">
            <v>0</v>
          </cell>
          <cell r="GO140">
            <v>5.0000000000000001E-3</v>
          </cell>
          <cell r="GP140">
            <v>8.9999999999999993E-3</v>
          </cell>
          <cell r="GQ140">
            <v>0.70399999999999996</v>
          </cell>
          <cell r="GR140">
            <v>0</v>
          </cell>
          <cell r="GS140">
            <v>6.0000000000000001E-3</v>
          </cell>
          <cell r="GT140">
            <v>1E-3</v>
          </cell>
          <cell r="GU140">
            <v>0.09</v>
          </cell>
          <cell r="GV140">
            <v>3.4000000000000002E-2</v>
          </cell>
          <cell r="GW140">
            <v>7.1999999999999995E-2</v>
          </cell>
          <cell r="GX140">
            <v>5.5E-2</v>
          </cell>
          <cell r="GY140">
            <v>8.9999999999999993E-3</v>
          </cell>
          <cell r="GZ140">
            <v>8.0000000000000002E-3</v>
          </cell>
          <cell r="HA140">
            <v>0</v>
          </cell>
          <cell r="HB140">
            <v>0</v>
          </cell>
          <cell r="HC140">
            <v>0</v>
          </cell>
          <cell r="HD140">
            <v>3.0000000000000001E-3</v>
          </cell>
          <cell r="HE140">
            <v>0</v>
          </cell>
          <cell r="HF140">
            <v>0</v>
          </cell>
          <cell r="HG140">
            <v>0</v>
          </cell>
          <cell r="HH140">
            <v>0</v>
          </cell>
          <cell r="HI140">
            <v>0</v>
          </cell>
          <cell r="HJ140">
            <v>0</v>
          </cell>
          <cell r="HK140">
            <v>0</v>
          </cell>
          <cell r="HL140">
            <v>0</v>
          </cell>
          <cell r="HM140">
            <v>0</v>
          </cell>
          <cell r="HN140">
            <v>5.0000000000000001E-3</v>
          </cell>
          <cell r="HO140">
            <v>0</v>
          </cell>
          <cell r="HP140">
            <v>0</v>
          </cell>
          <cell r="HQ140">
            <v>0</v>
          </cell>
          <cell r="HR140">
            <v>0</v>
          </cell>
          <cell r="HS140">
            <v>8.0000000000000002E-3</v>
          </cell>
          <cell r="HT140">
            <v>3.0000000000000001E-3</v>
          </cell>
          <cell r="HU140">
            <v>0.70399999999999996</v>
          </cell>
          <cell r="HV140">
            <v>8.9999999999999993E-3</v>
          </cell>
          <cell r="HW140">
            <v>0</v>
          </cell>
          <cell r="HX140">
            <v>2E-3</v>
          </cell>
          <cell r="HY140">
            <v>6.4000000000000001E-2</v>
          </cell>
          <cell r="HZ140">
            <v>0.122</v>
          </cell>
          <cell r="IA140">
            <v>2.8000000000000001E-2</v>
          </cell>
          <cell r="IB140">
            <v>8.0000000000000002E-3</v>
          </cell>
          <cell r="IC140">
            <v>1.4E-2</v>
          </cell>
          <cell r="ID140">
            <v>0.03</v>
          </cell>
          <cell r="IE140">
            <v>0</v>
          </cell>
          <cell r="IF140">
            <v>3.0000000000000001E-3</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5.0000000000000001E-3</v>
          </cell>
          <cell r="IW140">
            <v>0</v>
          </cell>
          <cell r="IX140">
            <v>0</v>
          </cell>
          <cell r="IY140">
            <v>0</v>
          </cell>
          <cell r="IZ140">
            <v>0</v>
          </cell>
          <cell r="JA140">
            <v>6.0000000000000001E-3</v>
          </cell>
          <cell r="JB140">
            <v>0.70699999999999996</v>
          </cell>
          <cell r="JC140">
            <v>0</v>
          </cell>
          <cell r="JD140">
            <v>0</v>
          </cell>
          <cell r="JE140">
            <v>0</v>
          </cell>
          <cell r="JF140">
            <v>0</v>
          </cell>
          <cell r="JG140">
            <v>0</v>
          </cell>
          <cell r="JH140">
            <v>0.28000000000000003</v>
          </cell>
          <cell r="JI140">
            <v>0</v>
          </cell>
          <cell r="JJ140">
            <v>0</v>
          </cell>
          <cell r="JK140">
            <v>0</v>
          </cell>
          <cell r="JL140">
            <v>0</v>
          </cell>
          <cell r="JM140">
            <v>0</v>
          </cell>
          <cell r="JN140">
            <v>3.0000000000000001E-3</v>
          </cell>
          <cell r="JO140">
            <v>0</v>
          </cell>
          <cell r="JP140">
            <v>0</v>
          </cell>
          <cell r="JQ140">
            <v>0</v>
          </cell>
          <cell r="JR140">
            <v>0</v>
          </cell>
          <cell r="JS140">
            <v>0</v>
          </cell>
          <cell r="JT140">
            <v>0</v>
          </cell>
          <cell r="JU140">
            <v>0</v>
          </cell>
          <cell r="JV140">
            <v>0</v>
          </cell>
          <cell r="JW140">
            <v>0</v>
          </cell>
          <cell r="JX140">
            <v>0</v>
          </cell>
          <cell r="JY140">
            <v>0</v>
          </cell>
          <cell r="JZ140">
            <v>5.0000000000000001E-3</v>
          </cell>
          <cell r="KA140">
            <v>0</v>
          </cell>
          <cell r="KB140">
            <v>0</v>
          </cell>
          <cell r="KC140">
            <v>0</v>
          </cell>
          <cell r="KD140">
            <v>5.0000000000000001E-3</v>
          </cell>
          <cell r="KE140">
            <v>0.71</v>
          </cell>
          <cell r="KF140">
            <v>1E-3</v>
          </cell>
          <cell r="KG140">
            <v>0</v>
          </cell>
          <cell r="KH140">
            <v>0</v>
          </cell>
          <cell r="KI140">
            <v>2E-3</v>
          </cell>
          <cell r="KJ140">
            <v>6.0000000000000001E-3</v>
          </cell>
          <cell r="KK140">
            <v>0.26700000000000002</v>
          </cell>
          <cell r="KL140">
            <v>3.0000000000000001E-3</v>
          </cell>
          <cell r="KM140">
            <v>0</v>
          </cell>
          <cell r="KN140">
            <v>0</v>
          </cell>
          <cell r="KO140">
            <v>0</v>
          </cell>
          <cell r="KP140">
            <v>0</v>
          </cell>
          <cell r="KQ140">
            <v>0</v>
          </cell>
          <cell r="KR140">
            <v>3.0000000000000001E-3</v>
          </cell>
          <cell r="KS140">
            <v>0</v>
          </cell>
          <cell r="KT140">
            <v>0</v>
          </cell>
          <cell r="KU140">
            <v>0</v>
          </cell>
          <cell r="KV140">
            <v>0</v>
          </cell>
          <cell r="KW140">
            <v>0</v>
          </cell>
          <cell r="KX140">
            <v>0</v>
          </cell>
          <cell r="KY140">
            <v>0</v>
          </cell>
          <cell r="KZ140">
            <v>0</v>
          </cell>
          <cell r="LA140">
            <v>0</v>
          </cell>
          <cell r="LB140">
            <v>0</v>
          </cell>
          <cell r="LC140">
            <v>5.0000000000000001E-3</v>
          </cell>
          <cell r="LD140">
            <v>0</v>
          </cell>
          <cell r="LE140">
            <v>0</v>
          </cell>
          <cell r="LF140">
            <v>0</v>
          </cell>
          <cell r="LG140">
            <v>3.0000000000000001E-3</v>
          </cell>
          <cell r="LH140">
            <v>5.0000000000000001E-3</v>
          </cell>
          <cell r="LI140">
            <v>0.70699999999999996</v>
          </cell>
          <cell r="LJ140">
            <v>0</v>
          </cell>
          <cell r="LK140">
            <v>0</v>
          </cell>
          <cell r="LL140">
            <v>0</v>
          </cell>
          <cell r="LM140">
            <v>0</v>
          </cell>
          <cell r="LN140">
            <v>4.7E-2</v>
          </cell>
          <cell r="LO140">
            <v>0.224</v>
          </cell>
          <cell r="LP140">
            <v>7.0000000000000001E-3</v>
          </cell>
          <cell r="LQ140">
            <v>0</v>
          </cell>
          <cell r="LR140">
            <v>0</v>
          </cell>
          <cell r="LS140">
            <v>0</v>
          </cell>
          <cell r="LT140">
            <v>0</v>
          </cell>
          <cell r="LU140">
            <v>3.0000000000000001E-3</v>
          </cell>
          <cell r="LV140">
            <v>0</v>
          </cell>
          <cell r="LW140">
            <v>0</v>
          </cell>
          <cell r="LX140">
            <v>0</v>
          </cell>
          <cell r="LY140">
            <v>0</v>
          </cell>
          <cell r="LZ140">
            <v>0</v>
          </cell>
          <cell r="MA140">
            <v>0</v>
          </cell>
          <cell r="MB140">
            <v>0</v>
          </cell>
          <cell r="MC140">
            <v>0</v>
          </cell>
          <cell r="MD140">
            <v>0</v>
          </cell>
          <cell r="ME140">
            <v>0</v>
          </cell>
          <cell r="MF140">
            <v>0</v>
          </cell>
          <cell r="MG140">
            <v>0</v>
          </cell>
          <cell r="MH140">
            <v>5.0000000000000001E-3</v>
          </cell>
          <cell r="MI140">
            <v>0</v>
          </cell>
          <cell r="MJ140">
            <v>0</v>
          </cell>
          <cell r="MK140">
            <v>0</v>
          </cell>
          <cell r="ML140">
            <v>0</v>
          </cell>
          <cell r="MM140">
            <v>0.69499999999999995</v>
          </cell>
          <cell r="MN140">
            <v>2.1000000000000001E-2</v>
          </cell>
          <cell r="MO140">
            <v>0</v>
          </cell>
          <cell r="MP140">
            <v>0</v>
          </cell>
          <cell r="MQ140">
            <v>0</v>
          </cell>
          <cell r="MR140">
            <v>0</v>
          </cell>
          <cell r="MS140">
            <v>0</v>
          </cell>
          <cell r="MT140">
            <v>0.27700000000000002</v>
          </cell>
          <cell r="MU140">
            <v>0</v>
          </cell>
          <cell r="MV140">
            <v>0</v>
          </cell>
          <cell r="MW140">
            <v>0</v>
          </cell>
          <cell r="MX140">
            <v>0</v>
          </cell>
          <cell r="MY140">
            <v>0</v>
          </cell>
          <cell r="MZ140">
            <v>3.0000000000000001E-3</v>
          </cell>
          <cell r="NA140">
            <v>1.2E-2</v>
          </cell>
          <cell r="NB140">
            <v>7.3999999999999996E-2</v>
          </cell>
          <cell r="NC140">
            <v>0</v>
          </cell>
          <cell r="ND140">
            <v>0.11600000000000001</v>
          </cell>
          <cell r="NE140">
            <v>3.0000000000000001E-3</v>
          </cell>
          <cell r="NF140">
            <v>0</v>
          </cell>
          <cell r="NG140">
            <v>2.5000000000000001E-2</v>
          </cell>
          <cell r="NH140">
            <v>2E-3</v>
          </cell>
          <cell r="NI140">
            <v>0.01</v>
          </cell>
          <cell r="NJ140">
            <v>2E-3</v>
          </cell>
          <cell r="NK140">
            <v>0</v>
          </cell>
          <cell r="NL140">
            <v>3.0000000000000001E-3</v>
          </cell>
          <cell r="NM140">
            <v>0</v>
          </cell>
          <cell r="NN140">
            <v>2.4E-2</v>
          </cell>
          <cell r="NO140">
            <v>0</v>
          </cell>
          <cell r="NP140">
            <v>0</v>
          </cell>
          <cell r="NQ140">
            <v>0</v>
          </cell>
          <cell r="NR140">
            <v>0</v>
          </cell>
          <cell r="NS140">
            <v>0.01</v>
          </cell>
          <cell r="NT140">
            <v>0.72</v>
          </cell>
          <cell r="NU140">
            <v>0.193</v>
          </cell>
          <cell r="NV140">
            <v>6.0000000000000001E-3</v>
          </cell>
          <cell r="NW140">
            <v>0</v>
          </cell>
          <cell r="NX140">
            <v>5.0000000000000001E-3</v>
          </cell>
          <cell r="NY140">
            <v>0</v>
          </cell>
          <cell r="NZ140">
            <v>3.6999999999999998E-2</v>
          </cell>
          <cell r="OA140">
            <v>2E-3</v>
          </cell>
          <cell r="OB140">
            <v>0</v>
          </cell>
          <cell r="OC140">
            <v>0</v>
          </cell>
          <cell r="OD140">
            <v>5.0000000000000001E-3</v>
          </cell>
          <cell r="OE140">
            <v>2.1999999999999999E-2</v>
          </cell>
          <cell r="OF140">
            <v>0</v>
          </cell>
          <cell r="OG140">
            <v>0</v>
          </cell>
          <cell r="OH140">
            <v>0</v>
          </cell>
          <cell r="OI140">
            <v>0</v>
          </cell>
          <cell r="OJ140">
            <v>0.73</v>
          </cell>
          <cell r="OK140">
            <v>8.9999999999999993E-3</v>
          </cell>
          <cell r="OL140">
            <v>0</v>
          </cell>
          <cell r="OM140">
            <v>0</v>
          </cell>
          <cell r="ON140">
            <v>2E-3</v>
          </cell>
          <cell r="OO140">
            <v>7.3999999999999996E-2</v>
          </cell>
          <cell r="OP140">
            <v>2.5000000000000001E-2</v>
          </cell>
          <cell r="OQ140">
            <v>3.0000000000000001E-3</v>
          </cell>
          <cell r="OR140">
            <v>0</v>
          </cell>
          <cell r="OS140">
            <v>0</v>
          </cell>
          <cell r="OT140">
            <v>2E-3</v>
          </cell>
          <cell r="OU140">
            <v>0</v>
          </cell>
          <cell r="OV140">
            <v>0</v>
          </cell>
          <cell r="OW140">
            <v>0.107</v>
          </cell>
          <cell r="OX140">
            <v>1.7999999999999999E-2</v>
          </cell>
          <cell r="OY140">
            <v>2.1000000000000001E-2</v>
          </cell>
          <cell r="OZ140">
            <v>1.4E-2</v>
          </cell>
          <cell r="PA140">
            <v>3.0000000000000001E-3</v>
          </cell>
          <cell r="PB140">
            <v>3.0000000000000001E-3</v>
          </cell>
          <cell r="PC140">
            <v>0</v>
          </cell>
          <cell r="PD140">
            <v>0.72</v>
          </cell>
        </row>
        <row r="141">
          <cell r="A141" t="str">
            <v>EnsJC</v>
          </cell>
          <cell r="B141" t="str">
            <v>141</v>
          </cell>
          <cell r="C141" t="str">
            <v>NAF 38</v>
          </cell>
          <cell r="D141" t="str">
            <v>JC</v>
          </cell>
          <cell r="E141" t="str">
            <v/>
          </cell>
          <cell r="F141">
            <v>3.0000000000000001E-3</v>
          </cell>
          <cell r="G141">
            <v>2.4E-2</v>
          </cell>
          <cell r="H141">
            <v>0.44500000000000001</v>
          </cell>
          <cell r="I141">
            <v>0.50600000000000001</v>
          </cell>
          <cell r="J141">
            <v>2.1999999999999999E-2</v>
          </cell>
          <cell r="K141">
            <v>0.89600000000000002</v>
          </cell>
          <cell r="L141">
            <v>8.3000000000000004E-2</v>
          </cell>
          <cell r="M141">
            <v>1.9E-2</v>
          </cell>
          <cell r="N141">
            <v>2E-3</v>
          </cell>
          <cell r="O141">
            <v>0.29599999999999999</v>
          </cell>
          <cell r="P141">
            <v>0.28999999999999998</v>
          </cell>
          <cell r="Q141">
            <v>2.8000000000000001E-2</v>
          </cell>
          <cell r="R141">
            <v>2.5000000000000001E-2</v>
          </cell>
          <cell r="S141">
            <v>5.0999999999999997E-2</v>
          </cell>
          <cell r="T141">
            <v>0.53300000000000003</v>
          </cell>
          <cell r="U141">
            <v>4.4999999999999998E-2</v>
          </cell>
          <cell r="V141">
            <v>0.182</v>
          </cell>
          <cell r="W141">
            <v>0.16600000000000001</v>
          </cell>
          <cell r="X141">
            <v>0.35399999999999998</v>
          </cell>
          <cell r="Y141">
            <v>0.58099999999999996</v>
          </cell>
          <cell r="Z141">
            <v>6.5000000000000002E-2</v>
          </cell>
          <cell r="AA141">
            <v>0.17799999999999999</v>
          </cell>
          <cell r="AB141">
            <v>0.49</v>
          </cell>
          <cell r="AC141">
            <v>0.35499999999999998</v>
          </cell>
          <cell r="AD141">
            <v>0.75900000000000001</v>
          </cell>
          <cell r="AE141">
            <v>0.36099999999999999</v>
          </cell>
          <cell r="AF141">
            <v>0.28599999999999998</v>
          </cell>
          <cell r="AG141">
            <v>0.71399999999999997</v>
          </cell>
          <cell r="AH141">
            <v>0.17499999999999999</v>
          </cell>
          <cell r="AI141">
            <v>0.82499999999999996</v>
          </cell>
          <cell r="AK141">
            <v>0.88800000000000001</v>
          </cell>
          <cell r="AL141">
            <v>2.5000000000000001E-2</v>
          </cell>
          <cell r="AM141">
            <v>4.0000000000000001E-3</v>
          </cell>
          <cell r="AN141">
            <v>6.7000000000000004E-2</v>
          </cell>
          <cell r="AO141">
            <v>1.7999999999999999E-2</v>
          </cell>
          <cell r="AP141">
            <v>0.154</v>
          </cell>
          <cell r="AQ141">
            <v>7.3999999999999996E-2</v>
          </cell>
          <cell r="AR141">
            <v>0.11899999999999999</v>
          </cell>
          <cell r="AS141">
            <v>0.46</v>
          </cell>
          <cell r="AT141">
            <v>0.193</v>
          </cell>
          <cell r="AV141">
            <v>1.7999999999999999E-2</v>
          </cell>
          <cell r="AW141">
            <v>2.5000000000000001E-2</v>
          </cell>
          <cell r="AX141">
            <v>4.3999999999999997E-2</v>
          </cell>
          <cell r="AY141">
            <v>0.79500000000000004</v>
          </cell>
          <cell r="AZ141">
            <v>0.11799999999999999</v>
          </cell>
          <cell r="BA141">
            <v>74.447000000000003</v>
          </cell>
          <cell r="BB141">
            <v>0.04</v>
          </cell>
          <cell r="BC141">
            <v>9.4E-2</v>
          </cell>
          <cell r="BD141">
            <v>0.218</v>
          </cell>
          <cell r="BE141">
            <v>0.64900000000000002</v>
          </cell>
          <cell r="BF141">
            <v>0.14299999999999999</v>
          </cell>
          <cell r="BG141">
            <v>0.1</v>
          </cell>
          <cell r="BH141">
            <v>0.161</v>
          </cell>
          <cell r="BI141">
            <v>0.17699999999999999</v>
          </cell>
          <cell r="BJ141">
            <v>0.35199999999999998</v>
          </cell>
          <cell r="BK141">
            <v>6.7000000000000004E-2</v>
          </cell>
          <cell r="BL141">
            <v>0.49299999999999999</v>
          </cell>
          <cell r="BM141">
            <v>0.16200000000000001</v>
          </cell>
          <cell r="BN141">
            <v>0.17699999999999999</v>
          </cell>
          <cell r="BO141">
            <v>9.6000000000000002E-2</v>
          </cell>
          <cell r="BP141">
            <v>4.8000000000000001E-2</v>
          </cell>
          <cell r="BQ141">
            <v>2.5000000000000001E-2</v>
          </cell>
          <cell r="BR141">
            <v>2E-3</v>
          </cell>
          <cell r="BS141">
            <v>4.0000000000000001E-3</v>
          </cell>
          <cell r="BT141">
            <v>2.5999999999999999E-2</v>
          </cell>
          <cell r="BU141">
            <v>4.5999999999999999E-2</v>
          </cell>
          <cell r="BV141">
            <v>0.156</v>
          </cell>
          <cell r="BW141">
            <v>0.76500000000000001</v>
          </cell>
          <cell r="BX141">
            <v>0</v>
          </cell>
          <cell r="BY141">
            <v>0</v>
          </cell>
          <cell r="BZ141">
            <v>0.02</v>
          </cell>
          <cell r="CA141">
            <v>0.04</v>
          </cell>
          <cell r="CB141">
            <v>0.82</v>
          </cell>
          <cell r="CC141">
            <v>0.12</v>
          </cell>
          <cell r="CD141">
            <v>0</v>
          </cell>
          <cell r="CE141">
            <v>0</v>
          </cell>
          <cell r="CF141">
            <v>2.3E-2</v>
          </cell>
          <cell r="CG141">
            <v>0.14399999999999999</v>
          </cell>
          <cell r="CH141">
            <v>0.76100000000000001</v>
          </cell>
          <cell r="CI141">
            <v>7.0999999999999994E-2</v>
          </cell>
          <cell r="CJ141">
            <v>0</v>
          </cell>
          <cell r="CK141">
            <v>0</v>
          </cell>
          <cell r="CL141">
            <v>0</v>
          </cell>
          <cell r="CM141">
            <v>0</v>
          </cell>
          <cell r="CN141">
            <v>4.0000000000000001E-3</v>
          </cell>
          <cell r="CO141">
            <v>0.996</v>
          </cell>
          <cell r="CP141">
            <v>0.629</v>
          </cell>
          <cell r="CQ141">
            <v>0.29399999999999998</v>
          </cell>
          <cell r="CR141">
            <v>2.4E-2</v>
          </cell>
          <cell r="CS141">
            <v>3.0000000000000001E-3</v>
          </cell>
          <cell r="CT141">
            <v>0.05</v>
          </cell>
          <cell r="CU141">
            <v>0.73399999999999999</v>
          </cell>
          <cell r="CV141">
            <v>0.23200000000000001</v>
          </cell>
          <cell r="CW141">
            <v>1.4E-2</v>
          </cell>
          <cell r="CX141">
            <v>0.01</v>
          </cell>
          <cell r="CY141">
            <v>1.0999999999999999E-2</v>
          </cell>
          <cell r="CZ141">
            <v>0.76500000000000001</v>
          </cell>
          <cell r="DA141">
            <v>0.19800000000000001</v>
          </cell>
          <cell r="DB141">
            <v>3.3000000000000002E-2</v>
          </cell>
          <cell r="DC141">
            <v>0</v>
          </cell>
          <cell r="DD141">
            <v>4.0000000000000001E-3</v>
          </cell>
          <cell r="DE141">
            <v>0.61899999999999999</v>
          </cell>
          <cell r="DF141">
            <v>7.3999999999999996E-2</v>
          </cell>
          <cell r="DG141">
            <v>0.05</v>
          </cell>
          <cell r="DH141">
            <v>7.0000000000000001E-3</v>
          </cell>
          <cell r="DI141">
            <v>0.25</v>
          </cell>
          <cell r="DJ141">
            <v>0.38700000000000001</v>
          </cell>
          <cell r="DK141">
            <v>5.3999999999999999E-2</v>
          </cell>
          <cell r="DL141">
            <v>1.2999999999999999E-2</v>
          </cell>
          <cell r="DM141">
            <v>3.0000000000000001E-3</v>
          </cell>
          <cell r="DN141">
            <v>0.54200000000000004</v>
          </cell>
          <cell r="DO141">
            <v>0.64400000000000002</v>
          </cell>
          <cell r="DP141">
            <v>8.6999999999999994E-2</v>
          </cell>
          <cell r="DQ141">
            <v>8.0000000000000002E-3</v>
          </cell>
          <cell r="DR141">
            <v>1.7000000000000001E-2</v>
          </cell>
          <cell r="DS141">
            <v>0.24399999999999999</v>
          </cell>
          <cell r="DT141">
            <v>0.64500000000000002</v>
          </cell>
          <cell r="DU141">
            <v>0.25</v>
          </cell>
          <cell r="DV141">
            <v>6.4000000000000001E-2</v>
          </cell>
          <cell r="DW141">
            <v>1E-3</v>
          </cell>
          <cell r="DX141">
            <v>3.9E-2</v>
          </cell>
          <cell r="DY141">
            <v>0.35399999999999998</v>
          </cell>
          <cell r="DZ141">
            <v>0.41499999999999998</v>
          </cell>
          <cell r="EA141">
            <v>3.2000000000000001E-2</v>
          </cell>
          <cell r="EB141">
            <v>0.19900000000000001</v>
          </cell>
          <cell r="EC141">
            <v>0.18</v>
          </cell>
          <cell r="ED141">
            <v>0.218</v>
          </cell>
          <cell r="EE141">
            <v>5.1999999999999998E-2</v>
          </cell>
          <cell r="EF141">
            <v>0.32800000000000001</v>
          </cell>
          <cell r="EG141">
            <v>0.222</v>
          </cell>
          <cell r="EH141">
            <v>0.372</v>
          </cell>
          <cell r="EI141">
            <v>0.35199999999999998</v>
          </cell>
          <cell r="EJ141">
            <v>0.08</v>
          </cell>
          <cell r="EK141">
            <v>0.19600000000000001</v>
          </cell>
          <cell r="EL141">
            <v>0.215</v>
          </cell>
          <cell r="EM141">
            <v>3.5000000000000003E-2</v>
          </cell>
          <cell r="EN141">
            <v>0.114</v>
          </cell>
          <cell r="EO141">
            <v>0.214</v>
          </cell>
          <cell r="EP141">
            <v>0.15</v>
          </cell>
          <cell r="EQ141">
            <v>0.27200000000000002</v>
          </cell>
          <cell r="ER141">
            <v>0.16200000000000001</v>
          </cell>
          <cell r="ES141">
            <v>0.63200000000000001</v>
          </cell>
          <cell r="ET141">
            <v>2.5999999999999999E-2</v>
          </cell>
          <cell r="EU141">
            <v>0.183</v>
          </cell>
          <cell r="EV141">
            <v>0.20899999999999999</v>
          </cell>
          <cell r="EW141">
            <v>6.9000000000000006E-2</v>
          </cell>
          <cell r="EX141">
            <v>0.03</v>
          </cell>
          <cell r="EY141">
            <v>0.108</v>
          </cell>
          <cell r="EZ141">
            <v>0.16300000000000001</v>
          </cell>
          <cell r="FA141">
            <v>0.42199999999999999</v>
          </cell>
          <cell r="FB141">
            <v>0.152</v>
          </cell>
          <cell r="FC141">
            <v>0.4</v>
          </cell>
          <cell r="FD141">
            <v>2.7E-2</v>
          </cell>
          <cell r="FE141">
            <v>0.49199999999999999</v>
          </cell>
          <cell r="FF141">
            <v>0.17299999999999999</v>
          </cell>
          <cell r="FG141">
            <v>0.315</v>
          </cell>
          <cell r="FH141">
            <v>0.02</v>
          </cell>
          <cell r="FI141">
            <v>0.432</v>
          </cell>
          <cell r="FJ141">
            <v>0.20399999999999999</v>
          </cell>
          <cell r="FK141">
            <v>0.34200000000000003</v>
          </cell>
          <cell r="FL141">
            <v>2.1999999999999999E-2</v>
          </cell>
          <cell r="FM141">
            <v>0.11799999999999999</v>
          </cell>
          <cell r="FN141">
            <v>0.64400000000000002</v>
          </cell>
          <cell r="FO141">
            <v>0.20899999999999999</v>
          </cell>
          <cell r="FP141">
            <v>2.9000000000000001E-2</v>
          </cell>
          <cell r="FQ141">
            <v>0.26400000000000001</v>
          </cell>
          <cell r="FR141">
            <v>0.59599999999999997</v>
          </cell>
          <cell r="FS141">
            <v>2.4E-2</v>
          </cell>
          <cell r="FT141">
            <v>5.0999999999999997E-2</v>
          </cell>
          <cell r="FU141">
            <v>6.5000000000000002E-2</v>
          </cell>
          <cell r="FV141">
            <v>0</v>
          </cell>
          <cell r="FW141">
            <v>0.26500000000000001</v>
          </cell>
          <cell r="FX141">
            <v>0.58299999999999996</v>
          </cell>
          <cell r="FY141">
            <v>2.7E-2</v>
          </cell>
          <cell r="FZ141">
            <v>5.2999999999999999E-2</v>
          </cell>
          <cell r="GA141">
            <v>7.2999999999999995E-2</v>
          </cell>
          <cell r="GB141">
            <v>0</v>
          </cell>
          <cell r="GC141">
            <v>0</v>
          </cell>
          <cell r="GD141">
            <v>1E-3</v>
          </cell>
          <cell r="GE141">
            <v>0</v>
          </cell>
          <cell r="GF141">
            <v>1E-3</v>
          </cell>
          <cell r="GG141">
            <v>0</v>
          </cell>
          <cell r="GH141">
            <v>1E-3</v>
          </cell>
          <cell r="GI141">
            <v>4.0000000000000001E-3</v>
          </cell>
          <cell r="GJ141">
            <v>1E-3</v>
          </cell>
          <cell r="GK141">
            <v>7.0000000000000001E-3</v>
          </cell>
          <cell r="GL141">
            <v>7.0000000000000001E-3</v>
          </cell>
          <cell r="GM141">
            <v>1E-3</v>
          </cell>
          <cell r="GN141">
            <v>1E-3</v>
          </cell>
          <cell r="GO141">
            <v>3.7999999999999999E-2</v>
          </cell>
          <cell r="GP141">
            <v>5.2999999999999999E-2</v>
          </cell>
          <cell r="GQ141">
            <v>6.7000000000000004E-2</v>
          </cell>
          <cell r="GR141">
            <v>8.4000000000000005E-2</v>
          </cell>
          <cell r="GS141">
            <v>0.19</v>
          </cell>
          <cell r="GT141">
            <v>2.1999999999999999E-2</v>
          </cell>
          <cell r="GU141">
            <v>9.4E-2</v>
          </cell>
          <cell r="GV141">
            <v>4.2000000000000003E-2</v>
          </cell>
          <cell r="GW141">
            <v>8.6999999999999994E-2</v>
          </cell>
          <cell r="GX141">
            <v>7.3999999999999996E-2</v>
          </cell>
          <cell r="GY141">
            <v>0.159</v>
          </cell>
          <cell r="GZ141">
            <v>4.1000000000000002E-2</v>
          </cell>
          <cell r="HA141">
            <v>8.0000000000000002E-3</v>
          </cell>
          <cell r="HB141">
            <v>2E-3</v>
          </cell>
          <cell r="HC141">
            <v>0</v>
          </cell>
          <cell r="HD141">
            <v>1.0999999999999999E-2</v>
          </cell>
          <cell r="HE141">
            <v>2E-3</v>
          </cell>
          <cell r="HF141">
            <v>1E-3</v>
          </cell>
          <cell r="HG141">
            <v>1E-3</v>
          </cell>
          <cell r="HH141">
            <v>1E-3</v>
          </cell>
          <cell r="HI141">
            <v>0</v>
          </cell>
          <cell r="HJ141">
            <v>1E-3</v>
          </cell>
          <cell r="HK141">
            <v>0</v>
          </cell>
          <cell r="HL141">
            <v>0</v>
          </cell>
          <cell r="HM141">
            <v>5.0000000000000001E-3</v>
          </cell>
          <cell r="HN141">
            <v>3.0000000000000001E-3</v>
          </cell>
          <cell r="HO141">
            <v>0.01</v>
          </cell>
          <cell r="HP141">
            <v>3.0000000000000001E-3</v>
          </cell>
          <cell r="HQ141">
            <v>0</v>
          </cell>
          <cell r="HR141">
            <v>1E-3</v>
          </cell>
          <cell r="HS141">
            <v>0.24</v>
          </cell>
          <cell r="HT141">
            <v>6.5000000000000002E-2</v>
          </cell>
          <cell r="HU141">
            <v>7.5999999999999998E-2</v>
          </cell>
          <cell r="HV141">
            <v>4.5999999999999999E-2</v>
          </cell>
          <cell r="HW141">
            <v>1.6E-2</v>
          </cell>
          <cell r="HX141">
            <v>4.0000000000000001E-3</v>
          </cell>
          <cell r="HY141">
            <v>0.23899999999999999</v>
          </cell>
          <cell r="HZ141">
            <v>8.8999999999999996E-2</v>
          </cell>
          <cell r="IA141">
            <v>8.7999999999999995E-2</v>
          </cell>
          <cell r="IB141">
            <v>4.3999999999999997E-2</v>
          </cell>
          <cell r="IC141">
            <v>2.7E-2</v>
          </cell>
          <cell r="ID141">
            <v>1.7000000000000001E-2</v>
          </cell>
          <cell r="IE141">
            <v>7.0000000000000001E-3</v>
          </cell>
          <cell r="IF141">
            <v>5.0000000000000001E-3</v>
          </cell>
          <cell r="IG141">
            <v>1E-3</v>
          </cell>
          <cell r="IH141">
            <v>3.0000000000000001E-3</v>
          </cell>
          <cell r="II141">
            <v>4.0000000000000001E-3</v>
          </cell>
          <cell r="IJ141">
            <v>2E-3</v>
          </cell>
          <cell r="IK141">
            <v>0</v>
          </cell>
          <cell r="IL141">
            <v>0</v>
          </cell>
          <cell r="IM141">
            <v>0</v>
          </cell>
          <cell r="IN141">
            <v>0</v>
          </cell>
          <cell r="IO141">
            <v>0</v>
          </cell>
          <cell r="IP141">
            <v>3.0000000000000001E-3</v>
          </cell>
          <cell r="IQ141">
            <v>0</v>
          </cell>
          <cell r="IR141">
            <v>0</v>
          </cell>
          <cell r="IS141">
            <v>0</v>
          </cell>
          <cell r="IT141">
            <v>7.0000000000000001E-3</v>
          </cell>
          <cell r="IU141">
            <v>8.9999999999999993E-3</v>
          </cell>
          <cell r="IV141">
            <v>8.0000000000000002E-3</v>
          </cell>
          <cell r="IW141">
            <v>2E-3</v>
          </cell>
          <cell r="IX141">
            <v>4.0000000000000001E-3</v>
          </cell>
          <cell r="IY141">
            <v>2.5000000000000001E-2</v>
          </cell>
          <cell r="IZ141">
            <v>2.5999999999999999E-2</v>
          </cell>
          <cell r="JA141">
            <v>0.1</v>
          </cell>
          <cell r="JB141">
            <v>0.29699999999999999</v>
          </cell>
          <cell r="JC141">
            <v>0</v>
          </cell>
          <cell r="JD141">
            <v>0</v>
          </cell>
          <cell r="JE141">
            <v>0</v>
          </cell>
          <cell r="JF141">
            <v>1.0999999999999999E-2</v>
          </cell>
          <cell r="JG141">
            <v>4.4999999999999998E-2</v>
          </cell>
          <cell r="JH141">
            <v>0.441</v>
          </cell>
          <cell r="JI141">
            <v>0</v>
          </cell>
          <cell r="JJ141">
            <v>0</v>
          </cell>
          <cell r="JK141">
            <v>2E-3</v>
          </cell>
          <cell r="JL141">
            <v>2E-3</v>
          </cell>
          <cell r="JM141">
            <v>2E-3</v>
          </cell>
          <cell r="JN141">
            <v>1.6E-2</v>
          </cell>
          <cell r="JO141">
            <v>0</v>
          </cell>
          <cell r="JP141">
            <v>0</v>
          </cell>
          <cell r="JQ141">
            <v>0</v>
          </cell>
          <cell r="JR141">
            <v>0</v>
          </cell>
          <cell r="JS141">
            <v>3.0000000000000001E-3</v>
          </cell>
          <cell r="JT141">
            <v>0</v>
          </cell>
          <cell r="JU141">
            <v>0</v>
          </cell>
          <cell r="JV141">
            <v>0</v>
          </cell>
          <cell r="JW141">
            <v>0</v>
          </cell>
          <cell r="JX141">
            <v>0</v>
          </cell>
          <cell r="JY141">
            <v>1.7999999999999999E-2</v>
          </cell>
          <cell r="JZ141">
            <v>5.0000000000000001E-3</v>
          </cell>
          <cell r="KA141">
            <v>0</v>
          </cell>
          <cell r="KB141">
            <v>0</v>
          </cell>
          <cell r="KC141">
            <v>1.7999999999999999E-2</v>
          </cell>
          <cell r="KD141">
            <v>2.1000000000000001E-2</v>
          </cell>
          <cell r="KE141">
            <v>0.38100000000000001</v>
          </cell>
          <cell r="KF141">
            <v>3.1E-2</v>
          </cell>
          <cell r="KG141">
            <v>0</v>
          </cell>
          <cell r="KH141">
            <v>0</v>
          </cell>
          <cell r="KI141">
            <v>2E-3</v>
          </cell>
          <cell r="KJ141">
            <v>1.7999999999999999E-2</v>
          </cell>
          <cell r="KK141">
            <v>0.40100000000000002</v>
          </cell>
          <cell r="KL141">
            <v>7.9000000000000001E-2</v>
          </cell>
          <cell r="KM141">
            <v>0</v>
          </cell>
          <cell r="KN141">
            <v>0</v>
          </cell>
          <cell r="KO141">
            <v>0</v>
          </cell>
          <cell r="KP141">
            <v>1E-3</v>
          </cell>
          <cell r="KQ141">
            <v>1.6E-2</v>
          </cell>
          <cell r="KR141">
            <v>4.0000000000000001E-3</v>
          </cell>
          <cell r="KS141">
            <v>0</v>
          </cell>
          <cell r="KT141">
            <v>0</v>
          </cell>
          <cell r="KU141">
            <v>0</v>
          </cell>
          <cell r="KV141">
            <v>1E-3</v>
          </cell>
          <cell r="KW141">
            <v>2E-3</v>
          </cell>
          <cell r="KX141">
            <v>0</v>
          </cell>
          <cell r="KY141">
            <v>0</v>
          </cell>
          <cell r="KZ141">
            <v>0</v>
          </cell>
          <cell r="LA141">
            <v>0</v>
          </cell>
          <cell r="LB141">
            <v>4.0000000000000001E-3</v>
          </cell>
          <cell r="LC141">
            <v>1.6E-2</v>
          </cell>
          <cell r="LD141">
            <v>3.0000000000000001E-3</v>
          </cell>
          <cell r="LE141">
            <v>0</v>
          </cell>
          <cell r="LF141">
            <v>0</v>
          </cell>
          <cell r="LG141">
            <v>1.2E-2</v>
          </cell>
          <cell r="LH141">
            <v>5.6000000000000001E-2</v>
          </cell>
          <cell r="LI141">
            <v>0.36299999999999999</v>
          </cell>
          <cell r="LJ141">
            <v>2.1000000000000001E-2</v>
          </cell>
          <cell r="LK141">
            <v>0</v>
          </cell>
          <cell r="LL141">
            <v>0</v>
          </cell>
          <cell r="LM141">
            <v>1.2E-2</v>
          </cell>
          <cell r="LN141">
            <v>7.8E-2</v>
          </cell>
          <cell r="LO141">
            <v>0.36399999999999999</v>
          </cell>
          <cell r="LP141">
            <v>4.5999999999999999E-2</v>
          </cell>
          <cell r="LQ141">
            <v>0</v>
          </cell>
          <cell r="LR141">
            <v>0</v>
          </cell>
          <cell r="LS141">
            <v>0</v>
          </cell>
          <cell r="LT141">
            <v>5.0000000000000001E-3</v>
          </cell>
          <cell r="LU141">
            <v>1.4999999999999999E-2</v>
          </cell>
          <cell r="LV141">
            <v>1E-3</v>
          </cell>
          <cell r="LW141">
            <v>0</v>
          </cell>
          <cell r="LX141">
            <v>0</v>
          </cell>
          <cell r="LY141">
            <v>0</v>
          </cell>
          <cell r="LZ141">
            <v>0</v>
          </cell>
          <cell r="MA141">
            <v>0</v>
          </cell>
          <cell r="MB141">
            <v>3.0000000000000001E-3</v>
          </cell>
          <cell r="MC141">
            <v>0</v>
          </cell>
          <cell r="MD141">
            <v>0</v>
          </cell>
          <cell r="ME141">
            <v>0</v>
          </cell>
          <cell r="MF141">
            <v>0</v>
          </cell>
          <cell r="MG141">
            <v>0</v>
          </cell>
          <cell r="MH141">
            <v>2.5000000000000001E-2</v>
          </cell>
          <cell r="MI141">
            <v>0</v>
          </cell>
          <cell r="MJ141">
            <v>0</v>
          </cell>
          <cell r="MK141">
            <v>0</v>
          </cell>
          <cell r="ML141">
            <v>0</v>
          </cell>
          <cell r="MM141">
            <v>4.0000000000000001E-3</v>
          </cell>
          <cell r="MN141">
            <v>0.44700000000000001</v>
          </cell>
          <cell r="MO141">
            <v>0</v>
          </cell>
          <cell r="MP141">
            <v>0</v>
          </cell>
          <cell r="MQ141">
            <v>0</v>
          </cell>
          <cell r="MR141">
            <v>0</v>
          </cell>
          <cell r="MS141">
            <v>0</v>
          </cell>
          <cell r="MT141">
            <v>0.501</v>
          </cell>
          <cell r="MU141">
            <v>0</v>
          </cell>
          <cell r="MV141">
            <v>0</v>
          </cell>
          <cell r="MW141">
            <v>0</v>
          </cell>
          <cell r="MX141">
            <v>0</v>
          </cell>
          <cell r="MY141">
            <v>0</v>
          </cell>
          <cell r="MZ141">
            <v>0.02</v>
          </cell>
          <cell r="NA141">
            <v>0.16600000000000001</v>
          </cell>
          <cell r="NB141">
            <v>0.11799999999999999</v>
          </cell>
          <cell r="NC141">
            <v>8.9999999999999993E-3</v>
          </cell>
          <cell r="ND141">
            <v>3.4000000000000002E-2</v>
          </cell>
          <cell r="NE141">
            <v>3.3000000000000002E-2</v>
          </cell>
          <cell r="NF141">
            <v>1.0999999999999999E-2</v>
          </cell>
          <cell r="NG141">
            <v>7.6999999999999999E-2</v>
          </cell>
          <cell r="NH141">
            <v>3.1E-2</v>
          </cell>
          <cell r="NI141">
            <v>0.23699999999999999</v>
          </cell>
          <cell r="NJ141">
            <v>5.8999999999999997E-2</v>
          </cell>
          <cell r="NK141">
            <v>0</v>
          </cell>
          <cell r="NL141">
            <v>1E-3</v>
          </cell>
          <cell r="NM141">
            <v>4.0000000000000001E-3</v>
          </cell>
          <cell r="NN141">
            <v>2.7E-2</v>
          </cell>
          <cell r="NO141">
            <v>0</v>
          </cell>
          <cell r="NP141">
            <v>4.0000000000000001E-3</v>
          </cell>
          <cell r="NQ141">
            <v>2.1000000000000001E-2</v>
          </cell>
          <cell r="NR141">
            <v>8.0000000000000002E-3</v>
          </cell>
          <cell r="NS141">
            <v>0.03</v>
          </cell>
          <cell r="NT141">
            <v>0.129</v>
          </cell>
          <cell r="NU141">
            <v>0.32</v>
          </cell>
          <cell r="NV141">
            <v>1.7999999999999999E-2</v>
          </cell>
          <cell r="NW141">
            <v>1E-3</v>
          </cell>
          <cell r="NX141">
            <v>2.1999999999999999E-2</v>
          </cell>
          <cell r="NY141">
            <v>2.8000000000000001E-2</v>
          </cell>
          <cell r="NZ141">
            <v>0.307</v>
          </cell>
          <cell r="OA141">
            <v>5.8000000000000003E-2</v>
          </cell>
          <cell r="OB141">
            <v>2.3E-2</v>
          </cell>
          <cell r="OC141">
            <v>3.0000000000000001E-3</v>
          </cell>
          <cell r="OD141">
            <v>8.9999999999999993E-3</v>
          </cell>
          <cell r="OE141">
            <v>1.9E-2</v>
          </cell>
          <cell r="OF141">
            <v>2E-3</v>
          </cell>
          <cell r="OG141">
            <v>2.1999999999999999E-2</v>
          </cell>
          <cell r="OH141">
            <v>1.7000000000000001E-2</v>
          </cell>
          <cell r="OI141">
            <v>2E-3</v>
          </cell>
          <cell r="OJ141">
            <v>0.15</v>
          </cell>
          <cell r="OK141">
            <v>0.16600000000000001</v>
          </cell>
          <cell r="OL141">
            <v>8.9999999999999993E-3</v>
          </cell>
          <cell r="OM141">
            <v>2E-3</v>
          </cell>
          <cell r="ON141">
            <v>5.0000000000000001E-3</v>
          </cell>
          <cell r="OO141">
            <v>0.121</v>
          </cell>
          <cell r="OP141">
            <v>7.6999999999999999E-2</v>
          </cell>
          <cell r="OQ141">
            <v>3.0000000000000001E-3</v>
          </cell>
          <cell r="OR141">
            <v>1.7000000000000001E-2</v>
          </cell>
          <cell r="OS141">
            <v>1.4999999999999999E-2</v>
          </cell>
          <cell r="OT141">
            <v>2.7E-2</v>
          </cell>
          <cell r="OU141">
            <v>8.0000000000000002E-3</v>
          </cell>
          <cell r="OV141">
            <v>2E-3</v>
          </cell>
          <cell r="OW141">
            <v>3.3000000000000002E-2</v>
          </cell>
          <cell r="OX141">
            <v>0.223</v>
          </cell>
          <cell r="OY141">
            <v>2.4E-2</v>
          </cell>
          <cell r="OZ141">
            <v>4.7E-2</v>
          </cell>
          <cell r="PA141">
            <v>3.7999999999999999E-2</v>
          </cell>
          <cell r="PB141">
            <v>1.4999999999999999E-2</v>
          </cell>
          <cell r="PC141">
            <v>4.2999999999999997E-2</v>
          </cell>
          <cell r="PD141">
            <v>0.126</v>
          </cell>
        </row>
        <row r="142">
          <cell r="A142" t="str">
            <v>EnsKZ</v>
          </cell>
          <cell r="B142" t="str">
            <v>142</v>
          </cell>
          <cell r="C142" t="str">
            <v>NAF 38</v>
          </cell>
          <cell r="D142" t="str">
            <v>KZ</v>
          </cell>
          <cell r="E142" t="str">
            <v/>
          </cell>
          <cell r="F142">
            <v>0</v>
          </cell>
          <cell r="G142">
            <v>5.0000000000000001E-3</v>
          </cell>
          <cell r="H142">
            <v>0.27800000000000002</v>
          </cell>
          <cell r="I142">
            <v>0.65900000000000003</v>
          </cell>
          <cell r="J142">
            <v>5.8000000000000003E-2</v>
          </cell>
          <cell r="K142">
            <v>0.68400000000000005</v>
          </cell>
          <cell r="L142">
            <v>3.2000000000000001E-2</v>
          </cell>
          <cell r="M142">
            <v>4.0000000000000001E-3</v>
          </cell>
          <cell r="N142">
            <v>0.28100000000000003</v>
          </cell>
          <cell r="O142">
            <v>4.8000000000000001E-2</v>
          </cell>
          <cell r="P142">
            <v>0.313</v>
          </cell>
          <cell r="Q142">
            <v>4.0000000000000001E-3</v>
          </cell>
          <cell r="R142">
            <v>1.4E-2</v>
          </cell>
          <cell r="S142">
            <v>7.2999999999999995E-2</v>
          </cell>
          <cell r="T142">
            <v>0.26400000000000001</v>
          </cell>
          <cell r="U142">
            <v>0.04</v>
          </cell>
          <cell r="V142">
            <v>0.20200000000000001</v>
          </cell>
          <cell r="W142">
            <v>0.29299999999999998</v>
          </cell>
          <cell r="X142">
            <v>9.8000000000000004E-2</v>
          </cell>
          <cell r="Y142">
            <v>0.88200000000000001</v>
          </cell>
          <cell r="Z142">
            <v>0.02</v>
          </cell>
          <cell r="AA142">
            <v>2.1000000000000001E-2</v>
          </cell>
          <cell r="AB142">
            <v>0.20799999999999999</v>
          </cell>
          <cell r="AC142">
            <v>6.3E-2</v>
          </cell>
          <cell r="AD142">
            <v>0.875</v>
          </cell>
          <cell r="AE142">
            <v>7.2999999999999995E-2</v>
          </cell>
          <cell r="AF142">
            <v>0.06</v>
          </cell>
          <cell r="AG142">
            <v>0.94</v>
          </cell>
          <cell r="AH142">
            <v>0.86799999999999999</v>
          </cell>
          <cell r="AI142">
            <v>0.13200000000000001</v>
          </cell>
          <cell r="AK142">
            <v>0.13300000000000001</v>
          </cell>
          <cell r="AL142">
            <v>0.05</v>
          </cell>
          <cell r="AM142">
            <v>0</v>
          </cell>
          <cell r="AN142">
            <v>0.81699999999999995</v>
          </cell>
          <cell r="AO142">
            <v>0</v>
          </cell>
          <cell r="AP142">
            <v>0</v>
          </cell>
          <cell r="AQ142">
            <v>3.4000000000000002E-2</v>
          </cell>
          <cell r="AR142">
            <v>0</v>
          </cell>
          <cell r="AS142">
            <v>0.76300000000000001</v>
          </cell>
          <cell r="AT142">
            <v>0.20300000000000001</v>
          </cell>
          <cell r="AV142">
            <v>1.4999999999999999E-2</v>
          </cell>
          <cell r="AW142">
            <v>1.4999999999999999E-2</v>
          </cell>
          <cell r="AX142">
            <v>4.0000000000000001E-3</v>
          </cell>
          <cell r="AY142">
            <v>0.90700000000000003</v>
          </cell>
          <cell r="AZ142">
            <v>5.8999999999999997E-2</v>
          </cell>
          <cell r="BA142">
            <v>52.488999999999997</v>
          </cell>
          <cell r="BB142">
            <v>5.7000000000000002E-2</v>
          </cell>
          <cell r="BC142">
            <v>0.159</v>
          </cell>
          <cell r="BD142">
            <v>0.35199999999999998</v>
          </cell>
          <cell r="BE142">
            <v>0.432</v>
          </cell>
          <cell r="BF142">
            <v>0.245</v>
          </cell>
          <cell r="BG142">
            <v>0.219</v>
          </cell>
          <cell r="BH142">
            <v>0.36099999999999999</v>
          </cell>
          <cell r="BI142">
            <v>0.109</v>
          </cell>
          <cell r="BJ142">
            <v>0.04</v>
          </cell>
          <cell r="BK142">
            <v>2.5000000000000001E-2</v>
          </cell>
          <cell r="BL142">
            <v>8.7999999999999995E-2</v>
          </cell>
          <cell r="BM142">
            <v>0.216</v>
          </cell>
          <cell r="BN142">
            <v>0.315</v>
          </cell>
          <cell r="BO142">
            <v>0.17399999999999999</v>
          </cell>
          <cell r="BP142">
            <v>0.14499999999999999</v>
          </cell>
          <cell r="BQ142">
            <v>6.2E-2</v>
          </cell>
          <cell r="BR142">
            <v>0</v>
          </cell>
          <cell r="BS142">
            <v>0</v>
          </cell>
          <cell r="BT142">
            <v>0</v>
          </cell>
          <cell r="BU142">
            <v>6.0000000000000001E-3</v>
          </cell>
          <cell r="BV142">
            <v>4.5999999999999999E-2</v>
          </cell>
          <cell r="BW142">
            <v>0.94799999999999995</v>
          </cell>
          <cell r="BX142">
            <v>0</v>
          </cell>
          <cell r="BY142">
            <v>0</v>
          </cell>
          <cell r="BZ142">
            <v>4.0000000000000001E-3</v>
          </cell>
          <cell r="CA142">
            <v>6.5000000000000002E-2</v>
          </cell>
          <cell r="CB142">
            <v>0.877</v>
          </cell>
          <cell r="CC142">
            <v>5.5E-2</v>
          </cell>
          <cell r="CD142">
            <v>0</v>
          </cell>
          <cell r="CE142">
            <v>6.0000000000000001E-3</v>
          </cell>
          <cell r="CF142">
            <v>5.7000000000000002E-2</v>
          </cell>
          <cell r="CG142">
            <v>0.39800000000000002</v>
          </cell>
          <cell r="CH142">
            <v>0.498</v>
          </cell>
          <cell r="CI142">
            <v>4.1000000000000002E-2</v>
          </cell>
          <cell r="CJ142">
            <v>0</v>
          </cell>
          <cell r="CK142">
            <v>0</v>
          </cell>
          <cell r="CL142">
            <v>0</v>
          </cell>
          <cell r="CM142">
            <v>3.0000000000000001E-3</v>
          </cell>
          <cell r="CN142">
            <v>4.0000000000000001E-3</v>
          </cell>
          <cell r="CO142">
            <v>0.99399999999999999</v>
          </cell>
          <cell r="CP142">
            <v>0.59599999999999997</v>
          </cell>
          <cell r="CQ142">
            <v>0.32900000000000001</v>
          </cell>
          <cell r="CR142">
            <v>6.4000000000000001E-2</v>
          </cell>
          <cell r="CS142">
            <v>2E-3</v>
          </cell>
          <cell r="CT142">
            <v>0.01</v>
          </cell>
          <cell r="CU142">
            <v>0.57299999999999995</v>
          </cell>
          <cell r="CV142">
            <v>0.34</v>
          </cell>
          <cell r="CW142">
            <v>4.9000000000000002E-2</v>
          </cell>
          <cell r="CX142">
            <v>1.4999999999999999E-2</v>
          </cell>
          <cell r="CY142">
            <v>2.1999999999999999E-2</v>
          </cell>
          <cell r="CZ142">
            <v>0.70299999999999996</v>
          </cell>
          <cell r="DA142">
            <v>0.22800000000000001</v>
          </cell>
          <cell r="DB142">
            <v>6.4000000000000001E-2</v>
          </cell>
          <cell r="DC142">
            <v>0</v>
          </cell>
          <cell r="DD142">
            <v>5.0000000000000001E-3</v>
          </cell>
          <cell r="DE142">
            <v>0.54400000000000004</v>
          </cell>
          <cell r="DF142">
            <v>0.33100000000000002</v>
          </cell>
          <cell r="DG142">
            <v>2.3E-2</v>
          </cell>
          <cell r="DH142">
            <v>0</v>
          </cell>
          <cell r="DI142">
            <v>0.10100000000000001</v>
          </cell>
          <cell r="DJ142">
            <v>0.432</v>
          </cell>
          <cell r="DK142">
            <v>0.114</v>
          </cell>
          <cell r="DL142">
            <v>6.0000000000000001E-3</v>
          </cell>
          <cell r="DM142">
            <v>0</v>
          </cell>
          <cell r="DN142">
            <v>0.44800000000000001</v>
          </cell>
          <cell r="DO142">
            <v>0.55500000000000005</v>
          </cell>
          <cell r="DP142">
            <v>0.27800000000000002</v>
          </cell>
          <cell r="DQ142">
            <v>1E-3</v>
          </cell>
          <cell r="DR142">
            <v>5.0000000000000001E-3</v>
          </cell>
          <cell r="DS142">
            <v>0.16</v>
          </cell>
          <cell r="DT142">
            <v>0.53300000000000003</v>
          </cell>
          <cell r="DU142">
            <v>0.33200000000000002</v>
          </cell>
          <cell r="DV142">
            <v>0.122</v>
          </cell>
          <cell r="DW142">
            <v>0</v>
          </cell>
          <cell r="DX142">
            <v>1.2999999999999999E-2</v>
          </cell>
          <cell r="DY142">
            <v>0.314</v>
          </cell>
          <cell r="DZ142">
            <v>0.36899999999999999</v>
          </cell>
          <cell r="EA142">
            <v>2.9000000000000001E-2</v>
          </cell>
          <cell r="EB142">
            <v>0.28799999999999998</v>
          </cell>
          <cell r="EC142">
            <v>0.14099999999999999</v>
          </cell>
          <cell r="ED142">
            <v>0.252</v>
          </cell>
          <cell r="EE142">
            <v>4.2999999999999997E-2</v>
          </cell>
          <cell r="EF142">
            <v>0.34300000000000003</v>
          </cell>
          <cell r="EG142">
            <v>0.221</v>
          </cell>
          <cell r="EH142">
            <v>0.309</v>
          </cell>
          <cell r="EI142">
            <v>0.37</v>
          </cell>
          <cell r="EJ142">
            <v>2.3E-2</v>
          </cell>
          <cell r="EK142">
            <v>0.29699999999999999</v>
          </cell>
          <cell r="EL142">
            <v>0.188</v>
          </cell>
          <cell r="EM142">
            <v>5.2999999999999999E-2</v>
          </cell>
          <cell r="EN142">
            <v>0.112</v>
          </cell>
          <cell r="EO142">
            <v>0.16800000000000001</v>
          </cell>
          <cell r="EP142">
            <v>0.08</v>
          </cell>
          <cell r="EQ142">
            <v>0.4</v>
          </cell>
          <cell r="ER142">
            <v>0.186</v>
          </cell>
          <cell r="ES142">
            <v>0.34799999999999998</v>
          </cell>
          <cell r="ET142">
            <v>3.3000000000000002E-2</v>
          </cell>
          <cell r="EU142">
            <v>0.123</v>
          </cell>
          <cell r="EV142">
            <v>0.24</v>
          </cell>
          <cell r="EW142">
            <v>8.5999999999999993E-2</v>
          </cell>
          <cell r="EX142">
            <v>1.7999999999999999E-2</v>
          </cell>
          <cell r="EY142">
            <v>0.30499999999999999</v>
          </cell>
          <cell r="EZ142">
            <v>0.217</v>
          </cell>
          <cell r="FA142">
            <v>0.497</v>
          </cell>
          <cell r="FB142">
            <v>0.126</v>
          </cell>
          <cell r="FC142">
            <v>0.35399999999999998</v>
          </cell>
          <cell r="FD142">
            <v>2.3E-2</v>
          </cell>
          <cell r="FE142">
            <v>0.58599999999999997</v>
          </cell>
          <cell r="FF142">
            <v>0.19</v>
          </cell>
          <cell r="FG142">
            <v>0.21299999999999999</v>
          </cell>
          <cell r="FH142">
            <v>1.0999999999999999E-2</v>
          </cell>
          <cell r="FI142">
            <v>0.55900000000000005</v>
          </cell>
          <cell r="FJ142">
            <v>0.20599999999999999</v>
          </cell>
          <cell r="FK142">
            <v>0.22</v>
          </cell>
          <cell r="FL142">
            <v>1.4999999999999999E-2</v>
          </cell>
          <cell r="FM142">
            <v>2.5999999999999999E-2</v>
          </cell>
          <cell r="FN142">
            <v>0.81599999999999995</v>
          </cell>
          <cell r="FO142">
            <v>0.13</v>
          </cell>
          <cell r="FP142">
            <v>2.8000000000000001E-2</v>
          </cell>
          <cell r="FQ142">
            <v>0.47699999999999998</v>
          </cell>
          <cell r="FR142">
            <v>0.35099999999999998</v>
          </cell>
          <cell r="FS142">
            <v>3.0000000000000001E-3</v>
          </cell>
          <cell r="FT142">
            <v>5.2999999999999999E-2</v>
          </cell>
          <cell r="FU142">
            <v>0.114</v>
          </cell>
          <cell r="FV142">
            <v>1E-3</v>
          </cell>
          <cell r="FW142">
            <v>0.45100000000000001</v>
          </cell>
          <cell r="FX142">
            <v>0.34300000000000003</v>
          </cell>
          <cell r="FY142">
            <v>4.0000000000000001E-3</v>
          </cell>
          <cell r="FZ142">
            <v>5.8999999999999997E-2</v>
          </cell>
          <cell r="GA142">
            <v>0.14299999999999999</v>
          </cell>
          <cell r="GB142">
            <v>1E-3</v>
          </cell>
          <cell r="GC142">
            <v>0</v>
          </cell>
          <cell r="GD142">
            <v>0</v>
          </cell>
          <cell r="GE142">
            <v>0</v>
          </cell>
          <cell r="GF142">
            <v>0</v>
          </cell>
          <cell r="GG142">
            <v>0</v>
          </cell>
          <cell r="GH142">
            <v>0</v>
          </cell>
          <cell r="GI142">
            <v>2E-3</v>
          </cell>
          <cell r="GJ142">
            <v>0</v>
          </cell>
          <cell r="GK142">
            <v>1E-3</v>
          </cell>
          <cell r="GL142">
            <v>0</v>
          </cell>
          <cell r="GM142">
            <v>0</v>
          </cell>
          <cell r="GN142">
            <v>1E-3</v>
          </cell>
          <cell r="GO142">
            <v>0.06</v>
          </cell>
          <cell r="GP142">
            <v>7.0999999999999994E-2</v>
          </cell>
          <cell r="GQ142">
            <v>8.2000000000000003E-2</v>
          </cell>
          <cell r="GR142">
            <v>0.05</v>
          </cell>
          <cell r="GS142">
            <v>7.0000000000000001E-3</v>
          </cell>
          <cell r="GT142">
            <v>7.0000000000000001E-3</v>
          </cell>
          <cell r="GU142">
            <v>0.16500000000000001</v>
          </cell>
          <cell r="GV142">
            <v>0.13600000000000001</v>
          </cell>
          <cell r="GW142">
            <v>0.25900000000000001</v>
          </cell>
          <cell r="GX142">
            <v>5.2999999999999999E-2</v>
          </cell>
          <cell r="GY142">
            <v>3.2000000000000001E-2</v>
          </cell>
          <cell r="GZ142">
            <v>1.6E-2</v>
          </cell>
          <cell r="HA142">
            <v>1.9E-2</v>
          </cell>
          <cell r="HB142">
            <v>1.0999999999999999E-2</v>
          </cell>
          <cell r="HC142">
            <v>1.9E-2</v>
          </cell>
          <cell r="HD142">
            <v>6.0000000000000001E-3</v>
          </cell>
          <cell r="HE142">
            <v>0</v>
          </cell>
          <cell r="HF142">
            <v>2E-3</v>
          </cell>
          <cell r="HG142">
            <v>0</v>
          </cell>
          <cell r="HH142">
            <v>0</v>
          </cell>
          <cell r="HI142">
            <v>0</v>
          </cell>
          <cell r="HJ142">
            <v>0</v>
          </cell>
          <cell r="HK142">
            <v>0</v>
          </cell>
          <cell r="HL142">
            <v>0</v>
          </cell>
          <cell r="HM142">
            <v>1E-3</v>
          </cell>
          <cell r="HN142">
            <v>0</v>
          </cell>
          <cell r="HO142">
            <v>1E-3</v>
          </cell>
          <cell r="HP142">
            <v>0</v>
          </cell>
          <cell r="HQ142">
            <v>1E-3</v>
          </cell>
          <cell r="HR142">
            <v>2E-3</v>
          </cell>
          <cell r="HS142">
            <v>1.9E-2</v>
          </cell>
          <cell r="HT142">
            <v>0.12</v>
          </cell>
          <cell r="HU142">
            <v>5.3999999999999999E-2</v>
          </cell>
          <cell r="HV142">
            <v>4.2999999999999997E-2</v>
          </cell>
          <cell r="HW142">
            <v>3.3000000000000002E-2</v>
          </cell>
          <cell r="HX142">
            <v>8.0000000000000002E-3</v>
          </cell>
          <cell r="HY142">
            <v>0.06</v>
          </cell>
          <cell r="HZ142">
            <v>0.08</v>
          </cell>
          <cell r="IA142">
            <v>0.248</v>
          </cell>
          <cell r="IB142">
            <v>0.121</v>
          </cell>
          <cell r="IC142">
            <v>0.10100000000000001</v>
          </cell>
          <cell r="ID142">
            <v>5.0999999999999997E-2</v>
          </cell>
          <cell r="IE142">
            <v>8.0000000000000002E-3</v>
          </cell>
          <cell r="IF142">
            <v>1.6E-2</v>
          </cell>
          <cell r="IG142">
            <v>1.0999999999999999E-2</v>
          </cell>
          <cell r="IH142">
            <v>0.01</v>
          </cell>
          <cell r="II142">
            <v>0.01</v>
          </cell>
          <cell r="IJ142">
            <v>2E-3</v>
          </cell>
          <cell r="IK142">
            <v>0</v>
          </cell>
          <cell r="IL142">
            <v>0</v>
          </cell>
          <cell r="IM142">
            <v>0</v>
          </cell>
          <cell r="IN142">
            <v>0</v>
          </cell>
          <cell r="IO142">
            <v>0</v>
          </cell>
          <cell r="IP142">
            <v>0</v>
          </cell>
          <cell r="IQ142">
            <v>0</v>
          </cell>
          <cell r="IR142">
            <v>0</v>
          </cell>
          <cell r="IS142">
            <v>0</v>
          </cell>
          <cell r="IT142">
            <v>0</v>
          </cell>
          <cell r="IU142">
            <v>0</v>
          </cell>
          <cell r="IV142">
            <v>4.0000000000000001E-3</v>
          </cell>
          <cell r="IW142">
            <v>0</v>
          </cell>
          <cell r="IX142">
            <v>0</v>
          </cell>
          <cell r="IY142">
            <v>0</v>
          </cell>
          <cell r="IZ142">
            <v>5.0000000000000001E-3</v>
          </cell>
          <cell r="JA142">
            <v>3.2000000000000001E-2</v>
          </cell>
          <cell r="JB142">
            <v>0.23599999999999999</v>
          </cell>
          <cell r="JC142">
            <v>0</v>
          </cell>
          <cell r="JD142">
            <v>0</v>
          </cell>
          <cell r="JE142">
            <v>0</v>
          </cell>
          <cell r="JF142">
            <v>0</v>
          </cell>
          <cell r="JG142">
            <v>1.2999999999999999E-2</v>
          </cell>
          <cell r="JH142">
            <v>0.65</v>
          </cell>
          <cell r="JI142">
            <v>0</v>
          </cell>
          <cell r="JJ142">
            <v>0</v>
          </cell>
          <cell r="JK142">
            <v>0</v>
          </cell>
          <cell r="JL142">
            <v>0</v>
          </cell>
          <cell r="JM142">
            <v>0</v>
          </cell>
          <cell r="JN142">
            <v>5.7000000000000002E-2</v>
          </cell>
          <cell r="JO142">
            <v>0</v>
          </cell>
          <cell r="JP142">
            <v>0</v>
          </cell>
          <cell r="JQ142">
            <v>0</v>
          </cell>
          <cell r="JR142">
            <v>0</v>
          </cell>
          <cell r="JS142">
            <v>0</v>
          </cell>
          <cell r="JT142">
            <v>0</v>
          </cell>
          <cell r="JU142">
            <v>0</v>
          </cell>
          <cell r="JV142">
            <v>0</v>
          </cell>
          <cell r="JW142">
            <v>1E-3</v>
          </cell>
          <cell r="JX142">
            <v>0</v>
          </cell>
          <cell r="JY142">
            <v>2E-3</v>
          </cell>
          <cell r="JZ142">
            <v>2E-3</v>
          </cell>
          <cell r="KA142">
            <v>0</v>
          </cell>
          <cell r="KB142">
            <v>0</v>
          </cell>
          <cell r="KC142">
            <v>0</v>
          </cell>
          <cell r="KD142">
            <v>7.0000000000000001E-3</v>
          </cell>
          <cell r="KE142">
            <v>0.26200000000000001</v>
          </cell>
          <cell r="KF142">
            <v>6.0000000000000001E-3</v>
          </cell>
          <cell r="KG142">
            <v>0</v>
          </cell>
          <cell r="KH142">
            <v>0</v>
          </cell>
          <cell r="KI142">
            <v>2E-3</v>
          </cell>
          <cell r="KJ142">
            <v>5.2999999999999999E-2</v>
          </cell>
          <cell r="KK142">
            <v>0.56100000000000005</v>
          </cell>
          <cell r="KL142">
            <v>4.3999999999999997E-2</v>
          </cell>
          <cell r="KM142">
            <v>0</v>
          </cell>
          <cell r="KN142">
            <v>0</v>
          </cell>
          <cell r="KO142">
            <v>0</v>
          </cell>
          <cell r="KP142">
            <v>5.0000000000000001E-3</v>
          </cell>
          <cell r="KQ142">
            <v>5.0999999999999997E-2</v>
          </cell>
          <cell r="KR142">
            <v>2E-3</v>
          </cell>
          <cell r="KS142">
            <v>0</v>
          </cell>
          <cell r="KT142">
            <v>0</v>
          </cell>
          <cell r="KU142">
            <v>0</v>
          </cell>
          <cell r="KV142">
            <v>0</v>
          </cell>
          <cell r="KW142">
            <v>0</v>
          </cell>
          <cell r="KX142">
            <v>0</v>
          </cell>
          <cell r="KY142">
            <v>0</v>
          </cell>
          <cell r="KZ142">
            <v>0</v>
          </cell>
          <cell r="LA142">
            <v>0</v>
          </cell>
          <cell r="LB142">
            <v>2E-3</v>
          </cell>
          <cell r="LC142">
            <v>1E-3</v>
          </cell>
          <cell r="LD142">
            <v>1E-3</v>
          </cell>
          <cell r="LE142">
            <v>0</v>
          </cell>
          <cell r="LF142">
            <v>0</v>
          </cell>
          <cell r="LG142">
            <v>1.6E-2</v>
          </cell>
          <cell r="LH142">
            <v>0.11600000000000001</v>
          </cell>
          <cell r="LI142">
            <v>0.13600000000000001</v>
          </cell>
          <cell r="LJ142">
            <v>6.0000000000000001E-3</v>
          </cell>
          <cell r="LK142">
            <v>0</v>
          </cell>
          <cell r="LL142">
            <v>6.0000000000000001E-3</v>
          </cell>
          <cell r="LM142">
            <v>3.5000000000000003E-2</v>
          </cell>
          <cell r="LN142">
            <v>0.25600000000000001</v>
          </cell>
          <cell r="LO142">
            <v>0.33700000000000002</v>
          </cell>
          <cell r="LP142">
            <v>3.2000000000000001E-2</v>
          </cell>
          <cell r="LQ142">
            <v>0</v>
          </cell>
          <cell r="LR142">
            <v>0</v>
          </cell>
          <cell r="LS142">
            <v>7.0000000000000001E-3</v>
          </cell>
          <cell r="LT142">
            <v>2.4E-2</v>
          </cell>
          <cell r="LU142">
            <v>2.5000000000000001E-2</v>
          </cell>
          <cell r="LV142">
            <v>2E-3</v>
          </cell>
          <cell r="LW142">
            <v>0</v>
          </cell>
          <cell r="LX142">
            <v>0</v>
          </cell>
          <cell r="LY142">
            <v>0</v>
          </cell>
          <cell r="LZ142">
            <v>0</v>
          </cell>
          <cell r="MA142">
            <v>0</v>
          </cell>
          <cell r="MB142">
            <v>0</v>
          </cell>
          <cell r="MC142">
            <v>0</v>
          </cell>
          <cell r="MD142">
            <v>0</v>
          </cell>
          <cell r="ME142">
            <v>0</v>
          </cell>
          <cell r="MF142">
            <v>0</v>
          </cell>
          <cell r="MG142">
            <v>0</v>
          </cell>
          <cell r="MH142">
            <v>5.0000000000000001E-3</v>
          </cell>
          <cell r="MI142">
            <v>0</v>
          </cell>
          <cell r="MJ142">
            <v>0</v>
          </cell>
          <cell r="MK142">
            <v>0</v>
          </cell>
          <cell r="ML142">
            <v>0</v>
          </cell>
          <cell r="MM142">
            <v>0</v>
          </cell>
          <cell r="MN142">
            <v>0.27400000000000002</v>
          </cell>
          <cell r="MO142">
            <v>0</v>
          </cell>
          <cell r="MP142">
            <v>0</v>
          </cell>
          <cell r="MQ142">
            <v>0</v>
          </cell>
          <cell r="MR142">
            <v>3.0000000000000001E-3</v>
          </cell>
          <cell r="MS142">
            <v>3.0000000000000001E-3</v>
          </cell>
          <cell r="MT142">
            <v>0.65600000000000003</v>
          </cell>
          <cell r="MU142">
            <v>0</v>
          </cell>
          <cell r="MV142">
            <v>0</v>
          </cell>
          <cell r="MW142">
            <v>0</v>
          </cell>
          <cell r="MX142">
            <v>0</v>
          </cell>
          <cell r="MY142">
            <v>0</v>
          </cell>
          <cell r="MZ142">
            <v>5.8000000000000003E-2</v>
          </cell>
          <cell r="NA142">
            <v>0.13700000000000001</v>
          </cell>
          <cell r="NB142">
            <v>0.1</v>
          </cell>
          <cell r="NC142">
            <v>5.0000000000000001E-3</v>
          </cell>
          <cell r="ND142">
            <v>3.1E-2</v>
          </cell>
          <cell r="NE142">
            <v>3.4000000000000002E-2</v>
          </cell>
          <cell r="NF142">
            <v>2E-3</v>
          </cell>
          <cell r="NG142">
            <v>0.106</v>
          </cell>
          <cell r="NH142">
            <v>3.2000000000000001E-2</v>
          </cell>
          <cell r="NI142">
            <v>0.22700000000000001</v>
          </cell>
          <cell r="NJ142">
            <v>6.0000000000000001E-3</v>
          </cell>
          <cell r="NK142">
            <v>0</v>
          </cell>
          <cell r="NL142">
            <v>8.0000000000000002E-3</v>
          </cell>
          <cell r="NM142">
            <v>2E-3</v>
          </cell>
          <cell r="NN142">
            <v>0.02</v>
          </cell>
          <cell r="NO142">
            <v>1E-3</v>
          </cell>
          <cell r="NP142">
            <v>1E-3</v>
          </cell>
          <cell r="NQ142">
            <v>3.9E-2</v>
          </cell>
          <cell r="NR142">
            <v>5.0000000000000001E-3</v>
          </cell>
          <cell r="NS142">
            <v>6.5000000000000002E-2</v>
          </cell>
          <cell r="NT142">
            <v>0.18</v>
          </cell>
          <cell r="NU142">
            <v>0.27500000000000002</v>
          </cell>
          <cell r="NV142">
            <v>1.4E-2</v>
          </cell>
          <cell r="NW142">
            <v>0</v>
          </cell>
          <cell r="NX142">
            <v>1.7000000000000001E-2</v>
          </cell>
          <cell r="NY142">
            <v>2.1000000000000001E-2</v>
          </cell>
          <cell r="NZ142">
            <v>0.34300000000000003</v>
          </cell>
          <cell r="OA142">
            <v>2E-3</v>
          </cell>
          <cell r="OB142">
            <v>7.0000000000000001E-3</v>
          </cell>
          <cell r="OC142">
            <v>1E-3</v>
          </cell>
          <cell r="OD142">
            <v>0.01</v>
          </cell>
          <cell r="OE142">
            <v>1.7000000000000001E-2</v>
          </cell>
          <cell r="OF142">
            <v>1E-3</v>
          </cell>
          <cell r="OG142">
            <v>1.2999999999999999E-2</v>
          </cell>
          <cell r="OH142">
            <v>3.0000000000000001E-3</v>
          </cell>
          <cell r="OI142">
            <v>3.0000000000000001E-3</v>
          </cell>
          <cell r="OJ142">
            <v>0.27100000000000002</v>
          </cell>
          <cell r="OK142">
            <v>0.13500000000000001</v>
          </cell>
          <cell r="OL142">
            <v>5.0000000000000001E-3</v>
          </cell>
          <cell r="OM142">
            <v>0</v>
          </cell>
          <cell r="ON142">
            <v>1E-3</v>
          </cell>
          <cell r="OO142">
            <v>0.111</v>
          </cell>
          <cell r="OP142">
            <v>0.108</v>
          </cell>
          <cell r="OQ142">
            <v>0</v>
          </cell>
          <cell r="OR142">
            <v>3.4000000000000002E-2</v>
          </cell>
          <cell r="OS142">
            <v>8.9999999999999993E-3</v>
          </cell>
          <cell r="OT142">
            <v>2.8000000000000001E-2</v>
          </cell>
          <cell r="OU142">
            <v>4.0000000000000001E-3</v>
          </cell>
          <cell r="OV142">
            <v>3.0000000000000001E-3</v>
          </cell>
          <cell r="OW142">
            <v>3.2000000000000001E-2</v>
          </cell>
          <cell r="OX142">
            <v>0.224</v>
          </cell>
          <cell r="OY142">
            <v>1.9E-2</v>
          </cell>
          <cell r="OZ142">
            <v>6.7000000000000004E-2</v>
          </cell>
          <cell r="PA142">
            <v>2.1999999999999999E-2</v>
          </cell>
          <cell r="PB142">
            <v>5.0000000000000001E-3</v>
          </cell>
          <cell r="PC142">
            <v>0</v>
          </cell>
          <cell r="PD142">
            <v>0.193</v>
          </cell>
        </row>
        <row r="143">
          <cell r="A143" t="str">
            <v>EnsLZ</v>
          </cell>
          <cell r="B143" t="str">
            <v>143</v>
          </cell>
          <cell r="C143" t="str">
            <v>NAF 38</v>
          </cell>
          <cell r="D143" t="str">
            <v>LZ</v>
          </cell>
          <cell r="E143" t="str">
            <v/>
          </cell>
          <cell r="F143">
            <v>0</v>
          </cell>
          <cell r="G143">
            <v>3.6999999999999998E-2</v>
          </cell>
          <cell r="H143">
            <v>7.0000000000000007E-2</v>
          </cell>
          <cell r="I143">
            <v>0.878</v>
          </cell>
          <cell r="J143">
            <v>1.4999999999999999E-2</v>
          </cell>
          <cell r="K143">
            <v>0.67300000000000004</v>
          </cell>
          <cell r="L143">
            <v>0.14399999999999999</v>
          </cell>
          <cell r="M143">
            <v>0.14399999999999999</v>
          </cell>
          <cell r="N143">
            <v>3.7999999999999999E-2</v>
          </cell>
          <cell r="O143">
            <v>9.7000000000000003E-2</v>
          </cell>
          <cell r="P143">
            <v>0.27400000000000002</v>
          </cell>
          <cell r="Q143">
            <v>4.1000000000000002E-2</v>
          </cell>
          <cell r="R143">
            <v>3.2000000000000001E-2</v>
          </cell>
          <cell r="S143">
            <v>7.0999999999999994E-2</v>
          </cell>
          <cell r="T143">
            <v>8.4000000000000005E-2</v>
          </cell>
          <cell r="U143">
            <v>0.12</v>
          </cell>
          <cell r="V143">
            <v>0.23300000000000001</v>
          </cell>
          <cell r="W143">
            <v>0.33600000000000002</v>
          </cell>
          <cell r="X143">
            <v>2.4E-2</v>
          </cell>
          <cell r="Y143">
            <v>0.93200000000000005</v>
          </cell>
          <cell r="Z143">
            <v>4.3999999999999997E-2</v>
          </cell>
          <cell r="AA143">
            <v>0.36399999999999999</v>
          </cell>
          <cell r="AB143">
            <v>0.22700000000000001</v>
          </cell>
          <cell r="AC143">
            <v>0.36399999999999999</v>
          </cell>
          <cell r="AD143">
            <v>0.59099999999999997</v>
          </cell>
          <cell r="AE143">
            <v>0.40899999999999997</v>
          </cell>
          <cell r="AF143">
            <v>8.1000000000000003E-2</v>
          </cell>
          <cell r="AG143">
            <v>0.91900000000000004</v>
          </cell>
          <cell r="AH143">
            <v>0.57699999999999996</v>
          </cell>
          <cell r="AI143">
            <v>0.42299999999999999</v>
          </cell>
          <cell r="AK143">
            <v>0.42</v>
          </cell>
          <cell r="AL143">
            <v>9.9000000000000005E-2</v>
          </cell>
          <cell r="AM143">
            <v>0</v>
          </cell>
          <cell r="AN143">
            <v>0.28399999999999997</v>
          </cell>
          <cell r="AO143">
            <v>0.19800000000000001</v>
          </cell>
          <cell r="AP143">
            <v>4.9000000000000002E-2</v>
          </cell>
          <cell r="AQ143">
            <v>0</v>
          </cell>
          <cell r="AR143">
            <v>0.123</v>
          </cell>
          <cell r="AS143">
            <v>0.63</v>
          </cell>
          <cell r="AT143">
            <v>0.19800000000000001</v>
          </cell>
          <cell r="AV143">
            <v>3.6999999999999998E-2</v>
          </cell>
          <cell r="AW143">
            <v>3.4000000000000002E-2</v>
          </cell>
          <cell r="AX143">
            <v>1.2999999999999999E-2</v>
          </cell>
          <cell r="AY143">
            <v>0.747</v>
          </cell>
          <cell r="AZ143">
            <v>0.16900000000000001</v>
          </cell>
          <cell r="BA143">
            <v>28.649000000000001</v>
          </cell>
          <cell r="BB143">
            <v>6.7000000000000004E-2</v>
          </cell>
          <cell r="BC143">
            <v>0.26</v>
          </cell>
          <cell r="BD143">
            <v>0.41299999999999998</v>
          </cell>
          <cell r="BE143">
            <v>0.26</v>
          </cell>
          <cell r="BF143">
            <v>0.56499999999999995</v>
          </cell>
          <cell r="BG143">
            <v>0.182</v>
          </cell>
          <cell r="BH143">
            <v>0.128</v>
          </cell>
          <cell r="BI143">
            <v>8.8999999999999996E-2</v>
          </cell>
          <cell r="BJ143">
            <v>8.9999999999999993E-3</v>
          </cell>
          <cell r="BK143">
            <v>2.8000000000000001E-2</v>
          </cell>
          <cell r="BL143">
            <v>4.4999999999999998E-2</v>
          </cell>
          <cell r="BM143">
            <v>0.13600000000000001</v>
          </cell>
          <cell r="BN143">
            <v>0.152</v>
          </cell>
          <cell r="BO143">
            <v>0.152</v>
          </cell>
          <cell r="BP143">
            <v>0.17799999999999999</v>
          </cell>
          <cell r="BQ143">
            <v>0.33600000000000002</v>
          </cell>
          <cell r="BR143">
            <v>0</v>
          </cell>
          <cell r="BS143">
            <v>0</v>
          </cell>
          <cell r="BT143">
            <v>0</v>
          </cell>
          <cell r="BU143">
            <v>4.0000000000000001E-3</v>
          </cell>
          <cell r="BV143">
            <v>0.04</v>
          </cell>
          <cell r="BW143">
            <v>0.95599999999999996</v>
          </cell>
          <cell r="BX143">
            <v>0</v>
          </cell>
          <cell r="BY143">
            <v>0</v>
          </cell>
          <cell r="BZ143">
            <v>0</v>
          </cell>
          <cell r="CA143">
            <v>8.5999999999999993E-2</v>
          </cell>
          <cell r="CB143">
            <v>0.79700000000000004</v>
          </cell>
          <cell r="CC143">
            <v>0.11600000000000001</v>
          </cell>
          <cell r="CD143">
            <v>0</v>
          </cell>
          <cell r="CE143">
            <v>5.0000000000000001E-3</v>
          </cell>
          <cell r="CF143">
            <v>2.1000000000000001E-2</v>
          </cell>
          <cell r="CG143">
            <v>0.29599999999999999</v>
          </cell>
          <cell r="CH143">
            <v>0.52600000000000002</v>
          </cell>
          <cell r="CI143">
            <v>0.153</v>
          </cell>
          <cell r="CJ143">
            <v>0</v>
          </cell>
          <cell r="CK143">
            <v>0</v>
          </cell>
          <cell r="CL143">
            <v>0</v>
          </cell>
          <cell r="CM143">
            <v>8.0000000000000002E-3</v>
          </cell>
          <cell r="CN143">
            <v>0.01</v>
          </cell>
          <cell r="CO143">
            <v>0.98199999999999998</v>
          </cell>
          <cell r="CP143">
            <v>0.53700000000000003</v>
          </cell>
          <cell r="CQ143">
            <v>0.378</v>
          </cell>
          <cell r="CR143">
            <v>6.2E-2</v>
          </cell>
          <cell r="CS143">
            <v>0.01</v>
          </cell>
          <cell r="CT143">
            <v>1.2999999999999999E-2</v>
          </cell>
          <cell r="CU143">
            <v>0.501</v>
          </cell>
          <cell r="CV143">
            <v>0.36799999999999999</v>
          </cell>
          <cell r="CW143">
            <v>4.1000000000000002E-2</v>
          </cell>
          <cell r="CX143">
            <v>3.6999999999999998E-2</v>
          </cell>
          <cell r="CY143">
            <v>5.2999999999999999E-2</v>
          </cell>
          <cell r="CZ143">
            <v>0.68100000000000005</v>
          </cell>
          <cell r="DA143">
            <v>0.21299999999999999</v>
          </cell>
          <cell r="DB143">
            <v>0.104</v>
          </cell>
          <cell r="DC143">
            <v>0</v>
          </cell>
          <cell r="DD143">
            <v>2E-3</v>
          </cell>
          <cell r="DE143">
            <v>0.53600000000000003</v>
          </cell>
          <cell r="DF143">
            <v>0.36399999999999999</v>
          </cell>
          <cell r="DG143">
            <v>4.1000000000000002E-2</v>
          </cell>
          <cell r="DH143">
            <v>3.0000000000000001E-3</v>
          </cell>
          <cell r="DI143">
            <v>5.6000000000000001E-2</v>
          </cell>
          <cell r="DJ143">
            <v>0.52100000000000002</v>
          </cell>
          <cell r="DK143">
            <v>0.13100000000000001</v>
          </cell>
          <cell r="DL143">
            <v>0</v>
          </cell>
          <cell r="DM143">
            <v>0</v>
          </cell>
          <cell r="DN143">
            <v>0.34699999999999998</v>
          </cell>
          <cell r="DO143">
            <v>0.7</v>
          </cell>
          <cell r="DP143">
            <v>0.13</v>
          </cell>
          <cell r="DQ143">
            <v>5.0000000000000001E-3</v>
          </cell>
          <cell r="DR143">
            <v>1.4999999999999999E-2</v>
          </cell>
          <cell r="DS143">
            <v>0.15</v>
          </cell>
          <cell r="DT143">
            <v>0.45900000000000002</v>
          </cell>
          <cell r="DU143">
            <v>0.33400000000000002</v>
          </cell>
          <cell r="DV143">
            <v>0.182</v>
          </cell>
          <cell r="DW143">
            <v>6.0000000000000001E-3</v>
          </cell>
          <cell r="DX143">
            <v>1.9E-2</v>
          </cell>
          <cell r="DY143">
            <v>0.33800000000000002</v>
          </cell>
          <cell r="DZ143">
            <v>0.28499999999999998</v>
          </cell>
          <cell r="EA143">
            <v>9.4E-2</v>
          </cell>
          <cell r="EB143">
            <v>0.28399999999999997</v>
          </cell>
          <cell r="EC143">
            <v>8.1000000000000003E-2</v>
          </cell>
          <cell r="ED143">
            <v>0.33900000000000002</v>
          </cell>
          <cell r="EE143">
            <v>3.1E-2</v>
          </cell>
          <cell r="EF143">
            <v>0.27100000000000002</v>
          </cell>
          <cell r="EG143">
            <v>0.27800000000000002</v>
          </cell>
          <cell r="EH143">
            <v>0.34</v>
          </cell>
          <cell r="EI143">
            <v>0.30299999999999999</v>
          </cell>
          <cell r="EJ143">
            <v>7.6999999999999999E-2</v>
          </cell>
          <cell r="EK143">
            <v>0.28000000000000003</v>
          </cell>
          <cell r="EL143">
            <v>0.36</v>
          </cell>
          <cell r="EM143">
            <v>0.16500000000000001</v>
          </cell>
          <cell r="EN143">
            <v>7.5999999999999998E-2</v>
          </cell>
          <cell r="EO143">
            <v>0.04</v>
          </cell>
          <cell r="EP143">
            <v>5.5E-2</v>
          </cell>
          <cell r="EQ143">
            <v>0.30399999999999999</v>
          </cell>
          <cell r="ER143">
            <v>0.374</v>
          </cell>
          <cell r="ES143">
            <v>0.16400000000000001</v>
          </cell>
          <cell r="ET143">
            <v>9.5000000000000001E-2</v>
          </cell>
          <cell r="EU143">
            <v>0.184</v>
          </cell>
          <cell r="EV143">
            <v>0.115</v>
          </cell>
          <cell r="EW143">
            <v>7.9000000000000001E-2</v>
          </cell>
          <cell r="EX143">
            <v>0.10199999999999999</v>
          </cell>
          <cell r="EY143">
            <v>0.22600000000000001</v>
          </cell>
          <cell r="EZ143">
            <v>0.20499999999999999</v>
          </cell>
          <cell r="FA143">
            <v>0.33900000000000002</v>
          </cell>
          <cell r="FB143">
            <v>0.22800000000000001</v>
          </cell>
          <cell r="FC143">
            <v>0.40500000000000003</v>
          </cell>
          <cell r="FD143">
            <v>2.7E-2</v>
          </cell>
          <cell r="FE143">
            <v>0.49199999999999999</v>
          </cell>
          <cell r="FF143">
            <v>0.23200000000000001</v>
          </cell>
          <cell r="FG143">
            <v>0.26300000000000001</v>
          </cell>
          <cell r="FH143">
            <v>1.2999999999999999E-2</v>
          </cell>
          <cell r="FI143">
            <v>0.36899999999999999</v>
          </cell>
          <cell r="FJ143">
            <v>0.313</v>
          </cell>
          <cell r="FK143">
            <v>0.30499999999999999</v>
          </cell>
          <cell r="FL143">
            <v>1.2999999999999999E-2</v>
          </cell>
          <cell r="FM143">
            <v>0.111</v>
          </cell>
          <cell r="FN143">
            <v>0.54800000000000004</v>
          </cell>
          <cell r="FO143">
            <v>0.31</v>
          </cell>
          <cell r="FP143">
            <v>3.1E-2</v>
          </cell>
          <cell r="FQ143">
            <v>0.64700000000000002</v>
          </cell>
          <cell r="FR143">
            <v>0.20100000000000001</v>
          </cell>
          <cell r="FS143">
            <v>2E-3</v>
          </cell>
          <cell r="FT143">
            <v>6.3E-2</v>
          </cell>
          <cell r="FU143">
            <v>8.5000000000000006E-2</v>
          </cell>
          <cell r="FV143">
            <v>2E-3</v>
          </cell>
          <cell r="FW143">
            <v>0.63</v>
          </cell>
          <cell r="FX143">
            <v>0.19600000000000001</v>
          </cell>
          <cell r="FY143">
            <v>3.0000000000000001E-3</v>
          </cell>
          <cell r="FZ143">
            <v>6.7000000000000004E-2</v>
          </cell>
          <cell r="GA143">
            <v>0.10199999999999999</v>
          </cell>
          <cell r="GB143">
            <v>2E-3</v>
          </cell>
          <cell r="GC143">
            <v>0</v>
          </cell>
          <cell r="GD143">
            <v>0</v>
          </cell>
          <cell r="GE143">
            <v>0</v>
          </cell>
          <cell r="GF143">
            <v>0</v>
          </cell>
          <cell r="GG143">
            <v>0</v>
          </cell>
          <cell r="GH143">
            <v>0</v>
          </cell>
          <cell r="GI143">
            <v>1.2999999999999999E-2</v>
          </cell>
          <cell r="GJ143">
            <v>6.0000000000000001E-3</v>
          </cell>
          <cell r="GK143">
            <v>5.0000000000000001E-3</v>
          </cell>
          <cell r="GL143">
            <v>1.4999999999999999E-2</v>
          </cell>
          <cell r="GM143">
            <v>0</v>
          </cell>
          <cell r="GN143">
            <v>0</v>
          </cell>
          <cell r="GO143">
            <v>5.1999999999999998E-2</v>
          </cell>
          <cell r="GP143">
            <v>1.0999999999999999E-2</v>
          </cell>
          <cell r="GQ143">
            <v>0</v>
          </cell>
          <cell r="GR143">
            <v>6.0000000000000001E-3</v>
          </cell>
          <cell r="GS143">
            <v>3.0000000000000001E-3</v>
          </cell>
          <cell r="GT143">
            <v>0</v>
          </cell>
          <cell r="GU143">
            <v>0.48699999999999999</v>
          </cell>
          <cell r="GV143">
            <v>0.16300000000000001</v>
          </cell>
          <cell r="GW143">
            <v>0.122</v>
          </cell>
          <cell r="GX143">
            <v>6.8000000000000005E-2</v>
          </cell>
          <cell r="GY143">
            <v>6.0000000000000001E-3</v>
          </cell>
          <cell r="GZ143">
            <v>2.8000000000000001E-2</v>
          </cell>
          <cell r="HA143">
            <v>1.2999999999999999E-2</v>
          </cell>
          <cell r="HB143">
            <v>2E-3</v>
          </cell>
          <cell r="HC143">
            <v>0</v>
          </cell>
          <cell r="HD143">
            <v>0</v>
          </cell>
          <cell r="HE143">
            <v>0</v>
          </cell>
          <cell r="HF143">
            <v>0</v>
          </cell>
          <cell r="HG143">
            <v>0</v>
          </cell>
          <cell r="HH143">
            <v>0</v>
          </cell>
          <cell r="HI143">
            <v>0</v>
          </cell>
          <cell r="HJ143">
            <v>0</v>
          </cell>
          <cell r="HK143">
            <v>0</v>
          </cell>
          <cell r="HL143">
            <v>0</v>
          </cell>
          <cell r="HM143">
            <v>0</v>
          </cell>
          <cell r="HN143">
            <v>1.4999999999999999E-2</v>
          </cell>
          <cell r="HO143">
            <v>6.0000000000000001E-3</v>
          </cell>
          <cell r="HP143">
            <v>0</v>
          </cell>
          <cell r="HQ143">
            <v>0</v>
          </cell>
          <cell r="HR143">
            <v>1.7000000000000001E-2</v>
          </cell>
          <cell r="HS143">
            <v>3.0000000000000001E-3</v>
          </cell>
          <cell r="HT143">
            <v>3.0000000000000001E-3</v>
          </cell>
          <cell r="HU143">
            <v>3.0000000000000001E-3</v>
          </cell>
          <cell r="HV143">
            <v>1.2999999999999999E-2</v>
          </cell>
          <cell r="HW143">
            <v>0.02</v>
          </cell>
          <cell r="HX143">
            <v>3.1E-2</v>
          </cell>
          <cell r="HY143">
            <v>4.2000000000000003E-2</v>
          </cell>
          <cell r="HZ143">
            <v>0.114</v>
          </cell>
          <cell r="IA143">
            <v>0.14199999999999999</v>
          </cell>
          <cell r="IB143">
            <v>0.13900000000000001</v>
          </cell>
          <cell r="IC143">
            <v>0.158</v>
          </cell>
          <cell r="ID143">
            <v>0.27800000000000002</v>
          </cell>
          <cell r="IE143">
            <v>0</v>
          </cell>
          <cell r="IF143">
            <v>3.0000000000000001E-3</v>
          </cell>
          <cell r="IG143">
            <v>2E-3</v>
          </cell>
          <cell r="IH143">
            <v>0</v>
          </cell>
          <cell r="II143">
            <v>0</v>
          </cell>
          <cell r="IJ143">
            <v>0.01</v>
          </cell>
          <cell r="IK143">
            <v>0</v>
          </cell>
          <cell r="IL143">
            <v>0</v>
          </cell>
          <cell r="IM143">
            <v>0</v>
          </cell>
          <cell r="IN143">
            <v>0</v>
          </cell>
          <cell r="IO143">
            <v>0</v>
          </cell>
          <cell r="IP143">
            <v>0</v>
          </cell>
          <cell r="IQ143">
            <v>0</v>
          </cell>
          <cell r="IR143">
            <v>0</v>
          </cell>
          <cell r="IS143">
            <v>0</v>
          </cell>
          <cell r="IT143">
            <v>0</v>
          </cell>
          <cell r="IU143">
            <v>8.9999999999999993E-3</v>
          </cell>
          <cell r="IV143">
            <v>2.7E-2</v>
          </cell>
          <cell r="IW143">
            <v>0</v>
          </cell>
          <cell r="IX143">
            <v>0</v>
          </cell>
          <cell r="IY143">
            <v>0</v>
          </cell>
          <cell r="IZ143">
            <v>4.0000000000000001E-3</v>
          </cell>
          <cell r="JA143">
            <v>3.0000000000000001E-3</v>
          </cell>
          <cell r="JB143">
            <v>6.0999999999999999E-2</v>
          </cell>
          <cell r="JC143">
            <v>0</v>
          </cell>
          <cell r="JD143">
            <v>0</v>
          </cell>
          <cell r="JE143">
            <v>0</v>
          </cell>
          <cell r="JF143">
            <v>0</v>
          </cell>
          <cell r="JG143">
            <v>2.8000000000000001E-2</v>
          </cell>
          <cell r="JH143">
            <v>0.85199999999999998</v>
          </cell>
          <cell r="JI143">
            <v>0</v>
          </cell>
          <cell r="JJ143">
            <v>0</v>
          </cell>
          <cell r="JK143">
            <v>0</v>
          </cell>
          <cell r="JL143">
            <v>0</v>
          </cell>
          <cell r="JM143">
            <v>0</v>
          </cell>
          <cell r="JN143">
            <v>1.4999999999999999E-2</v>
          </cell>
          <cell r="JO143">
            <v>0</v>
          </cell>
          <cell r="JP143">
            <v>0</v>
          </cell>
          <cell r="JQ143">
            <v>0</v>
          </cell>
          <cell r="JR143">
            <v>0</v>
          </cell>
          <cell r="JS143">
            <v>0</v>
          </cell>
          <cell r="JT143">
            <v>0</v>
          </cell>
          <cell r="JU143">
            <v>0</v>
          </cell>
          <cell r="JV143">
            <v>0</v>
          </cell>
          <cell r="JW143">
            <v>0</v>
          </cell>
          <cell r="JX143">
            <v>0</v>
          </cell>
          <cell r="JY143">
            <v>3.5000000000000003E-2</v>
          </cell>
          <cell r="JZ143">
            <v>2E-3</v>
          </cell>
          <cell r="KA143">
            <v>0</v>
          </cell>
          <cell r="KB143">
            <v>0</v>
          </cell>
          <cell r="KC143">
            <v>0</v>
          </cell>
          <cell r="KD143">
            <v>4.0000000000000001E-3</v>
          </cell>
          <cell r="KE143">
            <v>5.8000000000000003E-2</v>
          </cell>
          <cell r="KF143">
            <v>6.0000000000000001E-3</v>
          </cell>
          <cell r="KG143">
            <v>0</v>
          </cell>
          <cell r="KH143">
            <v>0</v>
          </cell>
          <cell r="KI143">
            <v>0</v>
          </cell>
          <cell r="KJ143">
            <v>8.2000000000000003E-2</v>
          </cell>
          <cell r="KK143">
            <v>0.68899999999999995</v>
          </cell>
          <cell r="KL143">
            <v>0.108</v>
          </cell>
          <cell r="KM143">
            <v>0</v>
          </cell>
          <cell r="KN143">
            <v>0</v>
          </cell>
          <cell r="KO143">
            <v>0</v>
          </cell>
          <cell r="KP143">
            <v>0</v>
          </cell>
          <cell r="KQ143">
            <v>1.4999999999999999E-2</v>
          </cell>
          <cell r="KR143">
            <v>0</v>
          </cell>
          <cell r="KS143">
            <v>0</v>
          </cell>
          <cell r="KT143">
            <v>0</v>
          </cell>
          <cell r="KU143">
            <v>0</v>
          </cell>
          <cell r="KV143">
            <v>0</v>
          </cell>
          <cell r="KW143">
            <v>0</v>
          </cell>
          <cell r="KX143">
            <v>0</v>
          </cell>
          <cell r="KY143">
            <v>0</v>
          </cell>
          <cell r="KZ143">
            <v>0</v>
          </cell>
          <cell r="LA143">
            <v>0</v>
          </cell>
          <cell r="LB143">
            <v>5.0000000000000001E-3</v>
          </cell>
          <cell r="LC143">
            <v>2.1999999999999999E-2</v>
          </cell>
          <cell r="LD143">
            <v>0.01</v>
          </cell>
          <cell r="LE143">
            <v>0</v>
          </cell>
          <cell r="LF143">
            <v>5.0000000000000001E-3</v>
          </cell>
          <cell r="LG143">
            <v>0</v>
          </cell>
          <cell r="LH143">
            <v>5.0000000000000001E-3</v>
          </cell>
          <cell r="LI143">
            <v>4.5999999999999999E-2</v>
          </cell>
          <cell r="LJ143">
            <v>1.2999999999999999E-2</v>
          </cell>
          <cell r="LK143">
            <v>0</v>
          </cell>
          <cell r="LL143">
            <v>0</v>
          </cell>
          <cell r="LM143">
            <v>2.1000000000000001E-2</v>
          </cell>
          <cell r="LN143">
            <v>0.28100000000000003</v>
          </cell>
          <cell r="LO143">
            <v>0.44800000000000001</v>
          </cell>
          <cell r="LP143">
            <v>0.129</v>
          </cell>
          <cell r="LQ143">
            <v>0</v>
          </cell>
          <cell r="LR143">
            <v>0</v>
          </cell>
          <cell r="LS143">
            <v>0</v>
          </cell>
          <cell r="LT143">
            <v>5.0000000000000001E-3</v>
          </cell>
          <cell r="LU143">
            <v>0.01</v>
          </cell>
          <cell r="LV143">
            <v>0</v>
          </cell>
          <cell r="LW143">
            <v>0</v>
          </cell>
          <cell r="LX143">
            <v>0</v>
          </cell>
          <cell r="LY143">
            <v>0</v>
          </cell>
          <cell r="LZ143">
            <v>0</v>
          </cell>
          <cell r="MA143">
            <v>0</v>
          </cell>
          <cell r="MB143">
            <v>0</v>
          </cell>
          <cell r="MC143">
            <v>0</v>
          </cell>
          <cell r="MD143">
            <v>0</v>
          </cell>
          <cell r="ME143">
            <v>0</v>
          </cell>
          <cell r="MF143">
            <v>0</v>
          </cell>
          <cell r="MG143">
            <v>0</v>
          </cell>
          <cell r="MH143">
            <v>3.7999999999999999E-2</v>
          </cell>
          <cell r="MI143">
            <v>0</v>
          </cell>
          <cell r="MJ143">
            <v>0</v>
          </cell>
          <cell r="MK143">
            <v>0</v>
          </cell>
          <cell r="ML143">
            <v>0</v>
          </cell>
          <cell r="MM143">
            <v>3.0000000000000001E-3</v>
          </cell>
          <cell r="MN143">
            <v>6.6000000000000003E-2</v>
          </cell>
          <cell r="MO143">
            <v>0</v>
          </cell>
          <cell r="MP143">
            <v>0</v>
          </cell>
          <cell r="MQ143">
            <v>0</v>
          </cell>
          <cell r="MR143">
            <v>8.0000000000000002E-3</v>
          </cell>
          <cell r="MS143">
            <v>7.0000000000000001E-3</v>
          </cell>
          <cell r="MT143">
            <v>0.86299999999999999</v>
          </cell>
          <cell r="MU143">
            <v>0</v>
          </cell>
          <cell r="MV143">
            <v>0</v>
          </cell>
          <cell r="MW143">
            <v>0</v>
          </cell>
          <cell r="MX143">
            <v>0</v>
          </cell>
          <cell r="MY143">
            <v>0</v>
          </cell>
          <cell r="MZ143">
            <v>1.6E-2</v>
          </cell>
          <cell r="NA143">
            <v>7.8E-2</v>
          </cell>
          <cell r="NB143">
            <v>0.191</v>
          </cell>
          <cell r="NC143">
            <v>0.01</v>
          </cell>
          <cell r="ND143">
            <v>0.03</v>
          </cell>
          <cell r="NE143">
            <v>2.9000000000000001E-2</v>
          </cell>
          <cell r="NF143">
            <v>0</v>
          </cell>
          <cell r="NG143">
            <v>0.106</v>
          </cell>
          <cell r="NH143">
            <v>1.4E-2</v>
          </cell>
          <cell r="NI143">
            <v>0.153</v>
          </cell>
          <cell r="NJ143">
            <v>1.2E-2</v>
          </cell>
          <cell r="NK143">
            <v>0</v>
          </cell>
          <cell r="NL143">
            <v>1.0999999999999999E-2</v>
          </cell>
          <cell r="NM143">
            <v>3.0000000000000001E-3</v>
          </cell>
          <cell r="NN143">
            <v>7.2999999999999995E-2</v>
          </cell>
          <cell r="NO143">
            <v>8.0000000000000002E-3</v>
          </cell>
          <cell r="NP143">
            <v>3.0000000000000001E-3</v>
          </cell>
          <cell r="NQ143">
            <v>3.1E-2</v>
          </cell>
          <cell r="NR143">
            <v>5.0000000000000001E-3</v>
          </cell>
          <cell r="NS143">
            <v>1.6E-2</v>
          </cell>
          <cell r="NT143">
            <v>0.23</v>
          </cell>
          <cell r="NU143">
            <v>0.29599999999999999</v>
          </cell>
          <cell r="NV143">
            <v>2.4E-2</v>
          </cell>
          <cell r="NW143">
            <v>0</v>
          </cell>
          <cell r="NX143">
            <v>1.7000000000000001E-2</v>
          </cell>
          <cell r="NY143">
            <v>3.5999999999999997E-2</v>
          </cell>
          <cell r="NZ143">
            <v>0.23499999999999999</v>
          </cell>
          <cell r="OA143">
            <v>1.0999999999999999E-2</v>
          </cell>
          <cell r="OB143">
            <v>3.0000000000000001E-3</v>
          </cell>
          <cell r="OC143">
            <v>0</v>
          </cell>
          <cell r="OD143">
            <v>0.03</v>
          </cell>
          <cell r="OE143">
            <v>5.6000000000000001E-2</v>
          </cell>
          <cell r="OF143">
            <v>7.0000000000000001E-3</v>
          </cell>
          <cell r="OG143">
            <v>8.0000000000000002E-3</v>
          </cell>
          <cell r="OH143">
            <v>1.4E-2</v>
          </cell>
          <cell r="OI143">
            <v>0.01</v>
          </cell>
          <cell r="OJ143">
            <v>0.253</v>
          </cell>
          <cell r="OK143">
            <v>7.5999999999999998E-2</v>
          </cell>
          <cell r="OL143">
            <v>0</v>
          </cell>
          <cell r="OM143">
            <v>0</v>
          </cell>
          <cell r="ON143">
            <v>5.0000000000000001E-3</v>
          </cell>
          <cell r="OO143">
            <v>0.2</v>
          </cell>
          <cell r="OP143">
            <v>0.10100000000000001</v>
          </cell>
          <cell r="OQ143">
            <v>0</v>
          </cell>
          <cell r="OR143">
            <v>3.7999999999999999E-2</v>
          </cell>
          <cell r="OS143">
            <v>6.0000000000000001E-3</v>
          </cell>
          <cell r="OT143">
            <v>2.1999999999999999E-2</v>
          </cell>
          <cell r="OU143">
            <v>3.0000000000000001E-3</v>
          </cell>
          <cell r="OV143">
            <v>0</v>
          </cell>
          <cell r="OW143">
            <v>3.4000000000000002E-2</v>
          </cell>
          <cell r="OX143">
            <v>0.157</v>
          </cell>
          <cell r="OY143">
            <v>6.6000000000000003E-2</v>
          </cell>
          <cell r="OZ143">
            <v>1.4E-2</v>
          </cell>
          <cell r="PA143">
            <v>2.3E-2</v>
          </cell>
          <cell r="PB143">
            <v>2.4E-2</v>
          </cell>
          <cell r="PC143">
            <v>7.0000000000000001E-3</v>
          </cell>
          <cell r="PD143">
            <v>0.224</v>
          </cell>
        </row>
        <row r="144">
          <cell r="A144" t="str">
            <v>EnsMA</v>
          </cell>
          <cell r="B144" t="str">
            <v>144</v>
          </cell>
          <cell r="C144" t="str">
            <v>NAF 38</v>
          </cell>
          <cell r="D144" t="str">
            <v>MA</v>
          </cell>
          <cell r="E144" t="str">
            <v/>
          </cell>
          <cell r="F144">
            <v>0</v>
          </cell>
          <cell r="G144">
            <v>3.5999999999999997E-2</v>
          </cell>
          <cell r="H144">
            <v>0.28399999999999997</v>
          </cell>
          <cell r="I144">
            <v>0.65300000000000002</v>
          </cell>
          <cell r="J144">
            <v>2.7E-2</v>
          </cell>
          <cell r="K144">
            <v>0.84899999999999998</v>
          </cell>
          <cell r="L144">
            <v>0.104</v>
          </cell>
          <cell r="M144">
            <v>1.6E-2</v>
          </cell>
          <cell r="N144">
            <v>3.2000000000000001E-2</v>
          </cell>
          <cell r="O144">
            <v>0.17699999999999999</v>
          </cell>
          <cell r="P144">
            <v>0.186</v>
          </cell>
          <cell r="Q144">
            <v>2.5000000000000001E-2</v>
          </cell>
          <cell r="R144">
            <v>1.7000000000000001E-2</v>
          </cell>
          <cell r="S144">
            <v>5.6000000000000001E-2</v>
          </cell>
          <cell r="T144">
            <v>0.38800000000000001</v>
          </cell>
          <cell r="U144">
            <v>7.4999999999999997E-2</v>
          </cell>
          <cell r="V144">
            <v>0.153</v>
          </cell>
          <cell r="W144">
            <v>0.29199999999999998</v>
          </cell>
          <cell r="X144">
            <v>0.13100000000000001</v>
          </cell>
          <cell r="Y144">
            <v>0.80600000000000005</v>
          </cell>
          <cell r="Z144">
            <v>6.3E-2</v>
          </cell>
          <cell r="AA144">
            <v>0.192</v>
          </cell>
          <cell r="AB144">
            <v>0.33100000000000002</v>
          </cell>
          <cell r="AC144">
            <v>0.44600000000000001</v>
          </cell>
          <cell r="AD144">
            <v>0.49199999999999999</v>
          </cell>
          <cell r="AE144">
            <v>0.29199999999999998</v>
          </cell>
          <cell r="AF144">
            <v>0.215</v>
          </cell>
          <cell r="AG144">
            <v>0.78500000000000003</v>
          </cell>
          <cell r="AH144">
            <v>0.27</v>
          </cell>
          <cell r="AI144">
            <v>0.73</v>
          </cell>
          <cell r="AK144">
            <v>0.8</v>
          </cell>
          <cell r="AL144">
            <v>7.0000000000000007E-2</v>
          </cell>
          <cell r="AM144">
            <v>0</v>
          </cell>
          <cell r="AN144">
            <v>9.2999999999999999E-2</v>
          </cell>
          <cell r="AO144">
            <v>3.6999999999999998E-2</v>
          </cell>
          <cell r="AP144">
            <v>0.13600000000000001</v>
          </cell>
          <cell r="AQ144">
            <v>5.0999999999999997E-2</v>
          </cell>
          <cell r="AR144">
            <v>0.13100000000000001</v>
          </cell>
          <cell r="AS144">
            <v>0.44900000000000001</v>
          </cell>
          <cell r="AT144">
            <v>0.23400000000000001</v>
          </cell>
          <cell r="AV144">
            <v>0.03</v>
          </cell>
          <cell r="AW144">
            <v>5.8999999999999997E-2</v>
          </cell>
          <cell r="AX144">
            <v>2.5000000000000001E-2</v>
          </cell>
          <cell r="AY144">
            <v>0.72399999999999998</v>
          </cell>
          <cell r="AZ144">
            <v>0.161</v>
          </cell>
          <cell r="BA144">
            <v>41.908999999999999</v>
          </cell>
          <cell r="BB144">
            <v>8.7999999999999995E-2</v>
          </cell>
          <cell r="BC144">
            <v>0.18</v>
          </cell>
          <cell r="BD144">
            <v>0.315</v>
          </cell>
          <cell r="BE144">
            <v>0.41699999999999998</v>
          </cell>
          <cell r="BF144">
            <v>0.373</v>
          </cell>
          <cell r="BG144">
            <v>0.19800000000000001</v>
          </cell>
          <cell r="BH144">
            <v>0.14199999999999999</v>
          </cell>
          <cell r="BI144">
            <v>0.12</v>
          </cell>
          <cell r="BJ144">
            <v>0.123</v>
          </cell>
          <cell r="BK144">
            <v>4.2999999999999997E-2</v>
          </cell>
          <cell r="BL144">
            <v>0.17599999999999999</v>
          </cell>
          <cell r="BM144">
            <v>0.14199999999999999</v>
          </cell>
          <cell r="BN144">
            <v>0.17100000000000001</v>
          </cell>
          <cell r="BO144">
            <v>0.17899999999999999</v>
          </cell>
          <cell r="BP144">
            <v>0.16900000000000001</v>
          </cell>
          <cell r="BQ144">
            <v>0.16300000000000001</v>
          </cell>
          <cell r="BR144">
            <v>0</v>
          </cell>
          <cell r="BS144">
            <v>5.0000000000000001E-3</v>
          </cell>
          <cell r="BT144">
            <v>1.0999999999999999E-2</v>
          </cell>
          <cell r="BU144">
            <v>5.0999999999999997E-2</v>
          </cell>
          <cell r="BV144">
            <v>0.115</v>
          </cell>
          <cell r="BW144">
            <v>0.81599999999999995</v>
          </cell>
          <cell r="BX144">
            <v>0</v>
          </cell>
          <cell r="BY144">
            <v>0</v>
          </cell>
          <cell r="BZ144">
            <v>0</v>
          </cell>
          <cell r="CA144">
            <v>0.06</v>
          </cell>
          <cell r="CB144">
            <v>0.69399999999999995</v>
          </cell>
          <cell r="CC144">
            <v>0.246</v>
          </cell>
          <cell r="CD144">
            <v>4.0000000000000001E-3</v>
          </cell>
          <cell r="CE144">
            <v>1E-3</v>
          </cell>
          <cell r="CF144">
            <v>3.3000000000000002E-2</v>
          </cell>
          <cell r="CG144">
            <v>0.2</v>
          </cell>
          <cell r="CH144">
            <v>0.60599999999999998</v>
          </cell>
          <cell r="CI144">
            <v>0.156</v>
          </cell>
          <cell r="CJ144">
            <v>0</v>
          </cell>
          <cell r="CK144">
            <v>0</v>
          </cell>
          <cell r="CL144">
            <v>0</v>
          </cell>
          <cell r="CM144">
            <v>0</v>
          </cell>
          <cell r="CN144">
            <v>5.0000000000000001E-3</v>
          </cell>
          <cell r="CO144">
            <v>0.99399999999999999</v>
          </cell>
          <cell r="CP144">
            <v>0.57499999999999996</v>
          </cell>
          <cell r="CQ144">
            <v>0.32800000000000001</v>
          </cell>
          <cell r="CR144">
            <v>5.2999999999999999E-2</v>
          </cell>
          <cell r="CS144">
            <v>4.0000000000000001E-3</v>
          </cell>
          <cell r="CT144">
            <v>3.9E-2</v>
          </cell>
          <cell r="CU144">
            <v>0.59499999999999997</v>
          </cell>
          <cell r="CV144">
            <v>0.28699999999999998</v>
          </cell>
          <cell r="CW144">
            <v>4.4999999999999998E-2</v>
          </cell>
          <cell r="CX144">
            <v>2.5999999999999999E-2</v>
          </cell>
          <cell r="CY144">
            <v>4.7E-2</v>
          </cell>
          <cell r="CZ144">
            <v>0.69899999999999995</v>
          </cell>
          <cell r="DA144">
            <v>0.216</v>
          </cell>
          <cell r="DB144">
            <v>7.5999999999999998E-2</v>
          </cell>
          <cell r="DC144">
            <v>0</v>
          </cell>
          <cell r="DD144">
            <v>0.01</v>
          </cell>
          <cell r="DE144">
            <v>0.57299999999999995</v>
          </cell>
          <cell r="DF144">
            <v>0.188</v>
          </cell>
          <cell r="DG144">
            <v>2.8000000000000001E-2</v>
          </cell>
          <cell r="DH144">
            <v>5.0000000000000001E-3</v>
          </cell>
          <cell r="DI144">
            <v>0.20599999999999999</v>
          </cell>
          <cell r="DJ144">
            <v>0.40899999999999997</v>
          </cell>
          <cell r="DK144">
            <v>9.8000000000000004E-2</v>
          </cell>
          <cell r="DL144">
            <v>7.0000000000000001E-3</v>
          </cell>
          <cell r="DM144">
            <v>3.0000000000000001E-3</v>
          </cell>
          <cell r="DN144">
            <v>0.48199999999999998</v>
          </cell>
          <cell r="DO144">
            <v>0.61</v>
          </cell>
          <cell r="DP144">
            <v>0.11799999999999999</v>
          </cell>
          <cell r="DQ144">
            <v>8.9999999999999993E-3</v>
          </cell>
          <cell r="DR144">
            <v>1.6E-2</v>
          </cell>
          <cell r="DS144">
            <v>0.247</v>
          </cell>
          <cell r="DT144">
            <v>0.54700000000000004</v>
          </cell>
          <cell r="DU144">
            <v>0.29499999999999998</v>
          </cell>
          <cell r="DV144">
            <v>0.111</v>
          </cell>
          <cell r="DW144">
            <v>1E-3</v>
          </cell>
          <cell r="DX144">
            <v>4.5999999999999999E-2</v>
          </cell>
          <cell r="DY144">
            <v>0.314</v>
          </cell>
          <cell r="DZ144">
            <v>0.32</v>
          </cell>
          <cell r="EA144">
            <v>7.1999999999999995E-2</v>
          </cell>
          <cell r="EB144">
            <v>0.29399999999999998</v>
          </cell>
          <cell r="EC144">
            <v>0.158</v>
          </cell>
          <cell r="ED144">
            <v>0.249</v>
          </cell>
          <cell r="EE144">
            <v>7.0999999999999994E-2</v>
          </cell>
          <cell r="EF144">
            <v>0.23300000000000001</v>
          </cell>
          <cell r="EG144">
            <v>0.28899999999999998</v>
          </cell>
          <cell r="EH144">
            <v>0.32100000000000001</v>
          </cell>
          <cell r="EI144">
            <v>0.33</v>
          </cell>
          <cell r="EJ144">
            <v>6.0999999999999999E-2</v>
          </cell>
          <cell r="EK144">
            <v>0.28799999999999998</v>
          </cell>
          <cell r="EL144">
            <v>0.22500000000000001</v>
          </cell>
          <cell r="EM144">
            <v>4.4999999999999998E-2</v>
          </cell>
          <cell r="EN144">
            <v>9.4E-2</v>
          </cell>
          <cell r="EO144">
            <v>8.7999999999999995E-2</v>
          </cell>
          <cell r="EP144">
            <v>0.13900000000000001</v>
          </cell>
          <cell r="EQ144">
            <v>0.40899999999999997</v>
          </cell>
          <cell r="ER144">
            <v>0.23300000000000001</v>
          </cell>
          <cell r="ES144">
            <v>0.47</v>
          </cell>
          <cell r="ET144">
            <v>3.4000000000000002E-2</v>
          </cell>
          <cell r="EU144">
            <v>0.17299999999999999</v>
          </cell>
          <cell r="EV144">
            <v>0.151</v>
          </cell>
          <cell r="EW144">
            <v>5.6000000000000001E-2</v>
          </cell>
          <cell r="EX144">
            <v>3.5000000000000003E-2</v>
          </cell>
          <cell r="EY144">
            <v>0.191</v>
          </cell>
          <cell r="EZ144">
            <v>0.18099999999999999</v>
          </cell>
          <cell r="FA144">
            <v>0.40300000000000002</v>
          </cell>
          <cell r="FB144">
            <v>0.221</v>
          </cell>
          <cell r="FC144">
            <v>0.33300000000000002</v>
          </cell>
          <cell r="FD144">
            <v>4.2999999999999997E-2</v>
          </cell>
          <cell r="FE144">
            <v>0.435</v>
          </cell>
          <cell r="FF144">
            <v>0.29099999999999998</v>
          </cell>
          <cell r="FG144">
            <v>0.25</v>
          </cell>
          <cell r="FH144">
            <v>2.5000000000000001E-2</v>
          </cell>
          <cell r="FI144">
            <v>0.32700000000000001</v>
          </cell>
          <cell r="FJ144">
            <v>0.34200000000000003</v>
          </cell>
          <cell r="FK144">
            <v>0.30099999999999999</v>
          </cell>
          <cell r="FL144">
            <v>3.1E-2</v>
          </cell>
          <cell r="FM144">
            <v>8.8999999999999996E-2</v>
          </cell>
          <cell r="FN144">
            <v>0.53500000000000003</v>
          </cell>
          <cell r="FO144">
            <v>0.34300000000000003</v>
          </cell>
          <cell r="FP144">
            <v>3.2000000000000001E-2</v>
          </cell>
          <cell r="FQ144">
            <v>0.51500000000000001</v>
          </cell>
          <cell r="FR144">
            <v>0.33500000000000002</v>
          </cell>
          <cell r="FS144">
            <v>2.1999999999999999E-2</v>
          </cell>
          <cell r="FT144">
            <v>4.5999999999999999E-2</v>
          </cell>
          <cell r="FU144">
            <v>8.1000000000000003E-2</v>
          </cell>
          <cell r="FV144">
            <v>0</v>
          </cell>
          <cell r="FW144">
            <v>0.505</v>
          </cell>
          <cell r="FX144">
            <v>0.33</v>
          </cell>
          <cell r="FY144">
            <v>2.4E-2</v>
          </cell>
          <cell r="FZ144">
            <v>4.9000000000000002E-2</v>
          </cell>
          <cell r="GA144">
            <v>9.1999999999999998E-2</v>
          </cell>
          <cell r="GB144">
            <v>0</v>
          </cell>
          <cell r="GC144">
            <v>0</v>
          </cell>
          <cell r="GD144">
            <v>0</v>
          </cell>
          <cell r="GE144">
            <v>0</v>
          </cell>
          <cell r="GF144">
            <v>0</v>
          </cell>
          <cell r="GG144">
            <v>0</v>
          </cell>
          <cell r="GH144">
            <v>0</v>
          </cell>
          <cell r="GI144">
            <v>4.0000000000000001E-3</v>
          </cell>
          <cell r="GJ144">
            <v>7.0000000000000001E-3</v>
          </cell>
          <cell r="GK144">
            <v>4.0000000000000001E-3</v>
          </cell>
          <cell r="GL144">
            <v>1.2999999999999999E-2</v>
          </cell>
          <cell r="GM144">
            <v>8.9999999999999993E-3</v>
          </cell>
          <cell r="GN144">
            <v>0</v>
          </cell>
          <cell r="GO144">
            <v>6.6000000000000003E-2</v>
          </cell>
          <cell r="GP144">
            <v>4.5999999999999999E-2</v>
          </cell>
          <cell r="GQ144">
            <v>0.08</v>
          </cell>
          <cell r="GR144">
            <v>0.03</v>
          </cell>
          <cell r="GS144">
            <v>5.5E-2</v>
          </cell>
          <cell r="GT144">
            <v>8.0000000000000002E-3</v>
          </cell>
          <cell r="GU144">
            <v>0.28699999999999998</v>
          </cell>
          <cell r="GV144">
            <v>0.14199999999999999</v>
          </cell>
          <cell r="GW144">
            <v>5.6000000000000001E-2</v>
          </cell>
          <cell r="GX144">
            <v>7.4999999999999997E-2</v>
          </cell>
          <cell r="GY144">
            <v>5.7000000000000002E-2</v>
          </cell>
          <cell r="GZ144">
            <v>3.4000000000000002E-2</v>
          </cell>
          <cell r="HA144">
            <v>1.7000000000000001E-2</v>
          </cell>
          <cell r="HB144">
            <v>3.0000000000000001E-3</v>
          </cell>
          <cell r="HC144">
            <v>2E-3</v>
          </cell>
          <cell r="HD144">
            <v>3.0000000000000001E-3</v>
          </cell>
          <cell r="HE144">
            <v>1E-3</v>
          </cell>
          <cell r="HF144">
            <v>0</v>
          </cell>
          <cell r="HG144">
            <v>0</v>
          </cell>
          <cell r="HH144">
            <v>0</v>
          </cell>
          <cell r="HI144">
            <v>0</v>
          </cell>
          <cell r="HJ144">
            <v>0</v>
          </cell>
          <cell r="HK144">
            <v>0</v>
          </cell>
          <cell r="HL144">
            <v>0</v>
          </cell>
          <cell r="HM144">
            <v>8.0000000000000002E-3</v>
          </cell>
          <cell r="HN144">
            <v>6.0000000000000001E-3</v>
          </cell>
          <cell r="HO144">
            <v>7.0000000000000001E-3</v>
          </cell>
          <cell r="HP144">
            <v>4.0000000000000001E-3</v>
          </cell>
          <cell r="HQ144">
            <v>0.01</v>
          </cell>
          <cell r="HR144">
            <v>3.0000000000000001E-3</v>
          </cell>
          <cell r="HS144">
            <v>0.06</v>
          </cell>
          <cell r="HT144">
            <v>4.2999999999999997E-2</v>
          </cell>
          <cell r="HU144">
            <v>6.5000000000000002E-2</v>
          </cell>
          <cell r="HV144">
            <v>4.9000000000000002E-2</v>
          </cell>
          <cell r="HW144">
            <v>3.5999999999999997E-2</v>
          </cell>
          <cell r="HX144">
            <v>3.1E-2</v>
          </cell>
          <cell r="HY144">
            <v>0.106</v>
          </cell>
          <cell r="HZ144">
            <v>0.09</v>
          </cell>
          <cell r="IA144">
            <v>9.7000000000000003E-2</v>
          </cell>
          <cell r="IB144">
            <v>0.11799999999999999</v>
          </cell>
          <cell r="IC144">
            <v>0.11799999999999999</v>
          </cell>
          <cell r="ID144">
            <v>0.122</v>
          </cell>
          <cell r="IE144">
            <v>2E-3</v>
          </cell>
          <cell r="IF144">
            <v>3.0000000000000001E-3</v>
          </cell>
          <cell r="IG144">
            <v>2E-3</v>
          </cell>
          <cell r="IH144">
            <v>8.0000000000000002E-3</v>
          </cell>
          <cell r="II144">
            <v>5.0000000000000001E-3</v>
          </cell>
          <cell r="IJ144">
            <v>7.0000000000000001E-3</v>
          </cell>
          <cell r="IK144">
            <v>0</v>
          </cell>
          <cell r="IL144">
            <v>0</v>
          </cell>
          <cell r="IM144">
            <v>0</v>
          </cell>
          <cell r="IN144">
            <v>0</v>
          </cell>
          <cell r="IO144">
            <v>0</v>
          </cell>
          <cell r="IP144">
            <v>0</v>
          </cell>
          <cell r="IQ144">
            <v>0</v>
          </cell>
          <cell r="IR144">
            <v>1E-3</v>
          </cell>
          <cell r="IS144">
            <v>8.0000000000000002E-3</v>
          </cell>
          <cell r="IT144">
            <v>6.0000000000000001E-3</v>
          </cell>
          <cell r="IU144">
            <v>0.01</v>
          </cell>
          <cell r="IV144">
            <v>1.0999999999999999E-2</v>
          </cell>
          <cell r="IW144">
            <v>0</v>
          </cell>
          <cell r="IX144">
            <v>2E-3</v>
          </cell>
          <cell r="IY144">
            <v>3.0000000000000001E-3</v>
          </cell>
          <cell r="IZ144">
            <v>3.9E-2</v>
          </cell>
          <cell r="JA144">
            <v>0.06</v>
          </cell>
          <cell r="JB144">
            <v>0.17899999999999999</v>
          </cell>
          <cell r="JC144">
            <v>0</v>
          </cell>
          <cell r="JD144">
            <v>2E-3</v>
          </cell>
          <cell r="JE144">
            <v>0</v>
          </cell>
          <cell r="JF144">
            <v>7.0000000000000001E-3</v>
          </cell>
          <cell r="JG144">
            <v>4.2000000000000003E-2</v>
          </cell>
          <cell r="JH144">
            <v>0.6</v>
          </cell>
          <cell r="JI144">
            <v>0</v>
          </cell>
          <cell r="JJ144">
            <v>1E-3</v>
          </cell>
          <cell r="JK144">
            <v>0</v>
          </cell>
          <cell r="JL144">
            <v>0</v>
          </cell>
          <cell r="JM144">
            <v>2E-3</v>
          </cell>
          <cell r="JN144">
            <v>2.5999999999999999E-2</v>
          </cell>
          <cell r="JO144">
            <v>0</v>
          </cell>
          <cell r="JP144">
            <v>0</v>
          </cell>
          <cell r="JQ144">
            <v>0</v>
          </cell>
          <cell r="JR144">
            <v>0</v>
          </cell>
          <cell r="JS144">
            <v>0</v>
          </cell>
          <cell r="JT144">
            <v>0</v>
          </cell>
          <cell r="JU144">
            <v>0</v>
          </cell>
          <cell r="JV144">
            <v>0</v>
          </cell>
          <cell r="JW144">
            <v>0</v>
          </cell>
          <cell r="JX144">
            <v>7.0000000000000001E-3</v>
          </cell>
          <cell r="JY144">
            <v>0.02</v>
          </cell>
          <cell r="JZ144">
            <v>0.01</v>
          </cell>
          <cell r="KA144">
            <v>0</v>
          </cell>
          <cell r="KB144">
            <v>0</v>
          </cell>
          <cell r="KC144">
            <v>0</v>
          </cell>
          <cell r="KD144">
            <v>2.5000000000000001E-2</v>
          </cell>
          <cell r="KE144">
            <v>0.19700000000000001</v>
          </cell>
          <cell r="KF144">
            <v>4.8000000000000001E-2</v>
          </cell>
          <cell r="KG144">
            <v>0</v>
          </cell>
          <cell r="KH144">
            <v>0</v>
          </cell>
          <cell r="KI144">
            <v>0</v>
          </cell>
          <cell r="KJ144">
            <v>2.7E-2</v>
          </cell>
          <cell r="KK144">
            <v>0.46100000000000002</v>
          </cell>
          <cell r="KL144">
            <v>0.17499999999999999</v>
          </cell>
          <cell r="KM144">
            <v>0</v>
          </cell>
          <cell r="KN144">
            <v>0</v>
          </cell>
          <cell r="KO144">
            <v>0</v>
          </cell>
          <cell r="KP144">
            <v>1E-3</v>
          </cell>
          <cell r="KQ144">
            <v>1.4999999999999999E-2</v>
          </cell>
          <cell r="KR144">
            <v>1.2E-2</v>
          </cell>
          <cell r="KS144">
            <v>0</v>
          </cell>
          <cell r="KT144">
            <v>0</v>
          </cell>
          <cell r="KU144">
            <v>0</v>
          </cell>
          <cell r="KV144">
            <v>0</v>
          </cell>
          <cell r="KW144">
            <v>0</v>
          </cell>
          <cell r="KX144">
            <v>0</v>
          </cell>
          <cell r="KY144">
            <v>0</v>
          </cell>
          <cell r="KZ144">
            <v>0</v>
          </cell>
          <cell r="LA144">
            <v>1E-3</v>
          </cell>
          <cell r="LB144">
            <v>1.2E-2</v>
          </cell>
          <cell r="LC144">
            <v>2.1000000000000001E-2</v>
          </cell>
          <cell r="LD144">
            <v>3.0000000000000001E-3</v>
          </cell>
          <cell r="LE144">
            <v>1E-3</v>
          </cell>
          <cell r="LF144">
            <v>1E-3</v>
          </cell>
          <cell r="LG144">
            <v>1.0999999999999999E-2</v>
          </cell>
          <cell r="LH144">
            <v>5.7000000000000002E-2</v>
          </cell>
          <cell r="LI144">
            <v>0.17199999999999999</v>
          </cell>
          <cell r="LJ144">
            <v>2.5999999999999999E-2</v>
          </cell>
          <cell r="LK144">
            <v>4.0000000000000001E-3</v>
          </cell>
          <cell r="LL144">
            <v>0</v>
          </cell>
          <cell r="LM144">
            <v>2.1000000000000001E-2</v>
          </cell>
          <cell r="LN144">
            <v>0.127</v>
          </cell>
          <cell r="LO144">
            <v>0.39400000000000002</v>
          </cell>
          <cell r="LP144">
            <v>0.121</v>
          </cell>
          <cell r="LQ144">
            <v>0</v>
          </cell>
          <cell r="LR144">
            <v>0</v>
          </cell>
          <cell r="LS144">
            <v>1E-3</v>
          </cell>
          <cell r="LT144">
            <v>3.0000000000000001E-3</v>
          </cell>
          <cell r="LU144">
            <v>1.9E-2</v>
          </cell>
          <cell r="LV144">
            <v>5.0000000000000001E-3</v>
          </cell>
          <cell r="LW144">
            <v>0</v>
          </cell>
          <cell r="LX144">
            <v>0</v>
          </cell>
          <cell r="LY144">
            <v>0</v>
          </cell>
          <cell r="LZ144">
            <v>0</v>
          </cell>
          <cell r="MA144">
            <v>0</v>
          </cell>
          <cell r="MB144">
            <v>0</v>
          </cell>
          <cell r="MC144">
            <v>0</v>
          </cell>
          <cell r="MD144">
            <v>0</v>
          </cell>
          <cell r="ME144">
            <v>0</v>
          </cell>
          <cell r="MF144">
            <v>0</v>
          </cell>
          <cell r="MG144">
            <v>1E-3</v>
          </cell>
          <cell r="MH144">
            <v>3.5999999999999997E-2</v>
          </cell>
          <cell r="MI144">
            <v>0</v>
          </cell>
          <cell r="MJ144">
            <v>0</v>
          </cell>
          <cell r="MK144">
            <v>0</v>
          </cell>
          <cell r="ML144">
            <v>0</v>
          </cell>
          <cell r="MM144">
            <v>1E-3</v>
          </cell>
          <cell r="MN144">
            <v>0.28000000000000003</v>
          </cell>
          <cell r="MO144">
            <v>0</v>
          </cell>
          <cell r="MP144">
            <v>0</v>
          </cell>
          <cell r="MQ144">
            <v>0</v>
          </cell>
          <cell r="MR144">
            <v>0</v>
          </cell>
          <cell r="MS144">
            <v>4.0000000000000001E-3</v>
          </cell>
          <cell r="MT144">
            <v>0.64900000000000002</v>
          </cell>
          <cell r="MU144">
            <v>0</v>
          </cell>
          <cell r="MV144">
            <v>0</v>
          </cell>
          <cell r="MW144">
            <v>0</v>
          </cell>
          <cell r="MX144">
            <v>0</v>
          </cell>
          <cell r="MY144">
            <v>0</v>
          </cell>
          <cell r="MZ144">
            <v>2.8000000000000001E-2</v>
          </cell>
          <cell r="NA144">
            <v>0.14499999999999999</v>
          </cell>
          <cell r="NB144">
            <v>9.7000000000000003E-2</v>
          </cell>
          <cell r="NC144">
            <v>1.4E-2</v>
          </cell>
          <cell r="ND144">
            <v>0.03</v>
          </cell>
          <cell r="NE144">
            <v>2.7E-2</v>
          </cell>
          <cell r="NF144">
            <v>8.9999999999999993E-3</v>
          </cell>
          <cell r="NG144">
            <v>0.10199999999999999</v>
          </cell>
          <cell r="NH144">
            <v>4.4999999999999998E-2</v>
          </cell>
          <cell r="NI144">
            <v>0.13400000000000001</v>
          </cell>
          <cell r="NJ144">
            <v>3.1E-2</v>
          </cell>
          <cell r="NK144">
            <v>2E-3</v>
          </cell>
          <cell r="NL144">
            <v>1.2999999999999999E-2</v>
          </cell>
          <cell r="NM144">
            <v>6.0000000000000001E-3</v>
          </cell>
          <cell r="NN144">
            <v>4.8000000000000001E-2</v>
          </cell>
          <cell r="NO144">
            <v>4.0000000000000001E-3</v>
          </cell>
          <cell r="NP144">
            <v>2E-3</v>
          </cell>
          <cell r="NQ144">
            <v>3.6999999999999998E-2</v>
          </cell>
          <cell r="NR144">
            <v>6.0000000000000001E-3</v>
          </cell>
          <cell r="NS144">
            <v>2.1000000000000001E-2</v>
          </cell>
          <cell r="NT144">
            <v>0.22700000000000001</v>
          </cell>
          <cell r="NU144">
            <v>0.27100000000000002</v>
          </cell>
          <cell r="NV144">
            <v>2.5999999999999999E-2</v>
          </cell>
          <cell r="NW144">
            <v>2E-3</v>
          </cell>
          <cell r="NX144">
            <v>1.6E-2</v>
          </cell>
          <cell r="NY144">
            <v>2.4E-2</v>
          </cell>
          <cell r="NZ144">
            <v>0.26800000000000002</v>
          </cell>
          <cell r="OA144">
            <v>8.9999999999999993E-3</v>
          </cell>
          <cell r="OB144">
            <v>1.9E-2</v>
          </cell>
          <cell r="OC144">
            <v>1E-3</v>
          </cell>
          <cell r="OD144">
            <v>1.9E-2</v>
          </cell>
          <cell r="OE144">
            <v>4.9000000000000002E-2</v>
          </cell>
          <cell r="OF144">
            <v>2E-3</v>
          </cell>
          <cell r="OG144">
            <v>2.5000000000000001E-2</v>
          </cell>
          <cell r="OH144">
            <v>1.7999999999999999E-2</v>
          </cell>
          <cell r="OI144">
            <v>1E-3</v>
          </cell>
          <cell r="OJ144">
            <v>0.25</v>
          </cell>
          <cell r="OK144">
            <v>0.14299999999999999</v>
          </cell>
          <cell r="OL144">
            <v>1.2999999999999999E-2</v>
          </cell>
          <cell r="OM144">
            <v>2E-3</v>
          </cell>
          <cell r="ON144">
            <v>0</v>
          </cell>
          <cell r="OO144">
            <v>0.108</v>
          </cell>
          <cell r="OP144">
            <v>0.105</v>
          </cell>
          <cell r="OQ144">
            <v>1.0999999999999999E-2</v>
          </cell>
          <cell r="OR144">
            <v>2.4E-2</v>
          </cell>
          <cell r="OS144">
            <v>1.2999999999999999E-2</v>
          </cell>
          <cell r="OT144">
            <v>4.9000000000000002E-2</v>
          </cell>
          <cell r="OU144">
            <v>4.0000000000000001E-3</v>
          </cell>
          <cell r="OV144">
            <v>6.0000000000000001E-3</v>
          </cell>
          <cell r="OW144">
            <v>2.8000000000000001E-2</v>
          </cell>
          <cell r="OX144">
            <v>0.14399999999999999</v>
          </cell>
          <cell r="OY144">
            <v>0.04</v>
          </cell>
          <cell r="OZ144">
            <v>2.1000000000000001E-2</v>
          </cell>
          <cell r="PA144">
            <v>2.9000000000000001E-2</v>
          </cell>
          <cell r="PB144">
            <v>1.7999999999999999E-2</v>
          </cell>
          <cell r="PC144">
            <v>4.0000000000000001E-3</v>
          </cell>
          <cell r="PD144">
            <v>0.23599999999999999</v>
          </cell>
        </row>
        <row r="145">
          <cell r="A145" t="str">
            <v>EnsMB</v>
          </cell>
          <cell r="B145" t="str">
            <v>145</v>
          </cell>
          <cell r="C145" t="str">
            <v>NAF 38</v>
          </cell>
          <cell r="D145" t="str">
            <v>MB</v>
          </cell>
          <cell r="E145" t="str">
            <v/>
          </cell>
          <cell r="F145">
            <v>0</v>
          </cell>
          <cell r="G145">
            <v>8.9999999999999993E-3</v>
          </cell>
          <cell r="H145">
            <v>8.4000000000000005E-2</v>
          </cell>
          <cell r="I145">
            <v>0.874</v>
          </cell>
          <cell r="J145">
            <v>3.3000000000000002E-2</v>
          </cell>
          <cell r="K145">
            <v>1</v>
          </cell>
          <cell r="L145">
            <v>0</v>
          </cell>
          <cell r="M145">
            <v>0</v>
          </cell>
          <cell r="N145">
            <v>0</v>
          </cell>
          <cell r="O145">
            <v>0.107</v>
          </cell>
          <cell r="P145">
            <v>0.20100000000000001</v>
          </cell>
          <cell r="Q145">
            <v>7.1999999999999995E-2</v>
          </cell>
          <cell r="R145">
            <v>6.7000000000000004E-2</v>
          </cell>
          <cell r="S145">
            <v>4.7E-2</v>
          </cell>
          <cell r="T145">
            <v>0.14699999999999999</v>
          </cell>
          <cell r="U145">
            <v>6.0000000000000001E-3</v>
          </cell>
          <cell r="V145">
            <v>0.124</v>
          </cell>
          <cell r="W145">
            <v>0.51800000000000002</v>
          </cell>
          <cell r="X145">
            <v>8.6999999999999994E-2</v>
          </cell>
          <cell r="Y145">
            <v>0.83599999999999997</v>
          </cell>
          <cell r="Z145">
            <v>7.5999999999999998E-2</v>
          </cell>
          <cell r="AA145">
            <v>4.5999999999999999E-2</v>
          </cell>
          <cell r="AB145">
            <v>0.73599999999999999</v>
          </cell>
          <cell r="AC145">
            <v>0.20699999999999999</v>
          </cell>
          <cell r="AD145">
            <v>0.874</v>
          </cell>
          <cell r="AE145">
            <v>0.08</v>
          </cell>
          <cell r="AF145">
            <v>6.3E-2</v>
          </cell>
          <cell r="AG145">
            <v>0.93700000000000006</v>
          </cell>
          <cell r="AH145">
            <v>0.33300000000000002</v>
          </cell>
          <cell r="AI145">
            <v>0.66700000000000004</v>
          </cell>
          <cell r="AK145">
            <v>0.64500000000000002</v>
          </cell>
          <cell r="AL145">
            <v>0</v>
          </cell>
          <cell r="AM145">
            <v>0</v>
          </cell>
          <cell r="AN145">
            <v>0.19400000000000001</v>
          </cell>
          <cell r="AO145">
            <v>0.161</v>
          </cell>
          <cell r="AP145">
            <v>0.35499999999999998</v>
          </cell>
          <cell r="AQ145">
            <v>0.22600000000000001</v>
          </cell>
          <cell r="AR145">
            <v>0</v>
          </cell>
          <cell r="AS145">
            <v>0.41899999999999998</v>
          </cell>
          <cell r="AT145">
            <v>0</v>
          </cell>
          <cell r="AV145">
            <v>1.4E-2</v>
          </cell>
          <cell r="AW145">
            <v>1.4E-2</v>
          </cell>
          <cell r="AX145">
            <v>8.0000000000000002E-3</v>
          </cell>
          <cell r="AY145">
            <v>0.88600000000000001</v>
          </cell>
          <cell r="AZ145">
            <v>7.8E-2</v>
          </cell>
          <cell r="BA145">
            <v>43.360999999999997</v>
          </cell>
          <cell r="BB145">
            <v>6.7000000000000004E-2</v>
          </cell>
          <cell r="BC145">
            <v>0.214</v>
          </cell>
          <cell r="BD145">
            <v>0.42199999999999999</v>
          </cell>
          <cell r="BE145">
            <v>0.29799999999999999</v>
          </cell>
          <cell r="BF145">
            <v>0.13800000000000001</v>
          </cell>
          <cell r="BG145">
            <v>0.49099999999999999</v>
          </cell>
          <cell r="BH145">
            <v>0.16600000000000001</v>
          </cell>
          <cell r="BI145">
            <v>0.127</v>
          </cell>
          <cell r="BJ145">
            <v>3.1E-2</v>
          </cell>
          <cell r="BK145">
            <v>4.8000000000000001E-2</v>
          </cell>
          <cell r="BL145">
            <v>0.107</v>
          </cell>
          <cell r="BM145">
            <v>0.153</v>
          </cell>
          <cell r="BN145">
            <v>0.20200000000000001</v>
          </cell>
          <cell r="BO145">
            <v>0.40100000000000002</v>
          </cell>
          <cell r="BP145">
            <v>8.6999999999999994E-2</v>
          </cell>
          <cell r="BQ145">
            <v>0.05</v>
          </cell>
          <cell r="BR145">
            <v>0</v>
          </cell>
          <cell r="BS145">
            <v>0</v>
          </cell>
          <cell r="BT145">
            <v>0</v>
          </cell>
          <cell r="BU145">
            <v>2.1000000000000001E-2</v>
          </cell>
          <cell r="BV145">
            <v>2.9000000000000001E-2</v>
          </cell>
          <cell r="BW145">
            <v>0.95</v>
          </cell>
          <cell r="BX145">
            <v>0</v>
          </cell>
          <cell r="BY145">
            <v>0</v>
          </cell>
          <cell r="BZ145">
            <v>0</v>
          </cell>
          <cell r="CA145">
            <v>4.5999999999999999E-2</v>
          </cell>
          <cell r="CB145">
            <v>0.83899999999999997</v>
          </cell>
          <cell r="CC145">
            <v>0.115</v>
          </cell>
          <cell r="CD145">
            <v>0</v>
          </cell>
          <cell r="CE145">
            <v>3.0000000000000001E-3</v>
          </cell>
          <cell r="CF145">
            <v>0.36399999999999999</v>
          </cell>
          <cell r="CG145">
            <v>0.18099999999999999</v>
          </cell>
          <cell r="CH145">
            <v>0.40100000000000002</v>
          </cell>
          <cell r="CI145">
            <v>0.05</v>
          </cell>
          <cell r="CJ145">
            <v>0</v>
          </cell>
          <cell r="CK145">
            <v>0</v>
          </cell>
          <cell r="CL145">
            <v>0</v>
          </cell>
          <cell r="CM145">
            <v>5.0000000000000001E-3</v>
          </cell>
          <cell r="CN145">
            <v>6.0000000000000001E-3</v>
          </cell>
          <cell r="CO145">
            <v>0.98899999999999999</v>
          </cell>
          <cell r="CP145">
            <v>0.74</v>
          </cell>
          <cell r="CQ145">
            <v>0.20899999999999999</v>
          </cell>
          <cell r="CR145">
            <v>3.5000000000000003E-2</v>
          </cell>
          <cell r="CS145">
            <v>3.0000000000000001E-3</v>
          </cell>
          <cell r="CT145">
            <v>1.2999999999999999E-2</v>
          </cell>
          <cell r="CU145">
            <v>0.66300000000000003</v>
          </cell>
          <cell r="CV145">
            <v>0.28999999999999998</v>
          </cell>
          <cell r="CW145">
            <v>2.9000000000000001E-2</v>
          </cell>
          <cell r="CX145">
            <v>7.0000000000000001E-3</v>
          </cell>
          <cell r="CY145">
            <v>1.0999999999999999E-2</v>
          </cell>
          <cell r="CZ145">
            <v>0.84</v>
          </cell>
          <cell r="DA145">
            <v>0.126</v>
          </cell>
          <cell r="DB145">
            <v>2.5999999999999999E-2</v>
          </cell>
          <cell r="DC145">
            <v>3.0000000000000001E-3</v>
          </cell>
          <cell r="DD145">
            <v>5.0000000000000001E-3</v>
          </cell>
          <cell r="DE145">
            <v>0.69</v>
          </cell>
          <cell r="DF145">
            <v>0.17199999999999999</v>
          </cell>
          <cell r="DG145">
            <v>2.5999999999999999E-2</v>
          </cell>
          <cell r="DH145">
            <v>8.9999999999999993E-3</v>
          </cell>
          <cell r="DI145">
            <v>0.10299999999999999</v>
          </cell>
          <cell r="DJ145">
            <v>0.65700000000000003</v>
          </cell>
          <cell r="DK145">
            <v>0.105</v>
          </cell>
          <cell r="DL145">
            <v>0</v>
          </cell>
          <cell r="DM145">
            <v>3.0000000000000001E-3</v>
          </cell>
          <cell r="DN145">
            <v>0.23599999999999999</v>
          </cell>
          <cell r="DO145">
            <v>0.70199999999999996</v>
          </cell>
          <cell r="DP145">
            <v>0.161</v>
          </cell>
          <cell r="DQ145">
            <v>3.0000000000000001E-3</v>
          </cell>
          <cell r="DR145">
            <v>7.0000000000000001E-3</v>
          </cell>
          <cell r="DS145">
            <v>0.126</v>
          </cell>
          <cell r="DT145">
            <v>0.69399999999999995</v>
          </cell>
          <cell r="DU145">
            <v>0.224</v>
          </cell>
          <cell r="DV145">
            <v>6.6000000000000003E-2</v>
          </cell>
          <cell r="DW145">
            <v>3.0000000000000001E-3</v>
          </cell>
          <cell r="DX145">
            <v>1.2999999999999999E-2</v>
          </cell>
          <cell r="DY145">
            <v>0.53600000000000003</v>
          </cell>
          <cell r="DZ145">
            <v>0.22700000000000001</v>
          </cell>
          <cell r="EA145">
            <v>7.4999999999999997E-2</v>
          </cell>
          <cell r="EB145">
            <v>0.16200000000000001</v>
          </cell>
          <cell r="EC145">
            <v>0.1</v>
          </cell>
          <cell r="ED145">
            <v>0.42599999999999999</v>
          </cell>
          <cell r="EE145">
            <v>3.5999999999999997E-2</v>
          </cell>
          <cell r="EF145">
            <v>0.26</v>
          </cell>
          <cell r="EG145">
            <v>0.17699999999999999</v>
          </cell>
          <cell r="EH145">
            <v>0.24</v>
          </cell>
          <cell r="EI145">
            <v>0.53300000000000003</v>
          </cell>
          <cell r="EJ145">
            <v>5.7000000000000002E-2</v>
          </cell>
          <cell r="EK145">
            <v>0.17100000000000001</v>
          </cell>
          <cell r="EL145">
            <v>0.22500000000000001</v>
          </cell>
          <cell r="EM145">
            <v>0.39</v>
          </cell>
          <cell r="EN145">
            <v>5.7000000000000002E-2</v>
          </cell>
          <cell r="EO145">
            <v>5.3999999999999999E-2</v>
          </cell>
          <cell r="EP145">
            <v>7.8E-2</v>
          </cell>
          <cell r="EQ145">
            <v>0.19700000000000001</v>
          </cell>
          <cell r="ER145">
            <v>0.43099999999999999</v>
          </cell>
          <cell r="ES145">
            <v>0.19700000000000001</v>
          </cell>
          <cell r="ET145">
            <v>6.2E-2</v>
          </cell>
          <cell r="EU145">
            <v>0.16600000000000001</v>
          </cell>
          <cell r="EV145">
            <v>6.7000000000000004E-2</v>
          </cell>
          <cell r="EW145">
            <v>0.09</v>
          </cell>
          <cell r="EX145">
            <v>8.1000000000000003E-2</v>
          </cell>
          <cell r="EY145">
            <v>0.112</v>
          </cell>
          <cell r="EZ145">
            <v>0.193</v>
          </cell>
          <cell r="FA145">
            <v>0.27700000000000002</v>
          </cell>
          <cell r="FB145">
            <v>0.13700000000000001</v>
          </cell>
          <cell r="FC145">
            <v>0.57799999999999996</v>
          </cell>
          <cell r="FD145">
            <v>8.0000000000000002E-3</v>
          </cell>
          <cell r="FE145">
            <v>0.69299999999999995</v>
          </cell>
          <cell r="FF145">
            <v>0.13900000000000001</v>
          </cell>
          <cell r="FG145">
            <v>0.157</v>
          </cell>
          <cell r="FH145">
            <v>0.01</v>
          </cell>
          <cell r="FI145">
            <v>0.58099999999999996</v>
          </cell>
          <cell r="FJ145">
            <v>0.217</v>
          </cell>
          <cell r="FK145">
            <v>0.19400000000000001</v>
          </cell>
          <cell r="FL145">
            <v>7.0000000000000001E-3</v>
          </cell>
          <cell r="FM145">
            <v>2.3E-2</v>
          </cell>
          <cell r="FN145">
            <v>0.77</v>
          </cell>
          <cell r="FO145">
            <v>0.17799999999999999</v>
          </cell>
          <cell r="FP145">
            <v>2.9000000000000001E-2</v>
          </cell>
          <cell r="FQ145">
            <v>0.45300000000000001</v>
          </cell>
          <cell r="FR145">
            <v>0.32700000000000001</v>
          </cell>
          <cell r="FS145">
            <v>5.0000000000000001E-3</v>
          </cell>
          <cell r="FT145">
            <v>4.3999999999999997E-2</v>
          </cell>
          <cell r="FU145">
            <v>0.16900000000000001</v>
          </cell>
          <cell r="FV145">
            <v>1E-3</v>
          </cell>
          <cell r="FW145">
            <v>0.44900000000000001</v>
          </cell>
          <cell r="FX145">
            <v>0.34</v>
          </cell>
          <cell r="FY145">
            <v>7.0000000000000001E-3</v>
          </cell>
          <cell r="FZ145">
            <v>4.8000000000000001E-2</v>
          </cell>
          <cell r="GA145">
            <v>0.153</v>
          </cell>
          <cell r="GB145">
            <v>2E-3</v>
          </cell>
          <cell r="GC145">
            <v>0</v>
          </cell>
          <cell r="GD145">
            <v>0</v>
          </cell>
          <cell r="GE145">
            <v>0</v>
          </cell>
          <cell r="GF145">
            <v>0</v>
          </cell>
          <cell r="GG145">
            <v>0</v>
          </cell>
          <cell r="GH145">
            <v>0</v>
          </cell>
          <cell r="GI145">
            <v>7.0000000000000001E-3</v>
          </cell>
          <cell r="GJ145">
            <v>0</v>
          </cell>
          <cell r="GK145">
            <v>0</v>
          </cell>
          <cell r="GL145">
            <v>0</v>
          </cell>
          <cell r="GM145">
            <v>0</v>
          </cell>
          <cell r="GN145">
            <v>0</v>
          </cell>
          <cell r="GO145">
            <v>8.9999999999999993E-3</v>
          </cell>
          <cell r="GP145">
            <v>3.9E-2</v>
          </cell>
          <cell r="GQ145">
            <v>0</v>
          </cell>
          <cell r="GR145">
            <v>3.5999999999999997E-2</v>
          </cell>
          <cell r="GS145">
            <v>0</v>
          </cell>
          <cell r="GT145">
            <v>0</v>
          </cell>
          <cell r="GU145">
            <v>0.115</v>
          </cell>
          <cell r="GV145">
            <v>0.441</v>
          </cell>
          <cell r="GW145">
            <v>0.151</v>
          </cell>
          <cell r="GX145">
            <v>0.09</v>
          </cell>
          <cell r="GY145">
            <v>3.1E-2</v>
          </cell>
          <cell r="GZ145">
            <v>4.8000000000000001E-2</v>
          </cell>
          <cell r="HA145">
            <v>8.0000000000000002E-3</v>
          </cell>
          <cell r="HB145">
            <v>1.0999999999999999E-2</v>
          </cell>
          <cell r="HC145">
            <v>1.4999999999999999E-2</v>
          </cell>
          <cell r="HD145">
            <v>0</v>
          </cell>
          <cell r="HE145">
            <v>0</v>
          </cell>
          <cell r="HF145">
            <v>0</v>
          </cell>
          <cell r="HG145">
            <v>0</v>
          </cell>
          <cell r="HH145">
            <v>0</v>
          </cell>
          <cell r="HI145">
            <v>0</v>
          </cell>
          <cell r="HJ145">
            <v>0</v>
          </cell>
          <cell r="HK145">
            <v>0</v>
          </cell>
          <cell r="HL145">
            <v>0</v>
          </cell>
          <cell r="HM145">
            <v>3.0000000000000001E-3</v>
          </cell>
          <cell r="HN145">
            <v>0</v>
          </cell>
          <cell r="HO145">
            <v>0</v>
          </cell>
          <cell r="HP145">
            <v>5.0000000000000001E-3</v>
          </cell>
          <cell r="HQ145">
            <v>0</v>
          </cell>
          <cell r="HR145">
            <v>0</v>
          </cell>
          <cell r="HS145">
            <v>0</v>
          </cell>
          <cell r="HT145">
            <v>2.9000000000000001E-2</v>
          </cell>
          <cell r="HU145">
            <v>1.4E-2</v>
          </cell>
          <cell r="HV145">
            <v>2.1999999999999999E-2</v>
          </cell>
          <cell r="HW145">
            <v>2.1000000000000001E-2</v>
          </cell>
          <cell r="HX145">
            <v>0</v>
          </cell>
          <cell r="HY145">
            <v>0.104</v>
          </cell>
          <cell r="HZ145">
            <v>0.11600000000000001</v>
          </cell>
          <cell r="IA145">
            <v>0.17199999999999999</v>
          </cell>
          <cell r="IB145">
            <v>0.373</v>
          </cell>
          <cell r="IC145">
            <v>6.6000000000000003E-2</v>
          </cell>
          <cell r="ID145">
            <v>4.2999999999999997E-2</v>
          </cell>
          <cell r="IE145">
            <v>0</v>
          </cell>
          <cell r="IF145">
            <v>8.0000000000000002E-3</v>
          </cell>
          <cell r="IG145">
            <v>1.7000000000000001E-2</v>
          </cell>
          <cell r="IH145">
            <v>0</v>
          </cell>
          <cell r="II145">
            <v>0</v>
          </cell>
          <cell r="IJ145">
            <v>8.0000000000000002E-3</v>
          </cell>
          <cell r="IK145">
            <v>0</v>
          </cell>
          <cell r="IL145">
            <v>0</v>
          </cell>
          <cell r="IM145">
            <v>0</v>
          </cell>
          <cell r="IN145">
            <v>0</v>
          </cell>
          <cell r="IO145">
            <v>0</v>
          </cell>
          <cell r="IP145">
            <v>0</v>
          </cell>
          <cell r="IQ145">
            <v>0</v>
          </cell>
          <cell r="IR145">
            <v>0</v>
          </cell>
          <cell r="IS145">
            <v>0</v>
          </cell>
          <cell r="IT145">
            <v>0</v>
          </cell>
          <cell r="IU145">
            <v>0</v>
          </cell>
          <cell r="IV145">
            <v>7.0000000000000001E-3</v>
          </cell>
          <cell r="IW145">
            <v>0</v>
          </cell>
          <cell r="IX145">
            <v>0</v>
          </cell>
          <cell r="IY145">
            <v>0</v>
          </cell>
          <cell r="IZ145">
            <v>1.4E-2</v>
          </cell>
          <cell r="JA145">
            <v>0</v>
          </cell>
          <cell r="JB145">
            <v>7.0999999999999994E-2</v>
          </cell>
          <cell r="JC145">
            <v>0</v>
          </cell>
          <cell r="JD145">
            <v>0</v>
          </cell>
          <cell r="JE145">
            <v>0</v>
          </cell>
          <cell r="JF145">
            <v>0</v>
          </cell>
          <cell r="JG145">
            <v>2.9000000000000001E-2</v>
          </cell>
          <cell r="JH145">
            <v>0.84399999999999997</v>
          </cell>
          <cell r="JI145">
            <v>0</v>
          </cell>
          <cell r="JJ145">
            <v>0</v>
          </cell>
          <cell r="JK145">
            <v>0</v>
          </cell>
          <cell r="JL145">
            <v>7.0000000000000001E-3</v>
          </cell>
          <cell r="JM145">
            <v>0</v>
          </cell>
          <cell r="JN145">
            <v>2.8000000000000001E-2</v>
          </cell>
          <cell r="JO145">
            <v>0</v>
          </cell>
          <cell r="JP145">
            <v>0</v>
          </cell>
          <cell r="JQ145">
            <v>0</v>
          </cell>
          <cell r="JR145">
            <v>0</v>
          </cell>
          <cell r="JS145">
            <v>0</v>
          </cell>
          <cell r="JT145">
            <v>0</v>
          </cell>
          <cell r="JU145">
            <v>0</v>
          </cell>
          <cell r="JV145">
            <v>0</v>
          </cell>
          <cell r="JW145">
            <v>0</v>
          </cell>
          <cell r="JX145">
            <v>0</v>
          </cell>
          <cell r="JY145">
            <v>0</v>
          </cell>
          <cell r="JZ145">
            <v>7.0000000000000001E-3</v>
          </cell>
          <cell r="KA145">
            <v>0</v>
          </cell>
          <cell r="KB145">
            <v>0</v>
          </cell>
          <cell r="KC145">
            <v>0</v>
          </cell>
          <cell r="KD145">
            <v>0</v>
          </cell>
          <cell r="KE145">
            <v>7.9000000000000001E-2</v>
          </cell>
          <cell r="KF145">
            <v>6.0000000000000001E-3</v>
          </cell>
          <cell r="KG145">
            <v>0</v>
          </cell>
          <cell r="KH145">
            <v>0</v>
          </cell>
          <cell r="KI145">
            <v>0</v>
          </cell>
          <cell r="KJ145">
            <v>4.5999999999999999E-2</v>
          </cell>
          <cell r="KK145">
            <v>0.73499999999999999</v>
          </cell>
          <cell r="KL145">
            <v>9.4E-2</v>
          </cell>
          <cell r="KM145">
            <v>0</v>
          </cell>
          <cell r="KN145">
            <v>0</v>
          </cell>
          <cell r="KO145">
            <v>0</v>
          </cell>
          <cell r="KP145">
            <v>0</v>
          </cell>
          <cell r="KQ145">
            <v>2.5000000000000001E-2</v>
          </cell>
          <cell r="KR145">
            <v>8.9999999999999993E-3</v>
          </cell>
          <cell r="KS145">
            <v>0</v>
          </cell>
          <cell r="KT145">
            <v>0</v>
          </cell>
          <cell r="KU145">
            <v>0</v>
          </cell>
          <cell r="KV145">
            <v>0</v>
          </cell>
          <cell r="KW145">
            <v>0</v>
          </cell>
          <cell r="KX145">
            <v>0</v>
          </cell>
          <cell r="KY145">
            <v>0</v>
          </cell>
          <cell r="KZ145">
            <v>3.0000000000000001E-3</v>
          </cell>
          <cell r="LA145">
            <v>0</v>
          </cell>
          <cell r="LB145">
            <v>0</v>
          </cell>
          <cell r="LC145">
            <v>0</v>
          </cell>
          <cell r="LD145">
            <v>7.0000000000000001E-3</v>
          </cell>
          <cell r="LE145">
            <v>0</v>
          </cell>
          <cell r="LF145">
            <v>0</v>
          </cell>
          <cell r="LG145">
            <v>0.02</v>
          </cell>
          <cell r="LH145">
            <v>3.5999999999999997E-2</v>
          </cell>
          <cell r="LI145">
            <v>2.9000000000000001E-2</v>
          </cell>
          <cell r="LJ145">
            <v>0</v>
          </cell>
          <cell r="LK145">
            <v>0</v>
          </cell>
          <cell r="LL145">
            <v>0</v>
          </cell>
          <cell r="LM145">
            <v>0.34399999999999997</v>
          </cell>
          <cell r="LN145">
            <v>0.13600000000000001</v>
          </cell>
          <cell r="LO145">
            <v>0.35499999999999998</v>
          </cell>
          <cell r="LP145">
            <v>2.8000000000000001E-2</v>
          </cell>
          <cell r="LQ145">
            <v>0</v>
          </cell>
          <cell r="LR145">
            <v>0</v>
          </cell>
          <cell r="LS145">
            <v>0</v>
          </cell>
          <cell r="LT145">
            <v>8.9999999999999993E-3</v>
          </cell>
          <cell r="LU145">
            <v>1.7000000000000001E-2</v>
          </cell>
          <cell r="LV145">
            <v>1.6E-2</v>
          </cell>
          <cell r="LW145">
            <v>0</v>
          </cell>
          <cell r="LX145">
            <v>0</v>
          </cell>
          <cell r="LY145">
            <v>0</v>
          </cell>
          <cell r="LZ145">
            <v>0</v>
          </cell>
          <cell r="MA145">
            <v>0</v>
          </cell>
          <cell r="MB145">
            <v>0</v>
          </cell>
          <cell r="MC145">
            <v>0</v>
          </cell>
          <cell r="MD145">
            <v>0</v>
          </cell>
          <cell r="ME145">
            <v>0</v>
          </cell>
          <cell r="MF145">
            <v>0</v>
          </cell>
          <cell r="MG145">
            <v>0</v>
          </cell>
          <cell r="MH145">
            <v>7.0000000000000001E-3</v>
          </cell>
          <cell r="MI145">
            <v>0</v>
          </cell>
          <cell r="MJ145">
            <v>0</v>
          </cell>
          <cell r="MK145">
            <v>0</v>
          </cell>
          <cell r="ML145">
            <v>0</v>
          </cell>
          <cell r="MM145">
            <v>0</v>
          </cell>
          <cell r="MN145">
            <v>8.5000000000000006E-2</v>
          </cell>
          <cell r="MO145">
            <v>0</v>
          </cell>
          <cell r="MP145">
            <v>0</v>
          </cell>
          <cell r="MQ145">
            <v>0</v>
          </cell>
          <cell r="MR145">
            <v>5.0000000000000001E-3</v>
          </cell>
          <cell r="MS145">
            <v>6.0000000000000001E-3</v>
          </cell>
          <cell r="MT145">
            <v>0.86199999999999999</v>
          </cell>
          <cell r="MU145">
            <v>0</v>
          </cell>
          <cell r="MV145">
            <v>0</v>
          </cell>
          <cell r="MW145">
            <v>0</v>
          </cell>
          <cell r="MX145">
            <v>0</v>
          </cell>
          <cell r="MY145">
            <v>0</v>
          </cell>
          <cell r="MZ145">
            <v>3.5000000000000003E-2</v>
          </cell>
          <cell r="NA145">
            <v>9.6000000000000002E-2</v>
          </cell>
          <cell r="NB145">
            <v>0.377</v>
          </cell>
          <cell r="NC145">
            <v>0.01</v>
          </cell>
          <cell r="ND145">
            <v>0.02</v>
          </cell>
          <cell r="NE145">
            <v>2.3E-2</v>
          </cell>
          <cell r="NF145">
            <v>0</v>
          </cell>
          <cell r="NG145">
            <v>4.9000000000000002E-2</v>
          </cell>
          <cell r="NH145">
            <v>1.2E-2</v>
          </cell>
          <cell r="NI145">
            <v>0.153</v>
          </cell>
          <cell r="NJ145">
            <v>1.9E-2</v>
          </cell>
          <cell r="NK145">
            <v>0</v>
          </cell>
          <cell r="NL145">
            <v>0</v>
          </cell>
          <cell r="NM145">
            <v>8.0000000000000002E-3</v>
          </cell>
          <cell r="NN145">
            <v>6.4000000000000001E-2</v>
          </cell>
          <cell r="NO145">
            <v>5.0000000000000001E-3</v>
          </cell>
          <cell r="NP145">
            <v>4.0000000000000001E-3</v>
          </cell>
          <cell r="NQ145">
            <v>0</v>
          </cell>
          <cell r="NR145">
            <v>6.0000000000000001E-3</v>
          </cell>
          <cell r="NS145">
            <v>2.4E-2</v>
          </cell>
          <cell r="NT145">
            <v>0.13</v>
          </cell>
          <cell r="NU145">
            <v>0.21099999999999999</v>
          </cell>
          <cell r="NV145">
            <v>0.32600000000000001</v>
          </cell>
          <cell r="NW145">
            <v>0</v>
          </cell>
          <cell r="NX145">
            <v>0</v>
          </cell>
          <cell r="NY145">
            <v>1.4E-2</v>
          </cell>
          <cell r="NZ145">
            <v>0.2</v>
          </cell>
          <cell r="OA145">
            <v>0</v>
          </cell>
          <cell r="OB145">
            <v>0.02</v>
          </cell>
          <cell r="OC145">
            <v>0</v>
          </cell>
          <cell r="OD145">
            <v>7.0000000000000001E-3</v>
          </cell>
          <cell r="OE145">
            <v>5.7000000000000002E-2</v>
          </cell>
          <cell r="OF145">
            <v>1.4999999999999999E-2</v>
          </cell>
          <cell r="OG145">
            <v>1.4999999999999999E-2</v>
          </cell>
          <cell r="OH145">
            <v>0</v>
          </cell>
          <cell r="OI145">
            <v>0</v>
          </cell>
          <cell r="OJ145">
            <v>0.13600000000000001</v>
          </cell>
          <cell r="OK145">
            <v>0.10100000000000001</v>
          </cell>
          <cell r="OL145">
            <v>0</v>
          </cell>
          <cell r="OM145">
            <v>0</v>
          </cell>
          <cell r="ON145">
            <v>0</v>
          </cell>
          <cell r="OO145">
            <v>7.6999999999999999E-2</v>
          </cell>
          <cell r="OP145">
            <v>0.35799999999999998</v>
          </cell>
          <cell r="OQ145">
            <v>0</v>
          </cell>
          <cell r="OR145">
            <v>0</v>
          </cell>
          <cell r="OS145">
            <v>0.01</v>
          </cell>
          <cell r="OT145">
            <v>1.2E-2</v>
          </cell>
          <cell r="OU145">
            <v>8.0000000000000002E-3</v>
          </cell>
          <cell r="OV145">
            <v>6.0000000000000001E-3</v>
          </cell>
          <cell r="OW145">
            <v>2.8000000000000001E-2</v>
          </cell>
          <cell r="OX145">
            <v>0.154</v>
          </cell>
          <cell r="OY145">
            <v>4.9000000000000002E-2</v>
          </cell>
          <cell r="OZ145">
            <v>3.3000000000000002E-2</v>
          </cell>
          <cell r="PA145">
            <v>2.3E-2</v>
          </cell>
          <cell r="PB145">
            <v>8.9999999999999993E-3</v>
          </cell>
          <cell r="PC145">
            <v>0</v>
          </cell>
          <cell r="PD145">
            <v>0.13200000000000001</v>
          </cell>
        </row>
        <row r="146">
          <cell r="A146" t="str">
            <v>EnsMC</v>
          </cell>
          <cell r="B146" t="str">
            <v>146</v>
          </cell>
          <cell r="C146" t="str">
            <v>NAF 38</v>
          </cell>
          <cell r="D146" t="str">
            <v>MC</v>
          </cell>
          <cell r="E146" t="str">
            <v/>
          </cell>
          <cell r="F146">
            <v>1.4999999999999999E-2</v>
          </cell>
          <cell r="G146">
            <v>6.5000000000000002E-2</v>
          </cell>
          <cell r="H146">
            <v>0.23899999999999999</v>
          </cell>
          <cell r="I146">
            <v>0.65100000000000002</v>
          </cell>
          <cell r="J146">
            <v>0.03</v>
          </cell>
          <cell r="K146">
            <v>0.90800000000000003</v>
          </cell>
          <cell r="L146">
            <v>6.3E-2</v>
          </cell>
          <cell r="M146">
            <v>2.1999999999999999E-2</v>
          </cell>
          <cell r="N146">
            <v>6.0000000000000001E-3</v>
          </cell>
          <cell r="O146">
            <v>0.26800000000000002</v>
          </cell>
          <cell r="P146">
            <v>0.23499999999999999</v>
          </cell>
          <cell r="Q146">
            <v>2.5000000000000001E-2</v>
          </cell>
          <cell r="R146">
            <v>2.8000000000000001E-2</v>
          </cell>
          <cell r="S146">
            <v>1.7000000000000001E-2</v>
          </cell>
          <cell r="T146">
            <v>0.36</v>
          </cell>
          <cell r="U146">
            <v>5.3999999999999999E-2</v>
          </cell>
          <cell r="V146">
            <v>0.22900000000000001</v>
          </cell>
          <cell r="W146">
            <v>0.13900000000000001</v>
          </cell>
          <cell r="X146">
            <v>0.19600000000000001</v>
          </cell>
          <cell r="Y146">
            <v>0.61899999999999999</v>
          </cell>
          <cell r="Z146">
            <v>0.186</v>
          </cell>
          <cell r="AA146">
            <v>0.33700000000000002</v>
          </cell>
          <cell r="AB146">
            <v>0.44900000000000001</v>
          </cell>
          <cell r="AC146">
            <v>0.52</v>
          </cell>
          <cell r="AD146">
            <v>0.44400000000000001</v>
          </cell>
          <cell r="AE146">
            <v>0.224</v>
          </cell>
          <cell r="AF146">
            <v>0.17899999999999999</v>
          </cell>
          <cell r="AG146">
            <v>0.82099999999999995</v>
          </cell>
          <cell r="AH146">
            <v>6.7000000000000004E-2</v>
          </cell>
          <cell r="AI146">
            <v>0.93300000000000005</v>
          </cell>
          <cell r="AK146">
            <v>0.876</v>
          </cell>
          <cell r="AL146">
            <v>5.0999999999999997E-2</v>
          </cell>
          <cell r="AM146">
            <v>0</v>
          </cell>
          <cell r="AN146">
            <v>3.4000000000000002E-2</v>
          </cell>
          <cell r="AO146">
            <v>0.04</v>
          </cell>
          <cell r="AP146">
            <v>1.0999999999999999E-2</v>
          </cell>
          <cell r="AQ146">
            <v>5.6000000000000001E-2</v>
          </cell>
          <cell r="AR146">
            <v>2.8000000000000001E-2</v>
          </cell>
          <cell r="AS146">
            <v>0.57499999999999996</v>
          </cell>
          <cell r="AT146">
            <v>0.33</v>
          </cell>
          <cell r="AV146">
            <v>3.5999999999999997E-2</v>
          </cell>
          <cell r="AW146">
            <v>3.5999999999999997E-2</v>
          </cell>
          <cell r="AX146">
            <v>1.4E-2</v>
          </cell>
          <cell r="AY146">
            <v>0.56999999999999995</v>
          </cell>
          <cell r="AZ146">
            <v>0.34399999999999997</v>
          </cell>
          <cell r="BA146">
            <v>63.987000000000002</v>
          </cell>
          <cell r="BB146">
            <v>3.1E-2</v>
          </cell>
          <cell r="BC146">
            <v>8.2000000000000003E-2</v>
          </cell>
          <cell r="BD146">
            <v>0.42799999999999999</v>
          </cell>
          <cell r="BE146">
            <v>0.46</v>
          </cell>
          <cell r="BF146">
            <v>0.24199999999999999</v>
          </cell>
          <cell r="BG146">
            <v>8.7999999999999995E-2</v>
          </cell>
          <cell r="BH146">
            <v>0.17299999999999999</v>
          </cell>
          <cell r="BI146">
            <v>0.153</v>
          </cell>
          <cell r="BJ146">
            <v>0.107</v>
          </cell>
          <cell r="BK146">
            <v>0.23699999999999999</v>
          </cell>
          <cell r="BL146">
            <v>0.33600000000000002</v>
          </cell>
          <cell r="BM146">
            <v>0.14699999999999999</v>
          </cell>
          <cell r="BN146">
            <v>0.20399999999999999</v>
          </cell>
          <cell r="BO146">
            <v>6.9000000000000006E-2</v>
          </cell>
          <cell r="BP146">
            <v>9.2999999999999999E-2</v>
          </cell>
          <cell r="BQ146">
            <v>0.152</v>
          </cell>
          <cell r="BR146">
            <v>5.0000000000000001E-3</v>
          </cell>
          <cell r="BS146">
            <v>3.0000000000000001E-3</v>
          </cell>
          <cell r="BT146">
            <v>8.0000000000000002E-3</v>
          </cell>
          <cell r="BU146">
            <v>3.5999999999999997E-2</v>
          </cell>
          <cell r="BV146">
            <v>7.8E-2</v>
          </cell>
          <cell r="BW146">
            <v>0.87</v>
          </cell>
          <cell r="BX146">
            <v>6.0000000000000001E-3</v>
          </cell>
          <cell r="BY146">
            <v>0</v>
          </cell>
          <cell r="BZ146">
            <v>0</v>
          </cell>
          <cell r="CA146">
            <v>3.7999999999999999E-2</v>
          </cell>
          <cell r="CB146">
            <v>0.73899999999999999</v>
          </cell>
          <cell r="CC146">
            <v>0.218</v>
          </cell>
          <cell r="CD146">
            <v>1E-3</v>
          </cell>
          <cell r="CE146">
            <v>0</v>
          </cell>
          <cell r="CF146">
            <v>0.11899999999999999</v>
          </cell>
          <cell r="CG146">
            <v>0.155</v>
          </cell>
          <cell r="CH146">
            <v>0.56799999999999995</v>
          </cell>
          <cell r="CI146">
            <v>0.157</v>
          </cell>
          <cell r="CJ146">
            <v>0</v>
          </cell>
          <cell r="CK146">
            <v>0</v>
          </cell>
          <cell r="CL146">
            <v>0</v>
          </cell>
          <cell r="CM146">
            <v>0</v>
          </cell>
          <cell r="CN146">
            <v>0</v>
          </cell>
          <cell r="CO146">
            <v>1</v>
          </cell>
          <cell r="CP146">
            <v>0.628</v>
          </cell>
          <cell r="CQ146">
            <v>0.311</v>
          </cell>
          <cell r="CR146">
            <v>2.4E-2</v>
          </cell>
          <cell r="CS146">
            <v>0</v>
          </cell>
          <cell r="CT146">
            <v>3.6999999999999998E-2</v>
          </cell>
          <cell r="CU146">
            <v>0.74</v>
          </cell>
          <cell r="CV146">
            <v>0.182</v>
          </cell>
          <cell r="CW146">
            <v>2.4E-2</v>
          </cell>
          <cell r="CX146">
            <v>2.7E-2</v>
          </cell>
          <cell r="CY146">
            <v>2.7E-2</v>
          </cell>
          <cell r="CZ146">
            <v>0.77400000000000002</v>
          </cell>
          <cell r="DA146">
            <v>0.16600000000000001</v>
          </cell>
          <cell r="DB146">
            <v>3.6999999999999998E-2</v>
          </cell>
          <cell r="DC146">
            <v>0</v>
          </cell>
          <cell r="DD146">
            <v>2.3E-2</v>
          </cell>
          <cell r="DE146">
            <v>0.57399999999999995</v>
          </cell>
          <cell r="DF146">
            <v>0.08</v>
          </cell>
          <cell r="DG146">
            <v>8.0000000000000002E-3</v>
          </cell>
          <cell r="DH146">
            <v>0.01</v>
          </cell>
          <cell r="DI146">
            <v>0.32700000000000001</v>
          </cell>
          <cell r="DJ146">
            <v>0.48099999999999998</v>
          </cell>
          <cell r="DK146">
            <v>0.04</v>
          </cell>
          <cell r="DL146">
            <v>0</v>
          </cell>
          <cell r="DM146">
            <v>5.0000000000000001E-3</v>
          </cell>
          <cell r="DN146">
            <v>0.47299999999999998</v>
          </cell>
          <cell r="DO146">
            <v>0.57899999999999996</v>
          </cell>
          <cell r="DP146">
            <v>7.3999999999999996E-2</v>
          </cell>
          <cell r="DQ146">
            <v>0</v>
          </cell>
          <cell r="DR146">
            <v>1.9E-2</v>
          </cell>
          <cell r="DS146">
            <v>0.32800000000000001</v>
          </cell>
          <cell r="DT146">
            <v>0.68200000000000005</v>
          </cell>
          <cell r="DU146">
            <v>0.156</v>
          </cell>
          <cell r="DV146">
            <v>8.6999999999999994E-2</v>
          </cell>
          <cell r="DW146">
            <v>5.0000000000000001E-3</v>
          </cell>
          <cell r="DX146">
            <v>6.9000000000000006E-2</v>
          </cell>
          <cell r="DY146">
            <v>0.27700000000000002</v>
          </cell>
          <cell r="DZ146">
            <v>0.35</v>
          </cell>
          <cell r="EA146">
            <v>5.5E-2</v>
          </cell>
          <cell r="EB146">
            <v>0.317</v>
          </cell>
          <cell r="EC146">
            <v>9.1999999999999998E-2</v>
          </cell>
          <cell r="ED146">
            <v>0.27300000000000002</v>
          </cell>
          <cell r="EE146">
            <v>5.1999999999999998E-2</v>
          </cell>
          <cell r="EF146">
            <v>0.27</v>
          </cell>
          <cell r="EG146">
            <v>0.313</v>
          </cell>
          <cell r="EH146">
            <v>0.26900000000000002</v>
          </cell>
          <cell r="EI146">
            <v>0.33200000000000002</v>
          </cell>
          <cell r="EJ146">
            <v>4.9000000000000002E-2</v>
          </cell>
          <cell r="EK146">
            <v>0.35</v>
          </cell>
          <cell r="EL146">
            <v>0.22900000000000001</v>
          </cell>
          <cell r="EM146">
            <v>2.5999999999999999E-2</v>
          </cell>
          <cell r="EN146">
            <v>0.122</v>
          </cell>
          <cell r="EO146">
            <v>0.16900000000000001</v>
          </cell>
          <cell r="EP146">
            <v>0.10299999999999999</v>
          </cell>
          <cell r="EQ146">
            <v>0.35</v>
          </cell>
          <cell r="ER146">
            <v>0.121</v>
          </cell>
          <cell r="ES146">
            <v>0.60899999999999999</v>
          </cell>
          <cell r="ET146">
            <v>3.7999999999999999E-2</v>
          </cell>
          <cell r="EU146">
            <v>8.5000000000000006E-2</v>
          </cell>
          <cell r="EV146">
            <v>0.122</v>
          </cell>
          <cell r="EW146">
            <v>6.0000000000000001E-3</v>
          </cell>
          <cell r="EX146">
            <v>5.3999999999999999E-2</v>
          </cell>
          <cell r="EY146">
            <v>6.5000000000000002E-2</v>
          </cell>
          <cell r="EZ146">
            <v>0.222</v>
          </cell>
          <cell r="FA146">
            <v>0.26600000000000001</v>
          </cell>
          <cell r="FB146">
            <v>0.26100000000000001</v>
          </cell>
          <cell r="FC146">
            <v>0.442</v>
          </cell>
          <cell r="FD146">
            <v>0.03</v>
          </cell>
          <cell r="FE146">
            <v>0.46800000000000003</v>
          </cell>
          <cell r="FF146">
            <v>0.246</v>
          </cell>
          <cell r="FG146">
            <v>0.27200000000000002</v>
          </cell>
          <cell r="FH146">
            <v>1.4999999999999999E-2</v>
          </cell>
          <cell r="FI146">
            <v>0.36799999999999999</v>
          </cell>
          <cell r="FJ146">
            <v>0.28999999999999998</v>
          </cell>
          <cell r="FK146">
            <v>0.318</v>
          </cell>
          <cell r="FL146">
            <v>2.4E-2</v>
          </cell>
          <cell r="FM146">
            <v>8.1000000000000003E-2</v>
          </cell>
          <cell r="FN146">
            <v>0.379</v>
          </cell>
          <cell r="FO146">
            <v>0.51300000000000001</v>
          </cell>
          <cell r="FP146">
            <v>2.7E-2</v>
          </cell>
          <cell r="FQ146">
            <v>0.34</v>
          </cell>
          <cell r="FR146">
            <v>0.48099999999999998</v>
          </cell>
          <cell r="FS146">
            <v>2.4E-2</v>
          </cell>
          <cell r="FT146">
            <v>0.05</v>
          </cell>
          <cell r="FU146">
            <v>0.105</v>
          </cell>
          <cell r="FV146">
            <v>0</v>
          </cell>
          <cell r="FW146">
            <v>0.34399999999999997</v>
          </cell>
          <cell r="FX146">
            <v>0.46800000000000003</v>
          </cell>
          <cell r="FY146">
            <v>2.4E-2</v>
          </cell>
          <cell r="FZ146">
            <v>5.0999999999999997E-2</v>
          </cell>
          <cell r="GA146">
            <v>0.114</v>
          </cell>
          <cell r="GB146">
            <v>0</v>
          </cell>
          <cell r="GC146">
            <v>0</v>
          </cell>
          <cell r="GD146">
            <v>0</v>
          </cell>
          <cell r="GE146">
            <v>0</v>
          </cell>
          <cell r="GF146">
            <v>0</v>
          </cell>
          <cell r="GG146">
            <v>0</v>
          </cell>
          <cell r="GH146">
            <v>1.4999999999999999E-2</v>
          </cell>
          <cell r="GI146">
            <v>1.4999999999999999E-2</v>
          </cell>
          <cell r="GJ146">
            <v>5.0000000000000001E-3</v>
          </cell>
          <cell r="GK146">
            <v>3.0000000000000001E-3</v>
          </cell>
          <cell r="GL146">
            <v>3.0000000000000001E-3</v>
          </cell>
          <cell r="GM146">
            <v>2.8000000000000001E-2</v>
          </cell>
          <cell r="GN146">
            <v>1.2E-2</v>
          </cell>
          <cell r="GO146">
            <v>7.6999999999999999E-2</v>
          </cell>
          <cell r="GP146">
            <v>3.2000000000000001E-2</v>
          </cell>
          <cell r="GQ146">
            <v>1.0999999999999999E-2</v>
          </cell>
          <cell r="GR146">
            <v>6.0999999999999999E-2</v>
          </cell>
          <cell r="GS146">
            <v>2.7E-2</v>
          </cell>
          <cell r="GT146">
            <v>2.9000000000000001E-2</v>
          </cell>
          <cell r="GU146">
            <v>0.125</v>
          </cell>
          <cell r="GV146">
            <v>5.0999999999999997E-2</v>
          </cell>
          <cell r="GW146">
            <v>0.151</v>
          </cell>
          <cell r="GX146">
            <v>8.8999999999999996E-2</v>
          </cell>
          <cell r="GY146">
            <v>5.1999999999999998E-2</v>
          </cell>
          <cell r="GZ146">
            <v>0.18099999999999999</v>
          </cell>
          <cell r="HA146">
            <v>2.4E-2</v>
          </cell>
          <cell r="HB146">
            <v>0</v>
          </cell>
          <cell r="HC146">
            <v>8.9999999999999993E-3</v>
          </cell>
          <cell r="HD146">
            <v>0</v>
          </cell>
          <cell r="HE146">
            <v>0</v>
          </cell>
          <cell r="HF146">
            <v>0</v>
          </cell>
          <cell r="HG146">
            <v>0</v>
          </cell>
          <cell r="HH146">
            <v>1E-3</v>
          </cell>
          <cell r="HI146">
            <v>0</v>
          </cell>
          <cell r="HJ146">
            <v>0</v>
          </cell>
          <cell r="HK146">
            <v>0</v>
          </cell>
          <cell r="HL146">
            <v>1.4E-2</v>
          </cell>
          <cell r="HM146">
            <v>8.9999999999999993E-3</v>
          </cell>
          <cell r="HN146">
            <v>1.9E-2</v>
          </cell>
          <cell r="HO146">
            <v>1.4E-2</v>
          </cell>
          <cell r="HP146">
            <v>6.0000000000000001E-3</v>
          </cell>
          <cell r="HQ146">
            <v>5.0000000000000001E-3</v>
          </cell>
          <cell r="HR146">
            <v>1.4999999999999999E-2</v>
          </cell>
          <cell r="HS146">
            <v>9.0999999999999998E-2</v>
          </cell>
          <cell r="HT146">
            <v>5.5E-2</v>
          </cell>
          <cell r="HU146">
            <v>1.0999999999999999E-2</v>
          </cell>
          <cell r="HV146">
            <v>2.1999999999999999E-2</v>
          </cell>
          <cell r="HW146">
            <v>2.8000000000000001E-2</v>
          </cell>
          <cell r="HX146">
            <v>2.4E-2</v>
          </cell>
          <cell r="HY146">
            <v>0.23499999999999999</v>
          </cell>
          <cell r="HZ146">
            <v>7.1999999999999995E-2</v>
          </cell>
          <cell r="IA146">
            <v>0.17899999999999999</v>
          </cell>
          <cell r="IB146">
            <v>3.6999999999999998E-2</v>
          </cell>
          <cell r="IC146">
            <v>0.06</v>
          </cell>
          <cell r="ID146">
            <v>7.2999999999999995E-2</v>
          </cell>
          <cell r="IE146">
            <v>0</v>
          </cell>
          <cell r="IF146">
            <v>0</v>
          </cell>
          <cell r="IG146">
            <v>0</v>
          </cell>
          <cell r="IH146">
            <v>4.0000000000000001E-3</v>
          </cell>
          <cell r="II146">
            <v>0</v>
          </cell>
          <cell r="IJ146">
            <v>2.7E-2</v>
          </cell>
          <cell r="IK146">
            <v>1E-3</v>
          </cell>
          <cell r="IL146">
            <v>0</v>
          </cell>
          <cell r="IM146">
            <v>0</v>
          </cell>
          <cell r="IN146">
            <v>0</v>
          </cell>
          <cell r="IO146">
            <v>0</v>
          </cell>
          <cell r="IP146">
            <v>1.2999999999999999E-2</v>
          </cell>
          <cell r="IQ146">
            <v>3.0000000000000001E-3</v>
          </cell>
          <cell r="IR146">
            <v>3.0000000000000001E-3</v>
          </cell>
          <cell r="IS146">
            <v>8.0000000000000002E-3</v>
          </cell>
          <cell r="IT146">
            <v>1.0999999999999999E-2</v>
          </cell>
          <cell r="IU146">
            <v>0</v>
          </cell>
          <cell r="IV146">
            <v>4.5999999999999999E-2</v>
          </cell>
          <cell r="IW146">
            <v>0</v>
          </cell>
          <cell r="IX146">
            <v>0</v>
          </cell>
          <cell r="IY146">
            <v>0</v>
          </cell>
          <cell r="IZ146">
            <v>2.1999999999999999E-2</v>
          </cell>
          <cell r="JA146">
            <v>1.9E-2</v>
          </cell>
          <cell r="JB146">
            <v>0.191</v>
          </cell>
          <cell r="JC146">
            <v>0</v>
          </cell>
          <cell r="JD146">
            <v>0</v>
          </cell>
          <cell r="JE146">
            <v>0</v>
          </cell>
          <cell r="JF146">
            <v>3.0000000000000001E-3</v>
          </cell>
          <cell r="JG146">
            <v>0.05</v>
          </cell>
          <cell r="JH146">
            <v>0.59699999999999998</v>
          </cell>
          <cell r="JI146">
            <v>0</v>
          </cell>
          <cell r="JJ146">
            <v>0</v>
          </cell>
          <cell r="JK146">
            <v>0</v>
          </cell>
          <cell r="JL146">
            <v>0</v>
          </cell>
          <cell r="JM146">
            <v>8.0000000000000002E-3</v>
          </cell>
          <cell r="JN146">
            <v>2.3E-2</v>
          </cell>
          <cell r="JO146">
            <v>0</v>
          </cell>
          <cell r="JP146">
            <v>0</v>
          </cell>
          <cell r="JQ146">
            <v>0</v>
          </cell>
          <cell r="JR146">
            <v>1E-3</v>
          </cell>
          <cell r="JS146">
            <v>1E-3</v>
          </cell>
          <cell r="JT146">
            <v>1.2E-2</v>
          </cell>
          <cell r="JU146">
            <v>0</v>
          </cell>
          <cell r="JV146">
            <v>0</v>
          </cell>
          <cell r="JW146">
            <v>0</v>
          </cell>
          <cell r="JX146">
            <v>0</v>
          </cell>
          <cell r="JY146">
            <v>4.7E-2</v>
          </cell>
          <cell r="JZ146">
            <v>1.4999999999999999E-2</v>
          </cell>
          <cell r="KA146">
            <v>0</v>
          </cell>
          <cell r="KB146">
            <v>0</v>
          </cell>
          <cell r="KC146">
            <v>0</v>
          </cell>
          <cell r="KD146">
            <v>0.03</v>
          </cell>
          <cell r="KE146">
            <v>0.14299999999999999</v>
          </cell>
          <cell r="KF146">
            <v>4.8000000000000001E-2</v>
          </cell>
          <cell r="KG146">
            <v>6.0000000000000001E-3</v>
          </cell>
          <cell r="KH146">
            <v>0</v>
          </cell>
          <cell r="KI146">
            <v>0</v>
          </cell>
          <cell r="KJ146">
            <v>6.0000000000000001E-3</v>
          </cell>
          <cell r="KK146">
            <v>0.52800000000000002</v>
          </cell>
          <cell r="KL146">
            <v>0.13200000000000001</v>
          </cell>
          <cell r="KM146">
            <v>0</v>
          </cell>
          <cell r="KN146">
            <v>0</v>
          </cell>
          <cell r="KO146">
            <v>0</v>
          </cell>
          <cell r="KP146">
            <v>0</v>
          </cell>
          <cell r="KQ146">
            <v>0.02</v>
          </cell>
          <cell r="KR146">
            <v>0.01</v>
          </cell>
          <cell r="KS146">
            <v>0</v>
          </cell>
          <cell r="KT146">
            <v>0</v>
          </cell>
          <cell r="KU146">
            <v>0</v>
          </cell>
          <cell r="KV146">
            <v>0</v>
          </cell>
          <cell r="KW146">
            <v>1E-3</v>
          </cell>
          <cell r="KX146">
            <v>1.2999999999999999E-2</v>
          </cell>
          <cell r="KY146">
            <v>1E-3</v>
          </cell>
          <cell r="KZ146">
            <v>0</v>
          </cell>
          <cell r="LA146">
            <v>0</v>
          </cell>
          <cell r="LB146">
            <v>0.01</v>
          </cell>
          <cell r="LC146">
            <v>3.7999999999999999E-2</v>
          </cell>
          <cell r="LD146">
            <v>0.02</v>
          </cell>
          <cell r="LE146">
            <v>0</v>
          </cell>
          <cell r="LF146">
            <v>0</v>
          </cell>
          <cell r="LG146">
            <v>0</v>
          </cell>
          <cell r="LH146">
            <v>7.0000000000000007E-2</v>
          </cell>
          <cell r="LI146">
            <v>0.12</v>
          </cell>
          <cell r="LJ146">
            <v>2.1999999999999999E-2</v>
          </cell>
          <cell r="LK146">
            <v>0</v>
          </cell>
          <cell r="LL146">
            <v>0</v>
          </cell>
          <cell r="LM146">
            <v>0.11899999999999999</v>
          </cell>
          <cell r="LN146">
            <v>7.3999999999999996E-2</v>
          </cell>
          <cell r="LO146">
            <v>0.38800000000000001</v>
          </cell>
          <cell r="LP146">
            <v>9.2999999999999999E-2</v>
          </cell>
          <cell r="LQ146">
            <v>0</v>
          </cell>
          <cell r="LR146">
            <v>0</v>
          </cell>
          <cell r="LS146">
            <v>0</v>
          </cell>
          <cell r="LT146">
            <v>0</v>
          </cell>
          <cell r="LU146">
            <v>2.1999999999999999E-2</v>
          </cell>
          <cell r="LV146">
            <v>8.0000000000000002E-3</v>
          </cell>
          <cell r="LW146">
            <v>0</v>
          </cell>
          <cell r="LX146">
            <v>0</v>
          </cell>
          <cell r="LY146">
            <v>0</v>
          </cell>
          <cell r="LZ146">
            <v>0</v>
          </cell>
          <cell r="MA146">
            <v>0</v>
          </cell>
          <cell r="MB146">
            <v>1.4999999999999999E-2</v>
          </cell>
          <cell r="MC146">
            <v>0</v>
          </cell>
          <cell r="MD146">
            <v>0</v>
          </cell>
          <cell r="ME146">
            <v>0</v>
          </cell>
          <cell r="MF146">
            <v>0</v>
          </cell>
          <cell r="MG146">
            <v>0</v>
          </cell>
          <cell r="MH146">
            <v>6.9000000000000006E-2</v>
          </cell>
          <cell r="MI146">
            <v>0</v>
          </cell>
          <cell r="MJ146">
            <v>0</v>
          </cell>
          <cell r="MK146">
            <v>0</v>
          </cell>
          <cell r="ML146">
            <v>0</v>
          </cell>
          <cell r="MM146">
            <v>0</v>
          </cell>
          <cell r="MN146">
            <v>0.22800000000000001</v>
          </cell>
          <cell r="MO146">
            <v>0</v>
          </cell>
          <cell r="MP146">
            <v>0</v>
          </cell>
          <cell r="MQ146">
            <v>0</v>
          </cell>
          <cell r="MR146">
            <v>0</v>
          </cell>
          <cell r="MS146">
            <v>0</v>
          </cell>
          <cell r="MT146">
            <v>0.65800000000000003</v>
          </cell>
          <cell r="MU146">
            <v>0</v>
          </cell>
          <cell r="MV146">
            <v>0</v>
          </cell>
          <cell r="MW146">
            <v>0</v>
          </cell>
          <cell r="MX146">
            <v>0</v>
          </cell>
          <cell r="MY146">
            <v>0</v>
          </cell>
          <cell r="MZ146">
            <v>3.1E-2</v>
          </cell>
          <cell r="NA146">
            <v>6.9000000000000006E-2</v>
          </cell>
          <cell r="NB146">
            <v>0.14499999999999999</v>
          </cell>
          <cell r="NC146">
            <v>1.2E-2</v>
          </cell>
          <cell r="ND146">
            <v>3.2000000000000001E-2</v>
          </cell>
          <cell r="NE146">
            <v>0.02</v>
          </cell>
          <cell r="NF146">
            <v>1.4E-2</v>
          </cell>
          <cell r="NG146">
            <v>9.7000000000000003E-2</v>
          </cell>
          <cell r="NH146">
            <v>3.9E-2</v>
          </cell>
          <cell r="NI146">
            <v>0.19600000000000001</v>
          </cell>
          <cell r="NJ146">
            <v>3.0000000000000001E-3</v>
          </cell>
          <cell r="NK146">
            <v>2E-3</v>
          </cell>
          <cell r="NL146">
            <v>1.2999999999999999E-2</v>
          </cell>
          <cell r="NM146">
            <v>0</v>
          </cell>
          <cell r="NN146">
            <v>0.04</v>
          </cell>
          <cell r="NO146">
            <v>0</v>
          </cell>
          <cell r="NP146">
            <v>7.0000000000000001E-3</v>
          </cell>
          <cell r="NQ146">
            <v>1.7999999999999999E-2</v>
          </cell>
          <cell r="NR146">
            <v>1E-3</v>
          </cell>
          <cell r="NS146">
            <v>2E-3</v>
          </cell>
          <cell r="NT146">
            <v>0.28899999999999998</v>
          </cell>
          <cell r="NU146">
            <v>0.22500000000000001</v>
          </cell>
          <cell r="NV146">
            <v>4.8000000000000001E-2</v>
          </cell>
          <cell r="NW146">
            <v>0</v>
          </cell>
          <cell r="NX146">
            <v>5.0000000000000001E-3</v>
          </cell>
          <cell r="NY146">
            <v>2.1000000000000001E-2</v>
          </cell>
          <cell r="NZ146">
            <v>0.27400000000000002</v>
          </cell>
          <cell r="OA146">
            <v>7.0000000000000001E-3</v>
          </cell>
          <cell r="OB146">
            <v>4.8000000000000001E-2</v>
          </cell>
          <cell r="OC146">
            <v>0</v>
          </cell>
          <cell r="OD146">
            <v>1.0999999999999999E-2</v>
          </cell>
          <cell r="OE146">
            <v>3.9E-2</v>
          </cell>
          <cell r="OF146">
            <v>5.0000000000000001E-3</v>
          </cell>
          <cell r="OG146">
            <v>2.3E-2</v>
          </cell>
          <cell r="OH146">
            <v>0</v>
          </cell>
          <cell r="OI146">
            <v>2E-3</v>
          </cell>
          <cell r="OJ146">
            <v>0.29299999999999998</v>
          </cell>
          <cell r="OK146">
            <v>7.4999999999999997E-2</v>
          </cell>
          <cell r="OL146">
            <v>1.7000000000000001E-2</v>
          </cell>
          <cell r="OM146">
            <v>0</v>
          </cell>
          <cell r="ON146">
            <v>0</v>
          </cell>
          <cell r="OO146">
            <v>0.14799999999999999</v>
          </cell>
          <cell r="OP146">
            <v>8.8999999999999996E-2</v>
          </cell>
          <cell r="OQ146">
            <v>8.9999999999999993E-3</v>
          </cell>
          <cell r="OR146">
            <v>2.7E-2</v>
          </cell>
          <cell r="OS146">
            <v>1.6E-2</v>
          </cell>
          <cell r="OT146">
            <v>2.5999999999999999E-2</v>
          </cell>
          <cell r="OU146">
            <v>4.0000000000000001E-3</v>
          </cell>
          <cell r="OV146">
            <v>6.0000000000000001E-3</v>
          </cell>
          <cell r="OW146">
            <v>7.0000000000000001E-3</v>
          </cell>
          <cell r="OX146">
            <v>0.19900000000000001</v>
          </cell>
          <cell r="OY146">
            <v>3.2000000000000001E-2</v>
          </cell>
          <cell r="OZ146">
            <v>3.3000000000000002E-2</v>
          </cell>
          <cell r="PA146">
            <v>2.1999999999999999E-2</v>
          </cell>
          <cell r="PB146">
            <v>2E-3</v>
          </cell>
          <cell r="PC146">
            <v>4.0000000000000001E-3</v>
          </cell>
          <cell r="PD146">
            <v>0.28499999999999998</v>
          </cell>
        </row>
        <row r="147">
          <cell r="A147" t="str">
            <v>EnsNZ</v>
          </cell>
          <cell r="B147" t="str">
            <v>147</v>
          </cell>
          <cell r="C147" t="str">
            <v>NAF 38</v>
          </cell>
          <cell r="D147" t="str">
            <v>NZ</v>
          </cell>
          <cell r="E147" t="str">
            <v/>
          </cell>
          <cell r="F147">
            <v>5.0000000000000001E-3</v>
          </cell>
          <cell r="G147">
            <v>8.2000000000000003E-2</v>
          </cell>
          <cell r="H147">
            <v>0.29299999999999998</v>
          </cell>
          <cell r="I147">
            <v>0.57599999999999996</v>
          </cell>
          <cell r="J147">
            <v>4.3999999999999997E-2</v>
          </cell>
          <cell r="K147">
            <v>0.69499999999999995</v>
          </cell>
          <cell r="L147">
            <v>0.27500000000000002</v>
          </cell>
          <cell r="M147">
            <v>1.0999999999999999E-2</v>
          </cell>
          <cell r="N147">
            <v>1.9E-2</v>
          </cell>
          <cell r="O147">
            <v>0.23799999999999999</v>
          </cell>
          <cell r="P147">
            <v>0.18</v>
          </cell>
          <cell r="Q147">
            <v>3.5000000000000003E-2</v>
          </cell>
          <cell r="R147">
            <v>2.1999999999999999E-2</v>
          </cell>
          <cell r="S147">
            <v>0.11600000000000001</v>
          </cell>
          <cell r="T147">
            <v>0.252</v>
          </cell>
          <cell r="U147">
            <v>0.22</v>
          </cell>
          <cell r="V147">
            <v>0.11700000000000001</v>
          </cell>
          <cell r="W147">
            <v>0.252</v>
          </cell>
          <cell r="X147">
            <v>0.218</v>
          </cell>
          <cell r="Y147">
            <v>0.71899999999999997</v>
          </cell>
          <cell r="Z147">
            <v>6.3E-2</v>
          </cell>
          <cell r="AA147">
            <v>6.5000000000000002E-2</v>
          </cell>
          <cell r="AB147">
            <v>0.55600000000000005</v>
          </cell>
          <cell r="AC147">
            <v>0.13100000000000001</v>
          </cell>
          <cell r="AD147">
            <v>0.28000000000000003</v>
          </cell>
          <cell r="AE147">
            <v>0.32700000000000001</v>
          </cell>
          <cell r="AF147">
            <v>0.45400000000000001</v>
          </cell>
          <cell r="AG147">
            <v>0.54600000000000004</v>
          </cell>
          <cell r="AH147">
            <v>0.33300000000000002</v>
          </cell>
          <cell r="AI147">
            <v>0.66700000000000004</v>
          </cell>
          <cell r="AK147">
            <v>0.32500000000000001</v>
          </cell>
          <cell r="AL147">
            <v>0.34699999999999998</v>
          </cell>
          <cell r="AM147">
            <v>8.9999999999999993E-3</v>
          </cell>
          <cell r="AN147">
            <v>0.19900000000000001</v>
          </cell>
          <cell r="AO147">
            <v>0.121</v>
          </cell>
          <cell r="AP147">
            <v>4.3999999999999997E-2</v>
          </cell>
          <cell r="AQ147">
            <v>2.1999999999999999E-2</v>
          </cell>
          <cell r="AR147">
            <v>3.3000000000000002E-2</v>
          </cell>
          <cell r="AS147">
            <v>0.56499999999999995</v>
          </cell>
          <cell r="AT147">
            <v>0.33600000000000002</v>
          </cell>
          <cell r="AV147">
            <v>4.4999999999999998E-2</v>
          </cell>
          <cell r="AW147">
            <v>5.2999999999999999E-2</v>
          </cell>
          <cell r="AX147">
            <v>1.0999999999999999E-2</v>
          </cell>
          <cell r="AY147">
            <v>0.626</v>
          </cell>
          <cell r="AZ147">
            <v>0.26500000000000001</v>
          </cell>
          <cell r="BA147">
            <v>14.368</v>
          </cell>
          <cell r="BB147">
            <v>0.114</v>
          </cell>
          <cell r="BC147">
            <v>0.13100000000000001</v>
          </cell>
          <cell r="BD147">
            <v>0.3</v>
          </cell>
          <cell r="BE147">
            <v>0.45600000000000002</v>
          </cell>
          <cell r="BF147">
            <v>0.66700000000000004</v>
          </cell>
          <cell r="BG147">
            <v>0.16300000000000001</v>
          </cell>
          <cell r="BH147">
            <v>5.0999999999999997E-2</v>
          </cell>
          <cell r="BI147">
            <v>4.2999999999999997E-2</v>
          </cell>
          <cell r="BJ147">
            <v>4.2000000000000003E-2</v>
          </cell>
          <cell r="BK147">
            <v>3.4000000000000002E-2</v>
          </cell>
          <cell r="BL147">
            <v>4.2000000000000003E-2</v>
          </cell>
          <cell r="BM147">
            <v>5.7000000000000002E-2</v>
          </cell>
          <cell r="BN147">
            <v>5.2999999999999999E-2</v>
          </cell>
          <cell r="BO147">
            <v>9.4E-2</v>
          </cell>
          <cell r="BP147">
            <v>0.27700000000000002</v>
          </cell>
          <cell r="BQ147">
            <v>0.47699999999999998</v>
          </cell>
          <cell r="BR147">
            <v>1.4E-2</v>
          </cell>
          <cell r="BS147">
            <v>1.4999999999999999E-2</v>
          </cell>
          <cell r="BT147">
            <v>1.2E-2</v>
          </cell>
          <cell r="BU147">
            <v>3.7999999999999999E-2</v>
          </cell>
          <cell r="BV147">
            <v>0.31900000000000001</v>
          </cell>
          <cell r="BW147">
            <v>0.60099999999999998</v>
          </cell>
          <cell r="BX147">
            <v>0</v>
          </cell>
          <cell r="BY147">
            <v>0</v>
          </cell>
          <cell r="BZ147">
            <v>7.0000000000000001E-3</v>
          </cell>
          <cell r="CA147">
            <v>0.16400000000000001</v>
          </cell>
          <cell r="CB147">
            <v>0.71899999999999997</v>
          </cell>
          <cell r="CC147">
            <v>0.11</v>
          </cell>
          <cell r="CD147">
            <v>1E-3</v>
          </cell>
          <cell r="CE147">
            <v>4.0000000000000001E-3</v>
          </cell>
          <cell r="CF147">
            <v>1.4999999999999999E-2</v>
          </cell>
          <cell r="CG147">
            <v>0.13800000000000001</v>
          </cell>
          <cell r="CH147">
            <v>0.71</v>
          </cell>
          <cell r="CI147">
            <v>0.13200000000000001</v>
          </cell>
          <cell r="CJ147">
            <v>0</v>
          </cell>
          <cell r="CK147">
            <v>0</v>
          </cell>
          <cell r="CL147">
            <v>0</v>
          </cell>
          <cell r="CM147">
            <v>0</v>
          </cell>
          <cell r="CN147">
            <v>8.0000000000000002E-3</v>
          </cell>
          <cell r="CO147">
            <v>0.99199999999999999</v>
          </cell>
          <cell r="CP147">
            <v>0.53</v>
          </cell>
          <cell r="CQ147">
            <v>0.313</v>
          </cell>
          <cell r="CR147">
            <v>5.3999999999999999E-2</v>
          </cell>
          <cell r="CS147">
            <v>2.1000000000000001E-2</v>
          </cell>
          <cell r="CT147">
            <v>8.1000000000000003E-2</v>
          </cell>
          <cell r="CU147">
            <v>0.44500000000000001</v>
          </cell>
          <cell r="CV147">
            <v>0.29099999999999998</v>
          </cell>
          <cell r="CW147">
            <v>5.6000000000000001E-2</v>
          </cell>
          <cell r="CX147">
            <v>9.5000000000000001E-2</v>
          </cell>
          <cell r="CY147">
            <v>0.113</v>
          </cell>
          <cell r="CZ147">
            <v>0.68400000000000005</v>
          </cell>
          <cell r="DA147">
            <v>0.189</v>
          </cell>
          <cell r="DB147">
            <v>0.113</v>
          </cell>
          <cell r="DC147">
            <v>4.0000000000000001E-3</v>
          </cell>
          <cell r="DD147">
            <v>8.9999999999999993E-3</v>
          </cell>
          <cell r="DE147">
            <v>0.48899999999999999</v>
          </cell>
          <cell r="DF147">
            <v>0.20399999999999999</v>
          </cell>
          <cell r="DG147">
            <v>2.3E-2</v>
          </cell>
          <cell r="DH147">
            <v>6.7000000000000004E-2</v>
          </cell>
          <cell r="DI147">
            <v>0.217</v>
          </cell>
          <cell r="DJ147">
            <v>0.49199999999999999</v>
          </cell>
          <cell r="DK147">
            <v>0.11700000000000001</v>
          </cell>
          <cell r="DL147">
            <v>2.1999999999999999E-2</v>
          </cell>
          <cell r="DM147">
            <v>2.5000000000000001E-2</v>
          </cell>
          <cell r="DN147">
            <v>0.34300000000000003</v>
          </cell>
          <cell r="DO147">
            <v>0.53800000000000003</v>
          </cell>
          <cell r="DP147">
            <v>0.153</v>
          </cell>
          <cell r="DQ147">
            <v>3.4000000000000002E-2</v>
          </cell>
          <cell r="DR147">
            <v>5.0999999999999997E-2</v>
          </cell>
          <cell r="DS147">
            <v>0.223</v>
          </cell>
          <cell r="DT147">
            <v>0.52500000000000002</v>
          </cell>
          <cell r="DU147">
            <v>0.30199999999999999</v>
          </cell>
          <cell r="DV147">
            <v>0.125</v>
          </cell>
          <cell r="DW147">
            <v>4.0000000000000001E-3</v>
          </cell>
          <cell r="DX147">
            <v>4.3999999999999997E-2</v>
          </cell>
          <cell r="DY147">
            <v>0.26900000000000002</v>
          </cell>
          <cell r="DZ147">
            <v>0.309</v>
          </cell>
          <cell r="EA147">
            <v>0.111</v>
          </cell>
          <cell r="EB147">
            <v>0.312</v>
          </cell>
          <cell r="EC147">
            <v>0.1</v>
          </cell>
          <cell r="ED147">
            <v>0.38</v>
          </cell>
          <cell r="EE147">
            <v>0.03</v>
          </cell>
          <cell r="EF147">
            <v>0.17499999999999999</v>
          </cell>
          <cell r="EG147">
            <v>0.315</v>
          </cell>
          <cell r="EH147">
            <v>0.29899999999999999</v>
          </cell>
          <cell r="EI147">
            <v>0.29299999999999998</v>
          </cell>
          <cell r="EJ147">
            <v>7.5999999999999998E-2</v>
          </cell>
          <cell r="EK147">
            <v>0.33100000000000002</v>
          </cell>
          <cell r="EL147">
            <v>0.19500000000000001</v>
          </cell>
          <cell r="EM147">
            <v>9.0999999999999998E-2</v>
          </cell>
          <cell r="EN147">
            <v>7.8E-2</v>
          </cell>
          <cell r="EO147">
            <v>0.10199999999999999</v>
          </cell>
          <cell r="EP147">
            <v>0.124</v>
          </cell>
          <cell r="EQ147">
            <v>0.41</v>
          </cell>
          <cell r="ER147">
            <v>0.21299999999999999</v>
          </cell>
          <cell r="ES147">
            <v>0.38100000000000001</v>
          </cell>
          <cell r="ET147">
            <v>8.6999999999999994E-2</v>
          </cell>
          <cell r="EU147">
            <v>0.14499999999999999</v>
          </cell>
          <cell r="EV147">
            <v>0.128</v>
          </cell>
          <cell r="EW147">
            <v>3.9E-2</v>
          </cell>
          <cell r="EX147">
            <v>5.6000000000000001E-2</v>
          </cell>
          <cell r="EY147">
            <v>0.152</v>
          </cell>
          <cell r="EZ147">
            <v>0.19900000000000001</v>
          </cell>
          <cell r="FA147">
            <v>0.38200000000000001</v>
          </cell>
          <cell r="FB147">
            <v>0.19</v>
          </cell>
          <cell r="FC147">
            <v>0.39300000000000002</v>
          </cell>
          <cell r="FD147">
            <v>3.5000000000000003E-2</v>
          </cell>
          <cell r="FE147">
            <v>0.42899999999999999</v>
          </cell>
          <cell r="FF147">
            <v>0.30599999999999999</v>
          </cell>
          <cell r="FG147">
            <v>0.249</v>
          </cell>
          <cell r="FH147">
            <v>1.4999999999999999E-2</v>
          </cell>
          <cell r="FI147">
            <v>0.36</v>
          </cell>
          <cell r="FJ147">
            <v>0.35499999999999998</v>
          </cell>
          <cell r="FK147">
            <v>0.26200000000000001</v>
          </cell>
          <cell r="FL147">
            <v>2.3E-2</v>
          </cell>
          <cell r="FM147">
            <v>0.182</v>
          </cell>
          <cell r="FN147">
            <v>0.434</v>
          </cell>
          <cell r="FO147">
            <v>0.34499999999999997</v>
          </cell>
          <cell r="FP147">
            <v>3.9E-2</v>
          </cell>
          <cell r="FQ147">
            <v>0.69599999999999995</v>
          </cell>
          <cell r="FR147">
            <v>0.11700000000000001</v>
          </cell>
          <cell r="FS147">
            <v>4.5999999999999999E-2</v>
          </cell>
          <cell r="FT147">
            <v>7.0000000000000007E-2</v>
          </cell>
          <cell r="FU147">
            <v>7.0000000000000007E-2</v>
          </cell>
          <cell r="FV147">
            <v>0</v>
          </cell>
          <cell r="FW147">
            <v>0.68</v>
          </cell>
          <cell r="FX147">
            <v>0.11799999999999999</v>
          </cell>
          <cell r="FY147">
            <v>4.7E-2</v>
          </cell>
          <cell r="FZ147">
            <v>7.9000000000000001E-2</v>
          </cell>
          <cell r="GA147">
            <v>7.5999999999999998E-2</v>
          </cell>
          <cell r="GB147">
            <v>0</v>
          </cell>
          <cell r="GC147">
            <v>1E-3</v>
          </cell>
          <cell r="GD147">
            <v>0</v>
          </cell>
          <cell r="GE147">
            <v>0</v>
          </cell>
          <cell r="GF147">
            <v>0</v>
          </cell>
          <cell r="GG147">
            <v>1E-3</v>
          </cell>
          <cell r="GH147">
            <v>2E-3</v>
          </cell>
          <cell r="GI147">
            <v>2.9000000000000001E-2</v>
          </cell>
          <cell r="GJ147">
            <v>0.02</v>
          </cell>
          <cell r="GK147">
            <v>5.0000000000000001E-3</v>
          </cell>
          <cell r="GL147">
            <v>0.01</v>
          </cell>
          <cell r="GM147">
            <v>1.2E-2</v>
          </cell>
          <cell r="GN147">
            <v>6.0000000000000001E-3</v>
          </cell>
          <cell r="GO147">
            <v>0.16800000000000001</v>
          </cell>
          <cell r="GP147">
            <v>0.09</v>
          </cell>
          <cell r="GQ147">
            <v>1.9E-2</v>
          </cell>
          <cell r="GR147">
            <v>6.0000000000000001E-3</v>
          </cell>
          <cell r="GS147">
            <v>6.0000000000000001E-3</v>
          </cell>
          <cell r="GT147">
            <v>2E-3</v>
          </cell>
          <cell r="GU147">
            <v>0.432</v>
          </cell>
          <cell r="GV147">
            <v>0.05</v>
          </cell>
          <cell r="GW147">
            <v>2.5999999999999999E-2</v>
          </cell>
          <cell r="GX147">
            <v>2.4E-2</v>
          </cell>
          <cell r="GY147">
            <v>2.3E-2</v>
          </cell>
          <cell r="GZ147">
            <v>2.4E-2</v>
          </cell>
          <cell r="HA147">
            <v>3.6999999999999998E-2</v>
          </cell>
          <cell r="HB147">
            <v>4.0000000000000001E-3</v>
          </cell>
          <cell r="HC147">
            <v>1E-3</v>
          </cell>
          <cell r="HD147">
            <v>2E-3</v>
          </cell>
          <cell r="HE147">
            <v>0</v>
          </cell>
          <cell r="HF147">
            <v>0</v>
          </cell>
          <cell r="HG147">
            <v>1E-3</v>
          </cell>
          <cell r="HH147">
            <v>0</v>
          </cell>
          <cell r="HI147">
            <v>0</v>
          </cell>
          <cell r="HJ147">
            <v>1E-3</v>
          </cell>
          <cell r="HK147">
            <v>0</v>
          </cell>
          <cell r="HL147">
            <v>3.0000000000000001E-3</v>
          </cell>
          <cell r="HM147">
            <v>8.0000000000000002E-3</v>
          </cell>
          <cell r="HN147">
            <v>2E-3</v>
          </cell>
          <cell r="HO147">
            <v>4.0000000000000001E-3</v>
          </cell>
          <cell r="HP147">
            <v>1.6E-2</v>
          </cell>
          <cell r="HQ147">
            <v>1.9E-2</v>
          </cell>
          <cell r="HR147">
            <v>3.3000000000000002E-2</v>
          </cell>
          <cell r="HS147">
            <v>6.0000000000000001E-3</v>
          </cell>
          <cell r="HT147">
            <v>1.6E-2</v>
          </cell>
          <cell r="HU147">
            <v>1.4999999999999999E-2</v>
          </cell>
          <cell r="HV147">
            <v>2.5000000000000001E-2</v>
          </cell>
          <cell r="HW147">
            <v>0.11</v>
          </cell>
          <cell r="HX147">
            <v>0.124</v>
          </cell>
          <cell r="HY147">
            <v>2.7E-2</v>
          </cell>
          <cell r="HZ147">
            <v>3.7999999999999999E-2</v>
          </cell>
          <cell r="IA147">
            <v>3.2000000000000001E-2</v>
          </cell>
          <cell r="IB147">
            <v>5.0999999999999997E-2</v>
          </cell>
          <cell r="IC147">
            <v>0.13900000000000001</v>
          </cell>
          <cell r="ID147">
            <v>0.28699999999999998</v>
          </cell>
          <cell r="IE147">
            <v>1E-3</v>
          </cell>
          <cell r="IF147">
            <v>1E-3</v>
          </cell>
          <cell r="IG147">
            <v>2E-3</v>
          </cell>
          <cell r="IH147">
            <v>0</v>
          </cell>
          <cell r="II147">
            <v>8.9999999999999993E-3</v>
          </cell>
          <cell r="IJ147">
            <v>0.03</v>
          </cell>
          <cell r="IK147">
            <v>1E-3</v>
          </cell>
          <cell r="IL147">
            <v>0</v>
          </cell>
          <cell r="IM147">
            <v>0</v>
          </cell>
          <cell r="IN147">
            <v>0</v>
          </cell>
          <cell r="IO147">
            <v>2E-3</v>
          </cell>
          <cell r="IP147">
            <v>1E-3</v>
          </cell>
          <cell r="IQ147">
            <v>8.0000000000000002E-3</v>
          </cell>
          <cell r="IR147">
            <v>1.4E-2</v>
          </cell>
          <cell r="IS147">
            <v>2E-3</v>
          </cell>
          <cell r="IT147">
            <v>1.0999999999999999E-2</v>
          </cell>
          <cell r="IU147">
            <v>3.1E-2</v>
          </cell>
          <cell r="IV147">
            <v>1.7000000000000001E-2</v>
          </cell>
          <cell r="IW147">
            <v>5.0000000000000001E-3</v>
          </cell>
          <cell r="IX147">
            <v>0</v>
          </cell>
          <cell r="IY147">
            <v>8.0000000000000002E-3</v>
          </cell>
          <cell r="IZ147">
            <v>1.2999999999999999E-2</v>
          </cell>
          <cell r="JA147">
            <v>0.13900000000000001</v>
          </cell>
          <cell r="JB147">
            <v>0.13400000000000001</v>
          </cell>
          <cell r="JC147">
            <v>1E-3</v>
          </cell>
          <cell r="JD147">
            <v>1E-3</v>
          </cell>
          <cell r="JE147">
            <v>2E-3</v>
          </cell>
          <cell r="JF147">
            <v>1.4E-2</v>
          </cell>
          <cell r="JG147">
            <v>0.13</v>
          </cell>
          <cell r="JH147">
            <v>0.42299999999999999</v>
          </cell>
          <cell r="JI147">
            <v>0</v>
          </cell>
          <cell r="JJ147">
            <v>0</v>
          </cell>
          <cell r="JK147">
            <v>0</v>
          </cell>
          <cell r="JL147">
            <v>0</v>
          </cell>
          <cell r="JM147">
            <v>1.7999999999999999E-2</v>
          </cell>
          <cell r="JN147">
            <v>2.5999999999999999E-2</v>
          </cell>
          <cell r="JO147">
            <v>0</v>
          </cell>
          <cell r="JP147">
            <v>0</v>
          </cell>
          <cell r="JQ147">
            <v>0</v>
          </cell>
          <cell r="JR147">
            <v>1E-3</v>
          </cell>
          <cell r="JS147">
            <v>1E-3</v>
          </cell>
          <cell r="JT147">
            <v>2E-3</v>
          </cell>
          <cell r="JU147">
            <v>0</v>
          </cell>
          <cell r="JV147">
            <v>0</v>
          </cell>
          <cell r="JW147">
            <v>0</v>
          </cell>
          <cell r="JX147">
            <v>1.4E-2</v>
          </cell>
          <cell r="JY147">
            <v>5.5E-2</v>
          </cell>
          <cell r="JZ147">
            <v>1.2999999999999999E-2</v>
          </cell>
          <cell r="KA147">
            <v>0</v>
          </cell>
          <cell r="KB147">
            <v>0</v>
          </cell>
          <cell r="KC147">
            <v>0</v>
          </cell>
          <cell r="KD147">
            <v>7.0999999999999994E-2</v>
          </cell>
          <cell r="KE147">
            <v>0.19800000000000001</v>
          </cell>
          <cell r="KF147">
            <v>2.5000000000000001E-2</v>
          </cell>
          <cell r="KG147">
            <v>0</v>
          </cell>
          <cell r="KH147">
            <v>0</v>
          </cell>
          <cell r="KI147">
            <v>7.0000000000000001E-3</v>
          </cell>
          <cell r="KJ147">
            <v>7.0999999999999994E-2</v>
          </cell>
          <cell r="KK147">
            <v>0.433</v>
          </cell>
          <cell r="KL147">
            <v>6.5000000000000002E-2</v>
          </cell>
          <cell r="KM147">
            <v>0</v>
          </cell>
          <cell r="KN147">
            <v>0</v>
          </cell>
          <cell r="KO147">
            <v>0</v>
          </cell>
          <cell r="KP147">
            <v>7.0000000000000001E-3</v>
          </cell>
          <cell r="KQ147">
            <v>3.1E-2</v>
          </cell>
          <cell r="KR147">
            <v>5.0000000000000001E-3</v>
          </cell>
          <cell r="KS147">
            <v>0</v>
          </cell>
          <cell r="KT147">
            <v>0</v>
          </cell>
          <cell r="KU147">
            <v>0</v>
          </cell>
          <cell r="KV147">
            <v>0</v>
          </cell>
          <cell r="KW147">
            <v>1E-3</v>
          </cell>
          <cell r="KX147">
            <v>3.0000000000000001E-3</v>
          </cell>
          <cell r="KY147">
            <v>1E-3</v>
          </cell>
          <cell r="KZ147">
            <v>3.0000000000000001E-3</v>
          </cell>
          <cell r="LA147">
            <v>0</v>
          </cell>
          <cell r="LB147">
            <v>1.4999999999999999E-2</v>
          </cell>
          <cell r="LC147">
            <v>5.0999999999999997E-2</v>
          </cell>
          <cell r="LD147">
            <v>1.2E-2</v>
          </cell>
          <cell r="LE147">
            <v>0</v>
          </cell>
          <cell r="LF147">
            <v>0</v>
          </cell>
          <cell r="LG147">
            <v>2E-3</v>
          </cell>
          <cell r="LH147">
            <v>6.3E-2</v>
          </cell>
          <cell r="LI147">
            <v>0.20599999999999999</v>
          </cell>
          <cell r="LJ147">
            <v>2.7E-2</v>
          </cell>
          <cell r="LK147">
            <v>0</v>
          </cell>
          <cell r="LL147">
            <v>1E-3</v>
          </cell>
          <cell r="LM147">
            <v>1.2E-2</v>
          </cell>
          <cell r="LN147">
            <v>5.8999999999999997E-2</v>
          </cell>
          <cell r="LO147">
            <v>0.41499999999999998</v>
          </cell>
          <cell r="LP147">
            <v>8.6999999999999994E-2</v>
          </cell>
          <cell r="LQ147">
            <v>0</v>
          </cell>
          <cell r="LR147">
            <v>0</v>
          </cell>
          <cell r="LS147">
            <v>1E-3</v>
          </cell>
          <cell r="LT147">
            <v>1E-3</v>
          </cell>
          <cell r="LU147">
            <v>3.6999999999999998E-2</v>
          </cell>
          <cell r="LV147">
            <v>4.0000000000000001E-3</v>
          </cell>
          <cell r="LW147">
            <v>0</v>
          </cell>
          <cell r="LX147">
            <v>0</v>
          </cell>
          <cell r="LY147">
            <v>0</v>
          </cell>
          <cell r="LZ147">
            <v>0</v>
          </cell>
          <cell r="MA147">
            <v>0</v>
          </cell>
          <cell r="MB147">
            <v>4.0000000000000001E-3</v>
          </cell>
          <cell r="MC147">
            <v>0</v>
          </cell>
          <cell r="MD147">
            <v>0</v>
          </cell>
          <cell r="ME147">
            <v>0</v>
          </cell>
          <cell r="MF147">
            <v>0</v>
          </cell>
          <cell r="MG147">
            <v>0</v>
          </cell>
          <cell r="MH147">
            <v>8.1000000000000003E-2</v>
          </cell>
          <cell r="MI147">
            <v>0</v>
          </cell>
          <cell r="MJ147">
            <v>0</v>
          </cell>
          <cell r="MK147">
            <v>0</v>
          </cell>
          <cell r="ML147">
            <v>0</v>
          </cell>
          <cell r="MM147">
            <v>2E-3</v>
          </cell>
          <cell r="MN147">
            <v>0.29299999999999998</v>
          </cell>
          <cell r="MO147">
            <v>0</v>
          </cell>
          <cell r="MP147">
            <v>0</v>
          </cell>
          <cell r="MQ147">
            <v>0</v>
          </cell>
          <cell r="MR147">
            <v>0</v>
          </cell>
          <cell r="MS147">
            <v>5.0000000000000001E-3</v>
          </cell>
          <cell r="MT147">
            <v>0.57199999999999995</v>
          </cell>
          <cell r="MU147">
            <v>0</v>
          </cell>
          <cell r="MV147">
            <v>0</v>
          </cell>
          <cell r="MW147">
            <v>0</v>
          </cell>
          <cell r="MX147">
            <v>0</v>
          </cell>
          <cell r="MY147">
            <v>1E-3</v>
          </cell>
          <cell r="MZ147">
            <v>4.2000000000000003E-2</v>
          </cell>
          <cell r="NA147">
            <v>0.09</v>
          </cell>
          <cell r="NB147">
            <v>0.13100000000000001</v>
          </cell>
          <cell r="NC147">
            <v>1.4999999999999999E-2</v>
          </cell>
          <cell r="ND147">
            <v>8.0000000000000002E-3</v>
          </cell>
          <cell r="NE147">
            <v>2.5000000000000001E-2</v>
          </cell>
          <cell r="NF147">
            <v>5.0000000000000001E-3</v>
          </cell>
          <cell r="NG147">
            <v>0.187</v>
          </cell>
          <cell r="NH147">
            <v>8.0000000000000002E-3</v>
          </cell>
          <cell r="NI147">
            <v>9.6000000000000002E-2</v>
          </cell>
          <cell r="NJ147">
            <v>1.2E-2</v>
          </cell>
          <cell r="NK147">
            <v>0</v>
          </cell>
          <cell r="NL147">
            <v>2.3E-2</v>
          </cell>
          <cell r="NM147">
            <v>6.0000000000000001E-3</v>
          </cell>
          <cell r="NN147">
            <v>5.1999999999999998E-2</v>
          </cell>
          <cell r="NO147">
            <v>2.8000000000000001E-2</v>
          </cell>
          <cell r="NP147">
            <v>5.0000000000000001E-3</v>
          </cell>
          <cell r="NQ147">
            <v>3.7999999999999999E-2</v>
          </cell>
          <cell r="NR147">
            <v>1E-3</v>
          </cell>
          <cell r="NS147">
            <v>1.9E-2</v>
          </cell>
          <cell r="NT147">
            <v>0.25</v>
          </cell>
          <cell r="NU147">
            <v>0.218</v>
          </cell>
          <cell r="NV147">
            <v>2.1999999999999999E-2</v>
          </cell>
          <cell r="NW147">
            <v>2E-3</v>
          </cell>
          <cell r="NX147">
            <v>2.7E-2</v>
          </cell>
          <cell r="NY147">
            <v>4.7E-2</v>
          </cell>
          <cell r="NZ147">
            <v>0.24299999999999999</v>
          </cell>
          <cell r="OA147">
            <v>8.9999999999999993E-3</v>
          </cell>
          <cell r="OB147">
            <v>0.01</v>
          </cell>
          <cell r="OC147">
            <v>1E-3</v>
          </cell>
          <cell r="OD147">
            <v>1.4999999999999999E-2</v>
          </cell>
          <cell r="OE147">
            <v>6.3E-2</v>
          </cell>
          <cell r="OF147">
            <v>3.2000000000000001E-2</v>
          </cell>
          <cell r="OG147">
            <v>3.3000000000000002E-2</v>
          </cell>
          <cell r="OH147">
            <v>1.2999999999999999E-2</v>
          </cell>
          <cell r="OI147">
            <v>3.0000000000000001E-3</v>
          </cell>
          <cell r="OJ147">
            <v>0.26200000000000001</v>
          </cell>
          <cell r="OK147">
            <v>8.7999999999999995E-2</v>
          </cell>
          <cell r="OL147">
            <v>6.0000000000000001E-3</v>
          </cell>
          <cell r="OM147">
            <v>1E-3</v>
          </cell>
          <cell r="ON147">
            <v>5.0000000000000001E-3</v>
          </cell>
          <cell r="OO147">
            <v>0.14899999999999999</v>
          </cell>
          <cell r="OP147">
            <v>0.18</v>
          </cell>
          <cell r="OQ147">
            <v>1.7999999999999999E-2</v>
          </cell>
          <cell r="OR147">
            <v>3.2000000000000001E-2</v>
          </cell>
          <cell r="OS147">
            <v>1.2E-2</v>
          </cell>
          <cell r="OT147">
            <v>1.2E-2</v>
          </cell>
          <cell r="OU147">
            <v>3.0000000000000001E-3</v>
          </cell>
          <cell r="OV147">
            <v>3.0000000000000001E-3</v>
          </cell>
          <cell r="OW147">
            <v>1.4999999999999999E-2</v>
          </cell>
          <cell r="OX147">
            <v>0.09</v>
          </cell>
          <cell r="OY147">
            <v>5.1999999999999998E-2</v>
          </cell>
          <cell r="OZ147">
            <v>1.7999999999999999E-2</v>
          </cell>
          <cell r="PA147">
            <v>3.5000000000000003E-2</v>
          </cell>
          <cell r="PB147">
            <v>5.0000000000000001E-3</v>
          </cell>
          <cell r="PC147">
            <v>1E-3</v>
          </cell>
          <cell r="PD147">
            <v>0.27400000000000002</v>
          </cell>
        </row>
        <row r="148">
          <cell r="A148" t="str">
            <v>EnsPZ</v>
          </cell>
          <cell r="B148" t="str">
            <v>148</v>
          </cell>
          <cell r="C148" t="str">
            <v>NAF 38</v>
          </cell>
          <cell r="D148" t="str">
            <v>PZ</v>
          </cell>
          <cell r="E148" t="str">
            <v/>
          </cell>
          <cell r="F148">
            <v>0</v>
          </cell>
          <cell r="G148">
            <v>0.02</v>
          </cell>
          <cell r="H148">
            <v>8.3000000000000004E-2</v>
          </cell>
          <cell r="I148">
            <v>0.86199999999999999</v>
          </cell>
          <cell r="J148">
            <v>3.5999999999999997E-2</v>
          </cell>
          <cell r="K148">
            <v>0.60599999999999998</v>
          </cell>
          <cell r="L148">
            <v>0.34300000000000003</v>
          </cell>
          <cell r="M148">
            <v>0</v>
          </cell>
          <cell r="N148">
            <v>5.0999999999999997E-2</v>
          </cell>
          <cell r="O148">
            <v>0.152</v>
          </cell>
          <cell r="P148">
            <v>0.39800000000000002</v>
          </cell>
          <cell r="Q148">
            <v>2.9000000000000001E-2</v>
          </cell>
          <cell r="R148">
            <v>1.4E-2</v>
          </cell>
          <cell r="S148">
            <v>8.4000000000000005E-2</v>
          </cell>
          <cell r="T148">
            <v>7.1999999999999995E-2</v>
          </cell>
          <cell r="U148">
            <v>0.11600000000000001</v>
          </cell>
          <cell r="V148">
            <v>0.16400000000000001</v>
          </cell>
          <cell r="W148">
            <v>0.247</v>
          </cell>
          <cell r="X148">
            <v>5.2999999999999999E-2</v>
          </cell>
          <cell r="Y148">
            <v>0.877</v>
          </cell>
          <cell r="Z148">
            <v>7.0000000000000007E-2</v>
          </cell>
          <cell r="AA148">
            <v>0</v>
          </cell>
          <cell r="AB148">
            <v>0.56899999999999995</v>
          </cell>
          <cell r="AC148">
            <v>5.8999999999999997E-2</v>
          </cell>
          <cell r="AD148">
            <v>0.627</v>
          </cell>
          <cell r="AE148">
            <v>0.157</v>
          </cell>
          <cell r="AF148">
            <v>7.1999999999999995E-2</v>
          </cell>
          <cell r="AG148">
            <v>0.92800000000000005</v>
          </cell>
          <cell r="AH148">
            <v>0.182</v>
          </cell>
          <cell r="AI148">
            <v>0.81799999999999995</v>
          </cell>
          <cell r="AK148">
            <v>0.42299999999999999</v>
          </cell>
          <cell r="AL148">
            <v>0.28199999999999997</v>
          </cell>
          <cell r="AM148">
            <v>1.4E-2</v>
          </cell>
          <cell r="AN148">
            <v>0.16900000000000001</v>
          </cell>
          <cell r="AO148">
            <v>0.113</v>
          </cell>
          <cell r="AP148">
            <v>0.125</v>
          </cell>
          <cell r="AQ148">
            <v>0</v>
          </cell>
          <cell r="AR148">
            <v>9.7000000000000003E-2</v>
          </cell>
          <cell r="AS148">
            <v>0.68100000000000005</v>
          </cell>
          <cell r="AT148">
            <v>9.7000000000000003E-2</v>
          </cell>
          <cell r="AV148">
            <v>8.0000000000000002E-3</v>
          </cell>
          <cell r="AW148">
            <v>0.03</v>
          </cell>
          <cell r="AX148">
            <v>4.0000000000000001E-3</v>
          </cell>
          <cell r="AY148">
            <v>0.82099999999999995</v>
          </cell>
          <cell r="AZ148">
            <v>0.13700000000000001</v>
          </cell>
          <cell r="BA148">
            <v>13.762</v>
          </cell>
          <cell r="BB148">
            <v>0.154</v>
          </cell>
          <cell r="BC148">
            <v>0.22800000000000001</v>
          </cell>
          <cell r="BD148">
            <v>0.214</v>
          </cell>
          <cell r="BE148">
            <v>0.40400000000000003</v>
          </cell>
          <cell r="BF148">
            <v>0.56299999999999994</v>
          </cell>
          <cell r="BG148">
            <v>0.10100000000000001</v>
          </cell>
          <cell r="BH148">
            <v>2.8000000000000001E-2</v>
          </cell>
          <cell r="BI148">
            <v>7.1999999999999995E-2</v>
          </cell>
          <cell r="BJ148">
            <v>0.109</v>
          </cell>
          <cell r="BK148">
            <v>0.127</v>
          </cell>
          <cell r="BL148">
            <v>4.8000000000000001E-2</v>
          </cell>
          <cell r="BM148">
            <v>4.3999999999999997E-2</v>
          </cell>
          <cell r="BN148">
            <v>4.9000000000000002E-2</v>
          </cell>
          <cell r="BO148">
            <v>6.3E-2</v>
          </cell>
          <cell r="BP148">
            <v>0.14199999999999999</v>
          </cell>
          <cell r="BQ148">
            <v>0.65400000000000003</v>
          </cell>
          <cell r="BR148">
            <v>3.0000000000000001E-3</v>
          </cell>
          <cell r="BS148">
            <v>5.0000000000000001E-3</v>
          </cell>
          <cell r="BT148">
            <v>1E-3</v>
          </cell>
          <cell r="BU148">
            <v>0.01</v>
          </cell>
          <cell r="BV148">
            <v>4.3999999999999997E-2</v>
          </cell>
          <cell r="BW148">
            <v>0.93700000000000006</v>
          </cell>
          <cell r="BX148">
            <v>0</v>
          </cell>
          <cell r="BY148">
            <v>0</v>
          </cell>
          <cell r="BZ148">
            <v>1E-3</v>
          </cell>
          <cell r="CA148">
            <v>3.5000000000000003E-2</v>
          </cell>
          <cell r="CB148">
            <v>0.60399999999999998</v>
          </cell>
          <cell r="CC148">
            <v>0.36</v>
          </cell>
          <cell r="CD148">
            <v>0.28899999999999998</v>
          </cell>
          <cell r="CE148">
            <v>5.7000000000000002E-2</v>
          </cell>
          <cell r="CF148">
            <v>6.2E-2</v>
          </cell>
          <cell r="CG148">
            <v>9.1999999999999998E-2</v>
          </cell>
          <cell r="CH148">
            <v>0.20200000000000001</v>
          </cell>
          <cell r="CI148">
            <v>0.29899999999999999</v>
          </cell>
          <cell r="CJ148">
            <v>6.0000000000000001E-3</v>
          </cell>
          <cell r="CK148">
            <v>0</v>
          </cell>
          <cell r="CL148">
            <v>0</v>
          </cell>
          <cell r="CM148">
            <v>1E-3</v>
          </cell>
          <cell r="CN148">
            <v>2E-3</v>
          </cell>
          <cell r="CO148">
            <v>0.99099999999999999</v>
          </cell>
          <cell r="CP148">
            <v>0.39100000000000001</v>
          </cell>
          <cell r="CQ148">
            <v>0.4</v>
          </cell>
          <cell r="CR148">
            <v>0.14299999999999999</v>
          </cell>
          <cell r="CS148">
            <v>4.5999999999999999E-2</v>
          </cell>
          <cell r="CT148">
            <v>0.02</v>
          </cell>
          <cell r="CU148">
            <v>0.38300000000000001</v>
          </cell>
          <cell r="CV148">
            <v>0.251</v>
          </cell>
          <cell r="CW148">
            <v>6.6000000000000003E-2</v>
          </cell>
          <cell r="CX148">
            <v>0.154</v>
          </cell>
          <cell r="CY148">
            <v>0.14699999999999999</v>
          </cell>
          <cell r="CZ148">
            <v>0.71</v>
          </cell>
          <cell r="DA148">
            <v>0.186</v>
          </cell>
          <cell r="DB148">
            <v>8.3000000000000004E-2</v>
          </cell>
          <cell r="DC148">
            <v>5.0000000000000001E-3</v>
          </cell>
          <cell r="DD148">
            <v>1.7000000000000001E-2</v>
          </cell>
          <cell r="DE148">
            <v>0.437</v>
          </cell>
          <cell r="DF148">
            <v>0.24399999999999999</v>
          </cell>
          <cell r="DG148">
            <v>8.4000000000000005E-2</v>
          </cell>
          <cell r="DH148">
            <v>8.5000000000000006E-2</v>
          </cell>
          <cell r="DI148">
            <v>0.15</v>
          </cell>
          <cell r="DJ148">
            <v>0.36299999999999999</v>
          </cell>
          <cell r="DK148">
            <v>2.5999999999999999E-2</v>
          </cell>
          <cell r="DL148">
            <v>6.0000000000000001E-3</v>
          </cell>
          <cell r="DM148">
            <v>1.4999999999999999E-2</v>
          </cell>
          <cell r="DN148">
            <v>0.59099999999999997</v>
          </cell>
          <cell r="DO148">
            <v>0.41699999999999998</v>
          </cell>
          <cell r="DP148">
            <v>0.16500000000000001</v>
          </cell>
          <cell r="DQ148">
            <v>2.1000000000000001E-2</v>
          </cell>
          <cell r="DR148">
            <v>8.7999999999999995E-2</v>
          </cell>
          <cell r="DS148">
            <v>0.309</v>
          </cell>
          <cell r="DT148">
            <v>0.26400000000000001</v>
          </cell>
          <cell r="DU148">
            <v>0.33600000000000002</v>
          </cell>
          <cell r="DV148">
            <v>0.36499999999999999</v>
          </cell>
          <cell r="DW148">
            <v>4.0000000000000001E-3</v>
          </cell>
          <cell r="DX148">
            <v>3.1E-2</v>
          </cell>
          <cell r="DY148">
            <v>0.372</v>
          </cell>
          <cell r="DZ148">
            <v>0.245</v>
          </cell>
          <cell r="EA148">
            <v>8.7999999999999995E-2</v>
          </cell>
          <cell r="EB148">
            <v>0.29499999999999998</v>
          </cell>
          <cell r="EC148">
            <v>0.10100000000000001</v>
          </cell>
          <cell r="ED148">
            <v>0.40500000000000003</v>
          </cell>
          <cell r="EE148">
            <v>5.7000000000000002E-2</v>
          </cell>
          <cell r="EF148">
            <v>0.23599999999999999</v>
          </cell>
          <cell r="EG148">
            <v>0.2</v>
          </cell>
          <cell r="EH148">
            <v>0.39900000000000002</v>
          </cell>
          <cell r="EI148">
            <v>0.23699999999999999</v>
          </cell>
          <cell r="EJ148">
            <v>8.2000000000000003E-2</v>
          </cell>
          <cell r="EK148">
            <v>0.28199999999999997</v>
          </cell>
          <cell r="EL148">
            <v>0.38200000000000001</v>
          </cell>
          <cell r="EM148">
            <v>6.7000000000000004E-2</v>
          </cell>
          <cell r="EN148">
            <v>6.8000000000000005E-2</v>
          </cell>
          <cell r="EO148">
            <v>6.5000000000000002E-2</v>
          </cell>
          <cell r="EP148">
            <v>5.8999999999999997E-2</v>
          </cell>
          <cell r="EQ148">
            <v>0.35899999999999999</v>
          </cell>
          <cell r="ER148">
            <v>0.30199999999999999</v>
          </cell>
          <cell r="ES148">
            <v>0.17799999999999999</v>
          </cell>
          <cell r="ET148">
            <v>9.9000000000000005E-2</v>
          </cell>
          <cell r="EU148">
            <v>0.33400000000000002</v>
          </cell>
          <cell r="EV148">
            <v>0.123</v>
          </cell>
          <cell r="EW148">
            <v>4.2000000000000003E-2</v>
          </cell>
          <cell r="EX148">
            <v>2.7E-2</v>
          </cell>
          <cell r="EY148">
            <v>0.112</v>
          </cell>
          <cell r="EZ148">
            <v>0.218</v>
          </cell>
          <cell r="FA148">
            <v>0.21099999999999999</v>
          </cell>
          <cell r="FB148">
            <v>0.504</v>
          </cell>
          <cell r="FC148">
            <v>0.251</v>
          </cell>
          <cell r="FD148">
            <v>3.4000000000000002E-2</v>
          </cell>
          <cell r="FE148">
            <v>0.25600000000000001</v>
          </cell>
          <cell r="FF148">
            <v>0.54300000000000004</v>
          </cell>
          <cell r="FG148">
            <v>0.187</v>
          </cell>
          <cell r="FH148">
            <v>1.4E-2</v>
          </cell>
          <cell r="FI148">
            <v>0.13200000000000001</v>
          </cell>
          <cell r="FJ148">
            <v>0.63400000000000001</v>
          </cell>
          <cell r="FK148">
            <v>0.20300000000000001</v>
          </cell>
          <cell r="FL148">
            <v>3.1E-2</v>
          </cell>
          <cell r="FM148">
            <v>4.4999999999999998E-2</v>
          </cell>
          <cell r="FN148">
            <v>0.67600000000000005</v>
          </cell>
          <cell r="FO148">
            <v>0.23599999999999999</v>
          </cell>
          <cell r="FP148">
            <v>4.2999999999999997E-2</v>
          </cell>
          <cell r="FQ148">
            <v>0.53100000000000003</v>
          </cell>
          <cell r="FR148">
            <v>9.4E-2</v>
          </cell>
          <cell r="FS148">
            <v>8.9999999999999993E-3</v>
          </cell>
          <cell r="FT148">
            <v>4.4999999999999998E-2</v>
          </cell>
          <cell r="FU148">
            <v>0.316</v>
          </cell>
          <cell r="FV148">
            <v>5.0000000000000001E-3</v>
          </cell>
          <cell r="FW148">
            <v>0.53</v>
          </cell>
          <cell r="FX148">
            <v>9.2999999999999999E-2</v>
          </cell>
          <cell r="FY148">
            <v>8.9999999999999993E-3</v>
          </cell>
          <cell r="FZ148">
            <v>4.7E-2</v>
          </cell>
          <cell r="GA148">
            <v>0.316</v>
          </cell>
          <cell r="GB148">
            <v>5.0000000000000001E-3</v>
          </cell>
          <cell r="GC148">
            <v>0</v>
          </cell>
          <cell r="GD148">
            <v>0</v>
          </cell>
          <cell r="GE148">
            <v>0</v>
          </cell>
          <cell r="GF148">
            <v>0</v>
          </cell>
          <cell r="GG148">
            <v>0</v>
          </cell>
          <cell r="GH148">
            <v>0</v>
          </cell>
          <cell r="GI148">
            <v>5.0000000000000001E-3</v>
          </cell>
          <cell r="GJ148">
            <v>2E-3</v>
          </cell>
          <cell r="GK148">
            <v>4.0000000000000001E-3</v>
          </cell>
          <cell r="GL148">
            <v>3.0000000000000001E-3</v>
          </cell>
          <cell r="GM148">
            <v>5.0000000000000001E-3</v>
          </cell>
          <cell r="GN148">
            <v>1E-3</v>
          </cell>
          <cell r="GO148">
            <v>3.6999999999999998E-2</v>
          </cell>
          <cell r="GP148">
            <v>2.1999999999999999E-2</v>
          </cell>
          <cell r="GQ148">
            <v>7.0000000000000001E-3</v>
          </cell>
          <cell r="GR148">
            <v>8.9999999999999993E-3</v>
          </cell>
          <cell r="GS148">
            <v>4.0000000000000001E-3</v>
          </cell>
          <cell r="GT148">
            <v>2E-3</v>
          </cell>
          <cell r="GU148">
            <v>0.495</v>
          </cell>
          <cell r="GV148">
            <v>7.8E-2</v>
          </cell>
          <cell r="GW148">
            <v>1.7000000000000001E-2</v>
          </cell>
          <cell r="GX148">
            <v>5.5E-2</v>
          </cell>
          <cell r="GY148">
            <v>9.6000000000000002E-2</v>
          </cell>
          <cell r="GZ148">
            <v>0.121</v>
          </cell>
          <cell r="HA148">
            <v>2.5999999999999999E-2</v>
          </cell>
          <cell r="HB148">
            <v>0</v>
          </cell>
          <cell r="HC148">
            <v>0</v>
          </cell>
          <cell r="HD148">
            <v>6.0000000000000001E-3</v>
          </cell>
          <cell r="HE148">
            <v>2E-3</v>
          </cell>
          <cell r="HF148">
            <v>2E-3</v>
          </cell>
          <cell r="HG148">
            <v>0</v>
          </cell>
          <cell r="HH148">
            <v>0</v>
          </cell>
          <cell r="HI148">
            <v>0</v>
          </cell>
          <cell r="HJ148">
            <v>0</v>
          </cell>
          <cell r="HK148">
            <v>0</v>
          </cell>
          <cell r="HL148">
            <v>0</v>
          </cell>
          <cell r="HM148">
            <v>7.0000000000000001E-3</v>
          </cell>
          <cell r="HN148">
            <v>4.0000000000000001E-3</v>
          </cell>
          <cell r="HO148">
            <v>4.0000000000000001E-3</v>
          </cell>
          <cell r="HP148">
            <v>0</v>
          </cell>
          <cell r="HQ148">
            <v>1E-3</v>
          </cell>
          <cell r="HR148">
            <v>5.0000000000000001E-3</v>
          </cell>
          <cell r="HS148">
            <v>1.0999999999999999E-2</v>
          </cell>
          <cell r="HT148">
            <v>6.0000000000000001E-3</v>
          </cell>
          <cell r="HU148">
            <v>1.2999999999999999E-2</v>
          </cell>
          <cell r="HV148">
            <v>6.0000000000000001E-3</v>
          </cell>
          <cell r="HW148">
            <v>2.8000000000000001E-2</v>
          </cell>
          <cell r="HX148">
            <v>1.9E-2</v>
          </cell>
          <cell r="HY148">
            <v>2.5999999999999999E-2</v>
          </cell>
          <cell r="HZ148">
            <v>3.4000000000000002E-2</v>
          </cell>
          <cell r="IA148">
            <v>2.8000000000000001E-2</v>
          </cell>
          <cell r="IB148">
            <v>5.7000000000000002E-2</v>
          </cell>
          <cell r="IC148">
            <v>0.106</v>
          </cell>
          <cell r="ID148">
            <v>0.60699999999999998</v>
          </cell>
          <cell r="IE148">
            <v>2E-3</v>
          </cell>
          <cell r="IF148">
            <v>0</v>
          </cell>
          <cell r="IG148">
            <v>4.0000000000000001E-3</v>
          </cell>
          <cell r="IH148">
            <v>0</v>
          </cell>
          <cell r="II148">
            <v>7.0000000000000001E-3</v>
          </cell>
          <cell r="IJ148">
            <v>2.5000000000000001E-2</v>
          </cell>
          <cell r="IK148">
            <v>0</v>
          </cell>
          <cell r="IL148">
            <v>0</v>
          </cell>
          <cell r="IM148">
            <v>0</v>
          </cell>
          <cell r="IN148">
            <v>0</v>
          </cell>
          <cell r="IO148">
            <v>0</v>
          </cell>
          <cell r="IP148">
            <v>0</v>
          </cell>
          <cell r="IQ148">
            <v>3.0000000000000001E-3</v>
          </cell>
          <cell r="IR148">
            <v>0</v>
          </cell>
          <cell r="IS148">
            <v>0</v>
          </cell>
          <cell r="IT148">
            <v>1E-3</v>
          </cell>
          <cell r="IU148">
            <v>4.0000000000000001E-3</v>
          </cell>
          <cell r="IV148">
            <v>1.2999999999999999E-2</v>
          </cell>
          <cell r="IW148">
            <v>0</v>
          </cell>
          <cell r="IX148">
            <v>0</v>
          </cell>
          <cell r="IY148">
            <v>1E-3</v>
          </cell>
          <cell r="IZ148">
            <v>8.0000000000000002E-3</v>
          </cell>
          <cell r="JA148">
            <v>1.6E-2</v>
          </cell>
          <cell r="JB148">
            <v>5.7000000000000002E-2</v>
          </cell>
          <cell r="JC148">
            <v>0</v>
          </cell>
          <cell r="JD148">
            <v>5.0000000000000001E-3</v>
          </cell>
          <cell r="JE148">
            <v>0</v>
          </cell>
          <cell r="JF148">
            <v>0</v>
          </cell>
          <cell r="JG148">
            <v>2.3E-2</v>
          </cell>
          <cell r="JH148">
            <v>0.83199999999999996</v>
          </cell>
          <cell r="JI148">
            <v>0</v>
          </cell>
          <cell r="JJ148">
            <v>0</v>
          </cell>
          <cell r="JK148">
            <v>0</v>
          </cell>
          <cell r="JL148">
            <v>0</v>
          </cell>
          <cell r="JM148">
            <v>2E-3</v>
          </cell>
          <cell r="JN148">
            <v>3.5000000000000003E-2</v>
          </cell>
          <cell r="JO148">
            <v>0</v>
          </cell>
          <cell r="JP148">
            <v>0</v>
          </cell>
          <cell r="JQ148">
            <v>0</v>
          </cell>
          <cell r="JR148">
            <v>0</v>
          </cell>
          <cell r="JS148">
            <v>0</v>
          </cell>
          <cell r="JT148">
            <v>0</v>
          </cell>
          <cell r="JU148">
            <v>0</v>
          </cell>
          <cell r="JV148">
            <v>0</v>
          </cell>
          <cell r="JW148">
            <v>0</v>
          </cell>
          <cell r="JX148">
            <v>1E-3</v>
          </cell>
          <cell r="JY148">
            <v>7.0000000000000001E-3</v>
          </cell>
          <cell r="JZ148">
            <v>1.2999999999999999E-2</v>
          </cell>
          <cell r="KA148">
            <v>0</v>
          </cell>
          <cell r="KB148">
            <v>0</v>
          </cell>
          <cell r="KC148">
            <v>0</v>
          </cell>
          <cell r="KD148">
            <v>0.01</v>
          </cell>
          <cell r="KE148">
            <v>0.06</v>
          </cell>
          <cell r="KF148">
            <v>1.4999999999999999E-2</v>
          </cell>
          <cell r="KG148">
            <v>0</v>
          </cell>
          <cell r="KH148">
            <v>0</v>
          </cell>
          <cell r="KI148">
            <v>1E-3</v>
          </cell>
          <cell r="KJ148">
            <v>0.02</v>
          </cell>
          <cell r="KK148">
            <v>0.51500000000000001</v>
          </cell>
          <cell r="KL148">
            <v>0.32100000000000001</v>
          </cell>
          <cell r="KM148">
            <v>0</v>
          </cell>
          <cell r="KN148">
            <v>0</v>
          </cell>
          <cell r="KO148">
            <v>0</v>
          </cell>
          <cell r="KP148">
            <v>3.0000000000000001E-3</v>
          </cell>
          <cell r="KQ148">
            <v>2.1999999999999999E-2</v>
          </cell>
          <cell r="KR148">
            <v>1.0999999999999999E-2</v>
          </cell>
          <cell r="KS148">
            <v>0</v>
          </cell>
          <cell r="KT148">
            <v>0</v>
          </cell>
          <cell r="KU148">
            <v>0</v>
          </cell>
          <cell r="KV148">
            <v>0</v>
          </cell>
          <cell r="KW148">
            <v>0</v>
          </cell>
          <cell r="KX148">
            <v>0</v>
          </cell>
          <cell r="KY148">
            <v>0</v>
          </cell>
          <cell r="KZ148">
            <v>0</v>
          </cell>
          <cell r="LA148">
            <v>2E-3</v>
          </cell>
          <cell r="LB148">
            <v>4.0000000000000001E-3</v>
          </cell>
          <cell r="LC148">
            <v>3.0000000000000001E-3</v>
          </cell>
          <cell r="LD148">
            <v>1.2E-2</v>
          </cell>
          <cell r="LE148">
            <v>1E-3</v>
          </cell>
          <cell r="LF148">
            <v>0</v>
          </cell>
          <cell r="LG148">
            <v>2E-3</v>
          </cell>
          <cell r="LH148">
            <v>1.4E-2</v>
          </cell>
          <cell r="LI148">
            <v>4.1000000000000002E-2</v>
          </cell>
          <cell r="LJ148">
            <v>2.4E-2</v>
          </cell>
          <cell r="LK148">
            <v>0.28399999999999997</v>
          </cell>
          <cell r="LL148">
            <v>5.7000000000000002E-2</v>
          </cell>
          <cell r="LM148">
            <v>5.8999999999999997E-2</v>
          </cell>
          <cell r="LN148">
            <v>6.9000000000000006E-2</v>
          </cell>
          <cell r="LO148">
            <v>0.13800000000000001</v>
          </cell>
          <cell r="LP148">
            <v>0.254</v>
          </cell>
          <cell r="LQ148">
            <v>4.0000000000000001E-3</v>
          </cell>
          <cell r="LR148">
            <v>0</v>
          </cell>
          <cell r="LS148">
            <v>0</v>
          </cell>
          <cell r="LT148">
            <v>4.0000000000000001E-3</v>
          </cell>
          <cell r="LU148">
            <v>1.9E-2</v>
          </cell>
          <cell r="LV148">
            <v>8.9999999999999993E-3</v>
          </cell>
          <cell r="LW148">
            <v>0</v>
          </cell>
          <cell r="LX148">
            <v>0</v>
          </cell>
          <cell r="LY148">
            <v>0</v>
          </cell>
          <cell r="LZ148">
            <v>0</v>
          </cell>
          <cell r="MA148">
            <v>0</v>
          </cell>
          <cell r="MB148">
            <v>0</v>
          </cell>
          <cell r="MC148">
            <v>0</v>
          </cell>
          <cell r="MD148">
            <v>0</v>
          </cell>
          <cell r="ME148">
            <v>0</v>
          </cell>
          <cell r="MF148">
            <v>2E-3</v>
          </cell>
          <cell r="MG148">
            <v>0</v>
          </cell>
          <cell r="MH148">
            <v>0.02</v>
          </cell>
          <cell r="MI148">
            <v>0</v>
          </cell>
          <cell r="MJ148">
            <v>0</v>
          </cell>
          <cell r="MK148">
            <v>0</v>
          </cell>
          <cell r="ML148">
            <v>0</v>
          </cell>
          <cell r="MM148">
            <v>0</v>
          </cell>
          <cell r="MN148">
            <v>8.1000000000000003E-2</v>
          </cell>
          <cell r="MO148">
            <v>6.0000000000000001E-3</v>
          </cell>
          <cell r="MP148">
            <v>0</v>
          </cell>
          <cell r="MQ148">
            <v>0</v>
          </cell>
          <cell r="MR148">
            <v>0</v>
          </cell>
          <cell r="MS148">
            <v>2E-3</v>
          </cell>
          <cell r="MT148">
            <v>0.85299999999999998</v>
          </cell>
          <cell r="MU148">
            <v>0</v>
          </cell>
          <cell r="MV148">
            <v>0</v>
          </cell>
          <cell r="MW148">
            <v>0</v>
          </cell>
          <cell r="MX148">
            <v>0</v>
          </cell>
          <cell r="MY148">
            <v>0</v>
          </cell>
          <cell r="MZ148">
            <v>3.6999999999999998E-2</v>
          </cell>
          <cell r="NA148">
            <v>0.09</v>
          </cell>
          <cell r="NB148">
            <v>0.20100000000000001</v>
          </cell>
          <cell r="NC148">
            <v>8.0000000000000002E-3</v>
          </cell>
          <cell r="ND148">
            <v>4.8000000000000001E-2</v>
          </cell>
          <cell r="NE148">
            <v>2.5000000000000001E-2</v>
          </cell>
          <cell r="NF148">
            <v>5.0000000000000001E-3</v>
          </cell>
          <cell r="NG148">
            <v>0.105</v>
          </cell>
          <cell r="NH148">
            <v>3.5000000000000003E-2</v>
          </cell>
          <cell r="NI148">
            <v>0.09</v>
          </cell>
          <cell r="NJ148">
            <v>1.0999999999999999E-2</v>
          </cell>
          <cell r="NK148">
            <v>0</v>
          </cell>
          <cell r="NL148">
            <v>2.5999999999999999E-2</v>
          </cell>
          <cell r="NM148">
            <v>5.0000000000000001E-3</v>
          </cell>
          <cell r="NN148">
            <v>5.7000000000000002E-2</v>
          </cell>
          <cell r="NO148">
            <v>0</v>
          </cell>
          <cell r="NP148">
            <v>6.0000000000000001E-3</v>
          </cell>
          <cell r="NQ148">
            <v>7.1999999999999995E-2</v>
          </cell>
          <cell r="NR148">
            <v>8.9999999999999993E-3</v>
          </cell>
          <cell r="NS148">
            <v>4.2000000000000003E-2</v>
          </cell>
          <cell r="NT148">
            <v>0.16500000000000001</v>
          </cell>
          <cell r="NU148">
            <v>0.32500000000000001</v>
          </cell>
          <cell r="NV148">
            <v>0.02</v>
          </cell>
          <cell r="NW148">
            <v>2E-3</v>
          </cell>
          <cell r="NX148">
            <v>2.7E-2</v>
          </cell>
          <cell r="NY148">
            <v>3.5000000000000003E-2</v>
          </cell>
          <cell r="NZ148">
            <v>0.17699999999999999</v>
          </cell>
          <cell r="OA148">
            <v>1.7000000000000001E-2</v>
          </cell>
          <cell r="OB148">
            <v>1.7999999999999999E-2</v>
          </cell>
          <cell r="OC148">
            <v>6.0000000000000001E-3</v>
          </cell>
          <cell r="OD148">
            <v>1.9E-2</v>
          </cell>
          <cell r="OE148">
            <v>0.06</v>
          </cell>
          <cell r="OF148">
            <v>3.0000000000000001E-3</v>
          </cell>
          <cell r="OG148">
            <v>3.3000000000000002E-2</v>
          </cell>
          <cell r="OH148">
            <v>0.02</v>
          </cell>
          <cell r="OI148">
            <v>4.0000000000000001E-3</v>
          </cell>
          <cell r="OJ148">
            <v>0.23499999999999999</v>
          </cell>
          <cell r="OK148">
            <v>8.7999999999999995E-2</v>
          </cell>
          <cell r="OL148">
            <v>7.0000000000000001E-3</v>
          </cell>
          <cell r="OM148">
            <v>2E-3</v>
          </cell>
          <cell r="ON148">
            <v>3.0000000000000001E-3</v>
          </cell>
          <cell r="OO148">
            <v>0.222</v>
          </cell>
          <cell r="OP148">
            <v>0.115</v>
          </cell>
          <cell r="OQ148">
            <v>1.2999999999999999E-2</v>
          </cell>
          <cell r="OR148">
            <v>5.5E-2</v>
          </cell>
          <cell r="OS148">
            <v>1.6E-2</v>
          </cell>
          <cell r="OT148">
            <v>3.4000000000000002E-2</v>
          </cell>
          <cell r="OU148">
            <v>2E-3</v>
          </cell>
          <cell r="OV148">
            <v>6.0000000000000001E-3</v>
          </cell>
          <cell r="OW148">
            <v>5.6000000000000001E-2</v>
          </cell>
          <cell r="OX148">
            <v>7.2999999999999995E-2</v>
          </cell>
          <cell r="OY148">
            <v>6.3E-2</v>
          </cell>
          <cell r="OZ148">
            <v>4.3999999999999997E-2</v>
          </cell>
          <cell r="PA148">
            <v>1.7000000000000001E-2</v>
          </cell>
          <cell r="PB148">
            <v>8.0000000000000002E-3</v>
          </cell>
          <cell r="PC148">
            <v>3.0000000000000001E-3</v>
          </cell>
          <cell r="PD148">
            <v>0.17299999999999999</v>
          </cell>
        </row>
        <row r="149">
          <cell r="A149" t="str">
            <v>EnsQA</v>
          </cell>
          <cell r="B149" t="str">
            <v>149</v>
          </cell>
          <cell r="C149" t="str">
            <v>NAF 38</v>
          </cell>
          <cell r="D149" t="str">
            <v>QA</v>
          </cell>
          <cell r="E149" t="str">
            <v/>
          </cell>
          <cell r="F149">
            <v>0</v>
          </cell>
          <cell r="G149">
            <v>1.2999999999999999E-2</v>
          </cell>
          <cell r="H149">
            <v>0.183</v>
          </cell>
          <cell r="I149">
            <v>0.60099999999999998</v>
          </cell>
          <cell r="J149">
            <v>0.20399999999999999</v>
          </cell>
          <cell r="K149">
            <v>0.41499999999999998</v>
          </cell>
          <cell r="L149">
            <v>0.33300000000000002</v>
          </cell>
          <cell r="M149">
            <v>2.1000000000000001E-2</v>
          </cell>
          <cell r="N149">
            <v>0.23100000000000001</v>
          </cell>
          <cell r="O149">
            <v>0.14199999999999999</v>
          </cell>
          <cell r="P149">
            <v>0.28199999999999997</v>
          </cell>
          <cell r="Q149">
            <v>0.108</v>
          </cell>
          <cell r="R149">
            <v>2.5999999999999999E-2</v>
          </cell>
          <cell r="S149">
            <v>0.47599999999999998</v>
          </cell>
          <cell r="T149">
            <v>8.1000000000000003E-2</v>
          </cell>
          <cell r="U149">
            <v>8.2000000000000003E-2</v>
          </cell>
          <cell r="V149">
            <v>0.14099999999999999</v>
          </cell>
          <cell r="W149">
            <v>0.154</v>
          </cell>
          <cell r="X149">
            <v>8.7999999999999995E-2</v>
          </cell>
          <cell r="Y149">
            <v>0.72</v>
          </cell>
          <cell r="Z149">
            <v>0.193</v>
          </cell>
          <cell r="AA149">
            <v>1.2E-2</v>
          </cell>
          <cell r="AB149">
            <v>0.35699999999999998</v>
          </cell>
          <cell r="AC149">
            <v>1.2E-2</v>
          </cell>
          <cell r="AD149">
            <v>0.41699999999999998</v>
          </cell>
          <cell r="AE149">
            <v>0.46400000000000002</v>
          </cell>
          <cell r="AF149">
            <v>0.11799999999999999</v>
          </cell>
          <cell r="AG149">
            <v>0.88200000000000001</v>
          </cell>
          <cell r="AH149">
            <v>0.86299999999999999</v>
          </cell>
          <cell r="AI149">
            <v>0.13700000000000001</v>
          </cell>
          <cell r="AK149">
            <v>7.5999999999999998E-2</v>
          </cell>
          <cell r="AL149">
            <v>0</v>
          </cell>
          <cell r="AM149">
            <v>1.7000000000000001E-2</v>
          </cell>
          <cell r="AN149">
            <v>0.90700000000000003</v>
          </cell>
          <cell r="AO149">
            <v>0</v>
          </cell>
          <cell r="AP149">
            <v>0</v>
          </cell>
          <cell r="AQ149">
            <v>0</v>
          </cell>
          <cell r="AR149">
            <v>0</v>
          </cell>
          <cell r="AS149">
            <v>1</v>
          </cell>
          <cell r="AT149">
            <v>0</v>
          </cell>
          <cell r="AV149">
            <v>8.0000000000000002E-3</v>
          </cell>
          <cell r="AW149">
            <v>1.6E-2</v>
          </cell>
          <cell r="AX149">
            <v>7.0000000000000001E-3</v>
          </cell>
          <cell r="AY149">
            <v>0.80200000000000005</v>
          </cell>
          <cell r="AZ149">
            <v>0.16700000000000001</v>
          </cell>
          <cell r="BA149">
            <v>3.9260000000000002</v>
          </cell>
          <cell r="BB149">
            <v>0.36699999999999999</v>
          </cell>
          <cell r="BC149">
            <v>0.32800000000000001</v>
          </cell>
          <cell r="BD149">
            <v>0.16900000000000001</v>
          </cell>
          <cell r="BE149">
            <v>0.13700000000000001</v>
          </cell>
          <cell r="BF149">
            <v>0.86499999999999999</v>
          </cell>
          <cell r="BG149">
            <v>8.5999999999999993E-2</v>
          </cell>
          <cell r="BH149">
            <v>0.01</v>
          </cell>
          <cell r="BI149">
            <v>1E-3</v>
          </cell>
          <cell r="BJ149">
            <v>2E-3</v>
          </cell>
          <cell r="BK149">
            <v>3.5999999999999997E-2</v>
          </cell>
          <cell r="BL149">
            <v>1E-3</v>
          </cell>
          <cell r="BM149">
            <v>2E-3</v>
          </cell>
          <cell r="BN149">
            <v>6.0000000000000001E-3</v>
          </cell>
          <cell r="BO149">
            <v>6.8000000000000005E-2</v>
          </cell>
          <cell r="BP149">
            <v>0.35199999999999998</v>
          </cell>
          <cell r="BQ149">
            <v>0.57199999999999995</v>
          </cell>
          <cell r="BR149">
            <v>0</v>
          </cell>
          <cell r="BS149">
            <v>0</v>
          </cell>
          <cell r="BT149">
            <v>0</v>
          </cell>
          <cell r="BU149">
            <v>0</v>
          </cell>
          <cell r="BV149">
            <v>0.11899999999999999</v>
          </cell>
          <cell r="BW149">
            <v>0.88100000000000001</v>
          </cell>
          <cell r="BX149">
            <v>0</v>
          </cell>
          <cell r="BY149">
            <v>0</v>
          </cell>
          <cell r="BZ149">
            <v>1.2999999999999999E-2</v>
          </cell>
          <cell r="CA149">
            <v>0.29199999999999998</v>
          </cell>
          <cell r="CB149">
            <v>0.625</v>
          </cell>
          <cell r="CC149">
            <v>7.0000000000000007E-2</v>
          </cell>
          <cell r="CD149">
            <v>8.9999999999999993E-3</v>
          </cell>
          <cell r="CE149">
            <v>2E-3</v>
          </cell>
          <cell r="CF149">
            <v>1.4999999999999999E-2</v>
          </cell>
          <cell r="CG149">
            <v>0.26100000000000001</v>
          </cell>
          <cell r="CH149">
            <v>0.67100000000000004</v>
          </cell>
          <cell r="CI149">
            <v>4.2000000000000003E-2</v>
          </cell>
          <cell r="CJ149">
            <v>0</v>
          </cell>
          <cell r="CK149">
            <v>0</v>
          </cell>
          <cell r="CL149">
            <v>0</v>
          </cell>
          <cell r="CM149">
            <v>0</v>
          </cell>
          <cell r="CN149">
            <v>5.0000000000000001E-3</v>
          </cell>
          <cell r="CO149">
            <v>0.995</v>
          </cell>
          <cell r="CP149">
            <v>0.5</v>
          </cell>
          <cell r="CQ149">
            <v>0.40200000000000002</v>
          </cell>
          <cell r="CR149">
            <v>6.2E-2</v>
          </cell>
          <cell r="CS149">
            <v>0.01</v>
          </cell>
          <cell r="CT149">
            <v>2.5000000000000001E-2</v>
          </cell>
          <cell r="CU149">
            <v>0.46300000000000002</v>
          </cell>
          <cell r="CV149">
            <v>0.217</v>
          </cell>
          <cell r="CW149">
            <v>4.2999999999999997E-2</v>
          </cell>
          <cell r="CX149">
            <v>0.19700000000000001</v>
          </cell>
          <cell r="CY149">
            <v>0.08</v>
          </cell>
          <cell r="CZ149">
            <v>0.82</v>
          </cell>
          <cell r="DA149">
            <v>0.126</v>
          </cell>
          <cell r="DB149">
            <v>5.0999999999999997E-2</v>
          </cell>
          <cell r="DC149">
            <v>2E-3</v>
          </cell>
          <cell r="DD149">
            <v>0</v>
          </cell>
          <cell r="DE149">
            <v>0.46200000000000002</v>
          </cell>
          <cell r="DF149">
            <v>0.32200000000000001</v>
          </cell>
          <cell r="DG149">
            <v>9.5000000000000001E-2</v>
          </cell>
          <cell r="DH149">
            <v>4.2000000000000003E-2</v>
          </cell>
          <cell r="DI149">
            <v>7.9000000000000001E-2</v>
          </cell>
          <cell r="DJ149">
            <v>0.45600000000000002</v>
          </cell>
          <cell r="DK149">
            <v>7.0999999999999994E-2</v>
          </cell>
          <cell r="DL149">
            <v>0.02</v>
          </cell>
          <cell r="DM149">
            <v>1.4E-2</v>
          </cell>
          <cell r="DN149">
            <v>0.44</v>
          </cell>
          <cell r="DO149">
            <v>0.46600000000000003</v>
          </cell>
          <cell r="DP149">
            <v>0.14599999999999999</v>
          </cell>
          <cell r="DQ149">
            <v>2.7E-2</v>
          </cell>
          <cell r="DR149">
            <v>0.112</v>
          </cell>
          <cell r="DS149">
            <v>0.25</v>
          </cell>
          <cell r="DT149">
            <v>0.48799999999999999</v>
          </cell>
          <cell r="DU149">
            <v>0.36099999999999999</v>
          </cell>
          <cell r="DV149">
            <v>0.14099999999999999</v>
          </cell>
          <cell r="DW149">
            <v>3.0000000000000001E-3</v>
          </cell>
          <cell r="DX149">
            <v>7.0000000000000001E-3</v>
          </cell>
          <cell r="DY149">
            <v>0.29199999999999998</v>
          </cell>
          <cell r="DZ149">
            <v>0.32200000000000001</v>
          </cell>
          <cell r="EA149">
            <v>0.114</v>
          </cell>
          <cell r="EB149">
            <v>0.27200000000000002</v>
          </cell>
          <cell r="EC149">
            <v>0.09</v>
          </cell>
          <cell r="ED149">
            <v>0.312</v>
          </cell>
          <cell r="EE149">
            <v>5.8000000000000003E-2</v>
          </cell>
          <cell r="EF149">
            <v>0.33800000000000002</v>
          </cell>
          <cell r="EG149">
            <v>0.20200000000000001</v>
          </cell>
          <cell r="EH149">
            <v>0.313</v>
          </cell>
          <cell r="EI149">
            <v>0.32800000000000001</v>
          </cell>
          <cell r="EJ149">
            <v>0.125</v>
          </cell>
          <cell r="EK149">
            <v>0.23400000000000001</v>
          </cell>
          <cell r="EL149">
            <v>0.38200000000000001</v>
          </cell>
          <cell r="EM149">
            <v>6.7000000000000004E-2</v>
          </cell>
          <cell r="EN149">
            <v>0.12</v>
          </cell>
          <cell r="EO149">
            <v>7.0999999999999994E-2</v>
          </cell>
          <cell r="EP149">
            <v>3.1E-2</v>
          </cell>
          <cell r="EQ149">
            <v>0.32700000000000001</v>
          </cell>
          <cell r="ER149">
            <v>0.34300000000000003</v>
          </cell>
          <cell r="ES149">
            <v>0.13600000000000001</v>
          </cell>
          <cell r="ET149">
            <v>0.188</v>
          </cell>
          <cell r="EU149">
            <v>0.16</v>
          </cell>
          <cell r="EV149">
            <v>9.6000000000000002E-2</v>
          </cell>
          <cell r="EW149">
            <v>2.4E-2</v>
          </cell>
          <cell r="EX149">
            <v>0.105</v>
          </cell>
          <cell r="EY149">
            <v>0.20399999999999999</v>
          </cell>
          <cell r="EZ149">
            <v>0.20799999999999999</v>
          </cell>
          <cell r="FA149">
            <v>0.40600000000000003</v>
          </cell>
          <cell r="FB149">
            <v>0.21</v>
          </cell>
          <cell r="FC149">
            <v>0.34399999999999997</v>
          </cell>
          <cell r="FD149">
            <v>0.04</v>
          </cell>
          <cell r="FE149">
            <v>0.32400000000000001</v>
          </cell>
          <cell r="FF149">
            <v>0.38400000000000001</v>
          </cell>
          <cell r="FG149">
            <v>0.27100000000000002</v>
          </cell>
          <cell r="FH149">
            <v>0.02</v>
          </cell>
          <cell r="FI149">
            <v>0.22800000000000001</v>
          </cell>
          <cell r="FJ149">
            <v>0.438</v>
          </cell>
          <cell r="FK149">
            <v>0.309</v>
          </cell>
          <cell r="FL149">
            <v>2.4E-2</v>
          </cell>
          <cell r="FM149">
            <v>0.02</v>
          </cell>
          <cell r="FN149">
            <v>0.67</v>
          </cell>
          <cell r="FO149">
            <v>0.26100000000000001</v>
          </cell>
          <cell r="FP149">
            <v>0.05</v>
          </cell>
          <cell r="FQ149">
            <v>0.77300000000000002</v>
          </cell>
          <cell r="FR149">
            <v>3.2000000000000001E-2</v>
          </cell>
          <cell r="FS149">
            <v>5.0000000000000001E-3</v>
          </cell>
          <cell r="FT149">
            <v>9.8000000000000004E-2</v>
          </cell>
          <cell r="FU149">
            <v>0.09</v>
          </cell>
          <cell r="FV149">
            <v>1E-3</v>
          </cell>
          <cell r="FW149">
            <v>0.745</v>
          </cell>
          <cell r="FX149">
            <v>3.5000000000000003E-2</v>
          </cell>
          <cell r="FY149">
            <v>5.0000000000000001E-3</v>
          </cell>
          <cell r="FZ149">
            <v>0.112</v>
          </cell>
          <cell r="GA149">
            <v>0.10199999999999999</v>
          </cell>
          <cell r="GB149">
            <v>1E-3</v>
          </cell>
          <cell r="GC149">
            <v>0</v>
          </cell>
          <cell r="GD149">
            <v>0</v>
          </cell>
          <cell r="GE149">
            <v>0</v>
          </cell>
          <cell r="GF149">
            <v>0</v>
          </cell>
          <cell r="GG149">
            <v>0</v>
          </cell>
          <cell r="GH149">
            <v>0</v>
          </cell>
          <cell r="GI149">
            <v>8.9999999999999993E-3</v>
          </cell>
          <cell r="GJ149">
            <v>4.0000000000000001E-3</v>
          </cell>
          <cell r="GK149">
            <v>0</v>
          </cell>
          <cell r="GL149">
            <v>0</v>
          </cell>
          <cell r="GM149">
            <v>0</v>
          </cell>
          <cell r="GN149">
            <v>0</v>
          </cell>
          <cell r="GO149">
            <v>0.14699999999999999</v>
          </cell>
          <cell r="GP149">
            <v>2.8000000000000001E-2</v>
          </cell>
          <cell r="GQ149">
            <v>0</v>
          </cell>
          <cell r="GR149">
            <v>0</v>
          </cell>
          <cell r="GS149">
            <v>0</v>
          </cell>
          <cell r="GT149">
            <v>8.0000000000000002E-3</v>
          </cell>
          <cell r="GU149">
            <v>0.52700000000000002</v>
          </cell>
          <cell r="GV149">
            <v>4.9000000000000002E-2</v>
          </cell>
          <cell r="GW149">
            <v>0.01</v>
          </cell>
          <cell r="GX149">
            <v>1E-3</v>
          </cell>
          <cell r="GY149">
            <v>2E-3</v>
          </cell>
          <cell r="GZ149">
            <v>1.4E-2</v>
          </cell>
          <cell r="HA149">
            <v>0.182</v>
          </cell>
          <cell r="HB149">
            <v>6.0000000000000001E-3</v>
          </cell>
          <cell r="HC149">
            <v>0</v>
          </cell>
          <cell r="HD149">
            <v>0</v>
          </cell>
          <cell r="HE149">
            <v>0</v>
          </cell>
          <cell r="HF149">
            <v>1.4E-2</v>
          </cell>
          <cell r="HG149">
            <v>0</v>
          </cell>
          <cell r="HH149">
            <v>0</v>
          </cell>
          <cell r="HI149">
            <v>0</v>
          </cell>
          <cell r="HJ149">
            <v>0</v>
          </cell>
          <cell r="HK149">
            <v>0</v>
          </cell>
          <cell r="HL149">
            <v>0</v>
          </cell>
          <cell r="HM149">
            <v>0</v>
          </cell>
          <cell r="HN149">
            <v>0</v>
          </cell>
          <cell r="HO149">
            <v>0</v>
          </cell>
          <cell r="HP149">
            <v>2E-3</v>
          </cell>
          <cell r="HQ149">
            <v>0</v>
          </cell>
          <cell r="HR149">
            <v>1.0999999999999999E-2</v>
          </cell>
          <cell r="HS149">
            <v>0</v>
          </cell>
          <cell r="HT149">
            <v>2E-3</v>
          </cell>
          <cell r="HU149">
            <v>0</v>
          </cell>
          <cell r="HV149">
            <v>7.0000000000000001E-3</v>
          </cell>
          <cell r="HW149">
            <v>7.0999999999999994E-2</v>
          </cell>
          <cell r="HX149">
            <v>0.10299999999999999</v>
          </cell>
          <cell r="HY149">
            <v>1E-3</v>
          </cell>
          <cell r="HZ149">
            <v>0</v>
          </cell>
          <cell r="IA149">
            <v>6.0000000000000001E-3</v>
          </cell>
          <cell r="IB149">
            <v>5.5E-2</v>
          </cell>
          <cell r="IC149">
            <v>0.21</v>
          </cell>
          <cell r="ID149">
            <v>0.32900000000000001</v>
          </cell>
          <cell r="IE149">
            <v>0</v>
          </cell>
          <cell r="IF149">
            <v>0</v>
          </cell>
          <cell r="IG149">
            <v>0</v>
          </cell>
          <cell r="IH149">
            <v>5.0000000000000001E-3</v>
          </cell>
          <cell r="II149">
            <v>6.9000000000000006E-2</v>
          </cell>
          <cell r="IJ149">
            <v>0.129</v>
          </cell>
          <cell r="IK149">
            <v>0</v>
          </cell>
          <cell r="IL149">
            <v>0</v>
          </cell>
          <cell r="IM149">
            <v>0</v>
          </cell>
          <cell r="IN149">
            <v>0</v>
          </cell>
          <cell r="IO149">
            <v>0</v>
          </cell>
          <cell r="IP149">
            <v>0</v>
          </cell>
          <cell r="IQ149">
            <v>0</v>
          </cell>
          <cell r="IR149">
            <v>0</v>
          </cell>
          <cell r="IS149">
            <v>0</v>
          </cell>
          <cell r="IT149">
            <v>0</v>
          </cell>
          <cell r="IU149">
            <v>5.0000000000000001E-3</v>
          </cell>
          <cell r="IV149">
            <v>8.0000000000000002E-3</v>
          </cell>
          <cell r="IW149">
            <v>0</v>
          </cell>
          <cell r="IX149">
            <v>0</v>
          </cell>
          <cell r="IY149">
            <v>0</v>
          </cell>
          <cell r="IZ149">
            <v>0</v>
          </cell>
          <cell r="JA149">
            <v>0.03</v>
          </cell>
          <cell r="JB149">
            <v>0.151</v>
          </cell>
          <cell r="JC149">
            <v>0</v>
          </cell>
          <cell r="JD149">
            <v>0</v>
          </cell>
          <cell r="JE149">
            <v>0</v>
          </cell>
          <cell r="JF149">
            <v>0</v>
          </cell>
          <cell r="JG149">
            <v>6.5000000000000002E-2</v>
          </cell>
          <cell r="JH149">
            <v>0.53500000000000003</v>
          </cell>
          <cell r="JI149">
            <v>0</v>
          </cell>
          <cell r="JJ149">
            <v>0</v>
          </cell>
          <cell r="JK149">
            <v>0</v>
          </cell>
          <cell r="JL149">
            <v>0</v>
          </cell>
          <cell r="JM149">
            <v>1.9E-2</v>
          </cell>
          <cell r="JN149">
            <v>0.187</v>
          </cell>
          <cell r="JO149">
            <v>0</v>
          </cell>
          <cell r="JP149">
            <v>0</v>
          </cell>
          <cell r="JQ149">
            <v>0</v>
          </cell>
          <cell r="JR149">
            <v>0</v>
          </cell>
          <cell r="JS149">
            <v>0</v>
          </cell>
          <cell r="JT149">
            <v>0</v>
          </cell>
          <cell r="JU149">
            <v>0</v>
          </cell>
          <cell r="JV149">
            <v>0</v>
          </cell>
          <cell r="JW149">
            <v>0</v>
          </cell>
          <cell r="JX149">
            <v>4.0000000000000001E-3</v>
          </cell>
          <cell r="JY149">
            <v>8.0000000000000002E-3</v>
          </cell>
          <cell r="JZ149">
            <v>0</v>
          </cell>
          <cell r="KA149">
            <v>0</v>
          </cell>
          <cell r="KB149">
            <v>0</v>
          </cell>
          <cell r="KC149">
            <v>2E-3</v>
          </cell>
          <cell r="KD149">
            <v>4.8000000000000001E-2</v>
          </cell>
          <cell r="KE149">
            <v>0.11799999999999999</v>
          </cell>
          <cell r="KF149">
            <v>7.0000000000000001E-3</v>
          </cell>
          <cell r="KG149">
            <v>0</v>
          </cell>
          <cell r="KH149">
            <v>0</v>
          </cell>
          <cell r="KI149">
            <v>8.0000000000000002E-3</v>
          </cell>
          <cell r="KJ149">
            <v>0.17299999999999999</v>
          </cell>
          <cell r="KK149">
            <v>0.36699999999999999</v>
          </cell>
          <cell r="KL149">
            <v>5.6000000000000001E-2</v>
          </cell>
          <cell r="KM149">
            <v>0</v>
          </cell>
          <cell r="KN149">
            <v>0</v>
          </cell>
          <cell r="KO149">
            <v>3.0000000000000001E-3</v>
          </cell>
          <cell r="KP149">
            <v>6.7000000000000004E-2</v>
          </cell>
          <cell r="KQ149">
            <v>0.13100000000000001</v>
          </cell>
          <cell r="KR149">
            <v>7.0000000000000001E-3</v>
          </cell>
          <cell r="KS149">
            <v>0</v>
          </cell>
          <cell r="KT149">
            <v>0</v>
          </cell>
          <cell r="KU149">
            <v>0</v>
          </cell>
          <cell r="KV149">
            <v>0</v>
          </cell>
          <cell r="KW149">
            <v>0</v>
          </cell>
          <cell r="KX149">
            <v>0</v>
          </cell>
          <cell r="KY149">
            <v>0</v>
          </cell>
          <cell r="KZ149">
            <v>0</v>
          </cell>
          <cell r="LA149">
            <v>0</v>
          </cell>
          <cell r="LB149">
            <v>6.0000000000000001E-3</v>
          </cell>
          <cell r="LC149">
            <v>5.0000000000000001E-3</v>
          </cell>
          <cell r="LD149">
            <v>0</v>
          </cell>
          <cell r="LE149">
            <v>0</v>
          </cell>
          <cell r="LF149">
            <v>0</v>
          </cell>
          <cell r="LG149">
            <v>6.0000000000000001E-3</v>
          </cell>
          <cell r="LH149">
            <v>5.7000000000000002E-2</v>
          </cell>
          <cell r="LI149">
            <v>0.11700000000000001</v>
          </cell>
          <cell r="LJ149">
            <v>4.0000000000000001E-3</v>
          </cell>
          <cell r="LK149">
            <v>8.9999999999999993E-3</v>
          </cell>
          <cell r="LL149">
            <v>2E-3</v>
          </cell>
          <cell r="LM149">
            <v>8.0000000000000002E-3</v>
          </cell>
          <cell r="LN149">
            <v>0.154</v>
          </cell>
          <cell r="LO149">
            <v>0.39400000000000002</v>
          </cell>
          <cell r="LP149">
            <v>3.5999999999999997E-2</v>
          </cell>
          <cell r="LQ149">
            <v>0</v>
          </cell>
          <cell r="LR149">
            <v>0</v>
          </cell>
          <cell r="LS149">
            <v>1E-3</v>
          </cell>
          <cell r="LT149">
            <v>4.5999999999999999E-2</v>
          </cell>
          <cell r="LU149">
            <v>0.154</v>
          </cell>
          <cell r="LV149">
            <v>2E-3</v>
          </cell>
          <cell r="LW149">
            <v>0</v>
          </cell>
          <cell r="LX149">
            <v>0</v>
          </cell>
          <cell r="LY149">
            <v>0</v>
          </cell>
          <cell r="LZ149">
            <v>0</v>
          </cell>
          <cell r="MA149">
            <v>0</v>
          </cell>
          <cell r="MB149">
            <v>0</v>
          </cell>
          <cell r="MC149">
            <v>0</v>
          </cell>
          <cell r="MD149">
            <v>0</v>
          </cell>
          <cell r="ME149">
            <v>0</v>
          </cell>
          <cell r="MF149">
            <v>0</v>
          </cell>
          <cell r="MG149">
            <v>0</v>
          </cell>
          <cell r="MH149">
            <v>1.2999999999999999E-2</v>
          </cell>
          <cell r="MI149">
            <v>0</v>
          </cell>
          <cell r="MJ149">
            <v>0</v>
          </cell>
          <cell r="MK149">
            <v>0</v>
          </cell>
          <cell r="ML149">
            <v>0</v>
          </cell>
          <cell r="MM149">
            <v>2E-3</v>
          </cell>
          <cell r="MN149">
            <v>0.17599999999999999</v>
          </cell>
          <cell r="MO149">
            <v>0</v>
          </cell>
          <cell r="MP149">
            <v>0</v>
          </cell>
          <cell r="MQ149">
            <v>0</v>
          </cell>
          <cell r="MR149">
            <v>0</v>
          </cell>
          <cell r="MS149">
            <v>3.0000000000000001E-3</v>
          </cell>
          <cell r="MT149">
            <v>0.6</v>
          </cell>
          <cell r="MU149">
            <v>0</v>
          </cell>
          <cell r="MV149">
            <v>0</v>
          </cell>
          <cell r="MW149">
            <v>0</v>
          </cell>
          <cell r="MX149">
            <v>0</v>
          </cell>
          <cell r="MY149">
            <v>0</v>
          </cell>
          <cell r="MZ149">
            <v>0.20599999999999999</v>
          </cell>
          <cell r="NA149">
            <v>8.3000000000000004E-2</v>
          </cell>
          <cell r="NB149">
            <v>0.13500000000000001</v>
          </cell>
          <cell r="NC149">
            <v>5.0000000000000001E-3</v>
          </cell>
          <cell r="ND149">
            <v>4.2999999999999997E-2</v>
          </cell>
          <cell r="NE149">
            <v>2.8000000000000001E-2</v>
          </cell>
          <cell r="NF149">
            <v>0</v>
          </cell>
          <cell r="NG149">
            <v>0.108</v>
          </cell>
          <cell r="NH149">
            <v>3.4000000000000002E-2</v>
          </cell>
          <cell r="NI149">
            <v>0.16500000000000001</v>
          </cell>
          <cell r="NJ149">
            <v>1.4999999999999999E-2</v>
          </cell>
          <cell r="NK149">
            <v>0</v>
          </cell>
          <cell r="NL149">
            <v>5.0000000000000001E-3</v>
          </cell>
          <cell r="NM149">
            <v>1.4E-2</v>
          </cell>
          <cell r="NN149">
            <v>9.4E-2</v>
          </cell>
          <cell r="NO149">
            <v>2E-3</v>
          </cell>
          <cell r="NP149">
            <v>7.0000000000000001E-3</v>
          </cell>
          <cell r="NQ149">
            <v>6.3E-2</v>
          </cell>
          <cell r="NR149">
            <v>5.0000000000000001E-3</v>
          </cell>
          <cell r="NS149">
            <v>3.5999999999999997E-2</v>
          </cell>
          <cell r="NT149">
            <v>0.16</v>
          </cell>
          <cell r="NU149">
            <v>0.24399999999999999</v>
          </cell>
          <cell r="NV149">
            <v>2.4E-2</v>
          </cell>
          <cell r="NW149">
            <v>0</v>
          </cell>
          <cell r="NX149">
            <v>2.5000000000000001E-2</v>
          </cell>
          <cell r="NY149">
            <v>2.8000000000000001E-2</v>
          </cell>
          <cell r="NZ149">
            <v>0.24</v>
          </cell>
          <cell r="OA149">
            <v>4.2000000000000003E-2</v>
          </cell>
          <cell r="OB149">
            <v>1.2E-2</v>
          </cell>
          <cell r="OC149">
            <v>2E-3</v>
          </cell>
          <cell r="OD149">
            <v>3.1E-2</v>
          </cell>
          <cell r="OE149">
            <v>0.08</v>
          </cell>
          <cell r="OF149">
            <v>2E-3</v>
          </cell>
          <cell r="OG149">
            <v>4.2000000000000003E-2</v>
          </cell>
          <cell r="OH149">
            <v>3.3000000000000002E-2</v>
          </cell>
          <cell r="OI149">
            <v>3.0000000000000001E-3</v>
          </cell>
          <cell r="OJ149">
            <v>0.19400000000000001</v>
          </cell>
          <cell r="OK149">
            <v>8.3000000000000004E-2</v>
          </cell>
          <cell r="OL149">
            <v>2E-3</v>
          </cell>
          <cell r="OM149">
            <v>0</v>
          </cell>
          <cell r="ON149">
            <v>5.0000000000000001E-3</v>
          </cell>
          <cell r="OO149">
            <v>0.14699999999999999</v>
          </cell>
          <cell r="OP149">
            <v>0.115</v>
          </cell>
          <cell r="OQ149">
            <v>8.9999999999999993E-3</v>
          </cell>
          <cell r="OR149">
            <v>0.04</v>
          </cell>
          <cell r="OS149">
            <v>1.0999999999999999E-2</v>
          </cell>
          <cell r="OT149">
            <v>3.1E-2</v>
          </cell>
          <cell r="OU149">
            <v>1.2E-2</v>
          </cell>
          <cell r="OV149">
            <v>4.0000000000000001E-3</v>
          </cell>
          <cell r="OW149">
            <v>4.9000000000000002E-2</v>
          </cell>
          <cell r="OX149">
            <v>0.16200000000000001</v>
          </cell>
          <cell r="OY149">
            <v>9.9000000000000005E-2</v>
          </cell>
          <cell r="OZ149">
            <v>2.5999999999999999E-2</v>
          </cell>
          <cell r="PA149">
            <v>2.5000000000000001E-2</v>
          </cell>
          <cell r="PB149">
            <v>1.9E-2</v>
          </cell>
          <cell r="PC149">
            <v>4.0000000000000001E-3</v>
          </cell>
          <cell r="PD149">
            <v>0.154</v>
          </cell>
        </row>
        <row r="150">
          <cell r="A150" t="str">
            <v>EnsQB</v>
          </cell>
          <cell r="B150" t="str">
            <v>150</v>
          </cell>
          <cell r="C150" t="str">
            <v>NAF 38</v>
          </cell>
          <cell r="D150" t="str">
            <v>QB</v>
          </cell>
          <cell r="E150" t="str">
            <v/>
          </cell>
          <cell r="F150">
            <v>2E-3</v>
          </cell>
          <cell r="G150">
            <v>0.01</v>
          </cell>
          <cell r="H150">
            <v>0.17599999999999999</v>
          </cell>
          <cell r="I150">
            <v>0.751</v>
          </cell>
          <cell r="J150">
            <v>6.2E-2</v>
          </cell>
          <cell r="K150">
            <v>0.57799999999999996</v>
          </cell>
          <cell r="L150">
            <v>0.2</v>
          </cell>
          <cell r="M150">
            <v>5.6000000000000001E-2</v>
          </cell>
          <cell r="N150">
            <v>0.16700000000000001</v>
          </cell>
          <cell r="O150">
            <v>0.14399999999999999</v>
          </cell>
          <cell r="P150">
            <v>0.34599999999999997</v>
          </cell>
          <cell r="Q150">
            <v>6.3E-2</v>
          </cell>
          <cell r="R150">
            <v>1.6E-2</v>
          </cell>
          <cell r="S150">
            <v>0.41499999999999998</v>
          </cell>
          <cell r="T150">
            <v>0.14499999999999999</v>
          </cell>
          <cell r="U150">
            <v>0.04</v>
          </cell>
          <cell r="V150">
            <v>0.14000000000000001</v>
          </cell>
          <cell r="W150">
            <v>0.188</v>
          </cell>
          <cell r="X150">
            <v>8.5999999999999993E-2</v>
          </cell>
          <cell r="Y150">
            <v>0.84399999999999997</v>
          </cell>
          <cell r="Z150">
            <v>7.0000000000000007E-2</v>
          </cell>
          <cell r="AA150">
            <v>2.5000000000000001E-2</v>
          </cell>
          <cell r="AB150">
            <v>0.33300000000000002</v>
          </cell>
          <cell r="AC150">
            <v>9.9000000000000005E-2</v>
          </cell>
          <cell r="AD150">
            <v>0.33300000000000002</v>
          </cell>
          <cell r="AE150">
            <v>0.432</v>
          </cell>
          <cell r="AF150">
            <v>0.121</v>
          </cell>
          <cell r="AG150">
            <v>0.879</v>
          </cell>
          <cell r="AH150">
            <v>0.67500000000000004</v>
          </cell>
          <cell r="AI150">
            <v>0.32500000000000001</v>
          </cell>
          <cell r="AK150">
            <v>0.25</v>
          </cell>
          <cell r="AL150">
            <v>0.05</v>
          </cell>
          <cell r="AM150">
            <v>8.0000000000000002E-3</v>
          </cell>
          <cell r="AN150">
            <v>0.65</v>
          </cell>
          <cell r="AO150">
            <v>4.2000000000000003E-2</v>
          </cell>
          <cell r="AP150">
            <v>2.5000000000000001E-2</v>
          </cell>
          <cell r="AQ150">
            <v>1.7000000000000001E-2</v>
          </cell>
          <cell r="AR150">
            <v>8.0000000000000002E-3</v>
          </cell>
          <cell r="AS150">
            <v>0.90100000000000002</v>
          </cell>
          <cell r="AT150">
            <v>0.05</v>
          </cell>
          <cell r="AV150">
            <v>1.0999999999999999E-2</v>
          </cell>
          <cell r="AW150">
            <v>1.6E-2</v>
          </cell>
          <cell r="AX150">
            <v>8.9999999999999993E-3</v>
          </cell>
          <cell r="AY150">
            <v>0.76500000000000001</v>
          </cell>
          <cell r="AZ150">
            <v>0.19900000000000001</v>
          </cell>
          <cell r="BA150">
            <v>3.9260000000000002</v>
          </cell>
          <cell r="BB150">
            <v>0.11799999999999999</v>
          </cell>
          <cell r="BC150">
            <v>0.27300000000000002</v>
          </cell>
          <cell r="BD150">
            <v>0.32</v>
          </cell>
          <cell r="BE150">
            <v>0.28899999999999998</v>
          </cell>
          <cell r="BF150">
            <v>0.81299999999999994</v>
          </cell>
          <cell r="BG150">
            <v>8.5999999999999993E-2</v>
          </cell>
          <cell r="BH150">
            <v>1.7000000000000001E-2</v>
          </cell>
          <cell r="BI150">
            <v>1.2E-2</v>
          </cell>
          <cell r="BJ150">
            <v>1.4E-2</v>
          </cell>
          <cell r="BK150">
            <v>5.8000000000000003E-2</v>
          </cell>
          <cell r="BL150">
            <v>8.9999999999999993E-3</v>
          </cell>
          <cell r="BM150">
            <v>1.0999999999999999E-2</v>
          </cell>
          <cell r="BN150">
            <v>1.2999999999999999E-2</v>
          </cell>
          <cell r="BO150">
            <v>2.9000000000000001E-2</v>
          </cell>
          <cell r="BP150">
            <v>0.22900000000000001</v>
          </cell>
          <cell r="BQ150">
            <v>0.71</v>
          </cell>
          <cell r="BR150">
            <v>1E-3</v>
          </cell>
          <cell r="BS150">
            <v>1E-3</v>
          </cell>
          <cell r="BT150">
            <v>3.0000000000000001E-3</v>
          </cell>
          <cell r="BU150">
            <v>3.0000000000000001E-3</v>
          </cell>
          <cell r="BV150">
            <v>9.2999999999999999E-2</v>
          </cell>
          <cell r="BW150">
            <v>0.89900000000000002</v>
          </cell>
          <cell r="BX150">
            <v>0</v>
          </cell>
          <cell r="BY150">
            <v>1E-3</v>
          </cell>
          <cell r="BZ150">
            <v>2.4E-2</v>
          </cell>
          <cell r="CA150">
            <v>0.28599999999999998</v>
          </cell>
          <cell r="CB150">
            <v>0.60599999999999998</v>
          </cell>
          <cell r="CC150">
            <v>8.4000000000000005E-2</v>
          </cell>
          <cell r="CD150">
            <v>3.1E-2</v>
          </cell>
          <cell r="CE150">
            <v>1.2E-2</v>
          </cell>
          <cell r="CF150">
            <v>2.4E-2</v>
          </cell>
          <cell r="CG150">
            <v>0.22600000000000001</v>
          </cell>
          <cell r="CH150">
            <v>0.58199999999999996</v>
          </cell>
          <cell r="CI150">
            <v>0.125</v>
          </cell>
          <cell r="CJ150">
            <v>0</v>
          </cell>
          <cell r="CK150">
            <v>0</v>
          </cell>
          <cell r="CL150">
            <v>0</v>
          </cell>
          <cell r="CM150">
            <v>1E-3</v>
          </cell>
          <cell r="CN150">
            <v>8.0000000000000002E-3</v>
          </cell>
          <cell r="CO150">
            <v>0.99099999999999999</v>
          </cell>
          <cell r="CP150">
            <v>0.48</v>
          </cell>
          <cell r="CQ150">
            <v>0.38</v>
          </cell>
          <cell r="CR150">
            <v>0.06</v>
          </cell>
          <cell r="CS150">
            <v>4.4999999999999998E-2</v>
          </cell>
          <cell r="CT150">
            <v>3.5000000000000003E-2</v>
          </cell>
          <cell r="CU150">
            <v>0.46899999999999997</v>
          </cell>
          <cell r="CV150">
            <v>0.26300000000000001</v>
          </cell>
          <cell r="CW150">
            <v>4.2000000000000003E-2</v>
          </cell>
          <cell r="CX150">
            <v>0.124</v>
          </cell>
          <cell r="CY150">
            <v>0.10199999999999999</v>
          </cell>
          <cell r="CZ150">
            <v>0.68300000000000005</v>
          </cell>
          <cell r="DA150">
            <v>0.20499999999999999</v>
          </cell>
          <cell r="DB150">
            <v>0.105</v>
          </cell>
          <cell r="DC150">
            <v>1E-3</v>
          </cell>
          <cell r="DD150">
            <v>5.0000000000000001E-3</v>
          </cell>
          <cell r="DE150">
            <v>0.49099999999999999</v>
          </cell>
          <cell r="DF150">
            <v>0.27500000000000002</v>
          </cell>
          <cell r="DG150">
            <v>5.0999999999999997E-2</v>
          </cell>
          <cell r="DH150">
            <v>6.7000000000000004E-2</v>
          </cell>
          <cell r="DI150">
            <v>0.115</v>
          </cell>
          <cell r="DJ150">
            <v>0.44700000000000001</v>
          </cell>
          <cell r="DK150">
            <v>0.10299999999999999</v>
          </cell>
          <cell r="DL150">
            <v>2.5000000000000001E-2</v>
          </cell>
          <cell r="DM150">
            <v>2.4E-2</v>
          </cell>
          <cell r="DN150">
            <v>0.40100000000000002</v>
          </cell>
          <cell r="DO150">
            <v>0.45</v>
          </cell>
          <cell r="DP150">
            <v>0.20399999999999999</v>
          </cell>
          <cell r="DQ150">
            <v>3.3000000000000002E-2</v>
          </cell>
          <cell r="DR150">
            <v>5.7000000000000002E-2</v>
          </cell>
          <cell r="DS150">
            <v>0.255</v>
          </cell>
          <cell r="DT150">
            <v>0.42</v>
          </cell>
          <cell r="DU150">
            <v>0.36799999999999999</v>
          </cell>
          <cell r="DV150">
            <v>0.17199999999999999</v>
          </cell>
          <cell r="DW150">
            <v>0</v>
          </cell>
          <cell r="DX150">
            <v>0.04</v>
          </cell>
          <cell r="DY150">
            <v>0.312</v>
          </cell>
          <cell r="DZ150">
            <v>0.35</v>
          </cell>
          <cell r="EA150">
            <v>0.111</v>
          </cell>
          <cell r="EB150">
            <v>0.22600000000000001</v>
          </cell>
          <cell r="EC150">
            <v>8.8999999999999996E-2</v>
          </cell>
          <cell r="ED150">
            <v>0.40200000000000002</v>
          </cell>
          <cell r="EE150">
            <v>4.9000000000000002E-2</v>
          </cell>
          <cell r="EF150">
            <v>0.29499999999999998</v>
          </cell>
          <cell r="EG150">
            <v>0.16500000000000001</v>
          </cell>
          <cell r="EH150">
            <v>0.36199999999999999</v>
          </cell>
          <cell r="EI150">
            <v>0.30399999999999999</v>
          </cell>
          <cell r="EJ150">
            <v>0.10199999999999999</v>
          </cell>
          <cell r="EK150">
            <v>0.23200000000000001</v>
          </cell>
          <cell r="EL150">
            <v>0.35499999999999998</v>
          </cell>
          <cell r="EM150">
            <v>9.5000000000000001E-2</v>
          </cell>
          <cell r="EN150">
            <v>0.106</v>
          </cell>
          <cell r="EO150">
            <v>6.6000000000000003E-2</v>
          </cell>
          <cell r="EP150">
            <v>5.8000000000000003E-2</v>
          </cell>
          <cell r="EQ150">
            <v>0.31900000000000001</v>
          </cell>
          <cell r="ER150">
            <v>0.24299999999999999</v>
          </cell>
          <cell r="ES150">
            <v>0.22600000000000001</v>
          </cell>
          <cell r="ET150">
            <v>0.193</v>
          </cell>
          <cell r="EU150">
            <v>0.25900000000000001</v>
          </cell>
          <cell r="EV150">
            <v>0.13600000000000001</v>
          </cell>
          <cell r="EW150">
            <v>0.03</v>
          </cell>
          <cell r="EX150">
            <v>5.3999999999999999E-2</v>
          </cell>
          <cell r="EY150">
            <v>0.219</v>
          </cell>
          <cell r="EZ150">
            <v>0.184</v>
          </cell>
          <cell r="FA150">
            <v>0.39900000000000002</v>
          </cell>
          <cell r="FB150">
            <v>0.22500000000000001</v>
          </cell>
          <cell r="FC150">
            <v>0.33800000000000002</v>
          </cell>
          <cell r="FD150">
            <v>3.7999999999999999E-2</v>
          </cell>
          <cell r="FE150">
            <v>0.34399999999999997</v>
          </cell>
          <cell r="FF150">
            <v>0.38</v>
          </cell>
          <cell r="FG150">
            <v>0.25800000000000001</v>
          </cell>
          <cell r="FH150">
            <v>1.7999999999999999E-2</v>
          </cell>
          <cell r="FI150">
            <v>0.24</v>
          </cell>
          <cell r="FJ150">
            <v>0.41199999999999998</v>
          </cell>
          <cell r="FK150">
            <v>0.32100000000000001</v>
          </cell>
          <cell r="FL150">
            <v>2.7E-2</v>
          </cell>
          <cell r="FM150">
            <v>5.2999999999999999E-2</v>
          </cell>
          <cell r="FN150">
            <v>0.6</v>
          </cell>
          <cell r="FO150">
            <v>0.27800000000000002</v>
          </cell>
          <cell r="FP150">
            <v>6.9000000000000006E-2</v>
          </cell>
          <cell r="FQ150">
            <v>0.73599999999999999</v>
          </cell>
          <cell r="FR150">
            <v>3.5000000000000003E-2</v>
          </cell>
          <cell r="FS150">
            <v>0.01</v>
          </cell>
          <cell r="FT150">
            <v>0.1</v>
          </cell>
          <cell r="FU150">
            <v>0.11899999999999999</v>
          </cell>
          <cell r="FV150">
            <v>0</v>
          </cell>
          <cell r="FW150">
            <v>0.71099999999999997</v>
          </cell>
          <cell r="FX150">
            <v>3.5999999999999997E-2</v>
          </cell>
          <cell r="FY150">
            <v>0.01</v>
          </cell>
          <cell r="FZ150">
            <v>0.114</v>
          </cell>
          <cell r="GA150">
            <v>0.129</v>
          </cell>
          <cell r="GB150">
            <v>1E-3</v>
          </cell>
          <cell r="GC150">
            <v>2E-3</v>
          </cell>
          <cell r="GD150">
            <v>0</v>
          </cell>
          <cell r="GE150">
            <v>0</v>
          </cell>
          <cell r="GF150">
            <v>0</v>
          </cell>
          <cell r="GG150">
            <v>0</v>
          </cell>
          <cell r="GH150">
            <v>0</v>
          </cell>
          <cell r="GI150">
            <v>7.0000000000000001E-3</v>
          </cell>
          <cell r="GJ150">
            <v>1E-3</v>
          </cell>
          <cell r="GK150">
            <v>0</v>
          </cell>
          <cell r="GL150">
            <v>1E-3</v>
          </cell>
          <cell r="GM150">
            <v>0</v>
          </cell>
          <cell r="GN150">
            <v>0</v>
          </cell>
          <cell r="GO150">
            <v>0.13400000000000001</v>
          </cell>
          <cell r="GP150">
            <v>1.7000000000000001E-2</v>
          </cell>
          <cell r="GQ150">
            <v>3.0000000000000001E-3</v>
          </cell>
          <cell r="GR150">
            <v>3.0000000000000001E-3</v>
          </cell>
          <cell r="GS150">
            <v>2E-3</v>
          </cell>
          <cell r="GT150">
            <v>1.6E-2</v>
          </cell>
          <cell r="GU150">
            <v>0.61299999999999999</v>
          </cell>
          <cell r="GV150">
            <v>6.3E-2</v>
          </cell>
          <cell r="GW150">
            <v>1.4E-2</v>
          </cell>
          <cell r="GX150">
            <v>8.0000000000000002E-3</v>
          </cell>
          <cell r="GY150">
            <v>1.0999999999999999E-2</v>
          </cell>
          <cell r="GZ150">
            <v>0.04</v>
          </cell>
          <cell r="HA150">
            <v>5.7000000000000002E-2</v>
          </cell>
          <cell r="HB150">
            <v>4.0000000000000001E-3</v>
          </cell>
          <cell r="HC150">
            <v>0</v>
          </cell>
          <cell r="HD150">
            <v>0</v>
          </cell>
          <cell r="HE150">
            <v>1E-3</v>
          </cell>
          <cell r="HF150">
            <v>1E-3</v>
          </cell>
          <cell r="HG150">
            <v>0</v>
          </cell>
          <cell r="HH150">
            <v>0</v>
          </cell>
          <cell r="HI150">
            <v>0</v>
          </cell>
          <cell r="HJ150">
            <v>1E-3</v>
          </cell>
          <cell r="HK150">
            <v>0</v>
          </cell>
          <cell r="HL150">
            <v>1E-3</v>
          </cell>
          <cell r="HM150">
            <v>0</v>
          </cell>
          <cell r="HN150">
            <v>0</v>
          </cell>
          <cell r="HO150">
            <v>0</v>
          </cell>
          <cell r="HP150">
            <v>1E-3</v>
          </cell>
          <cell r="HQ150">
            <v>2E-3</v>
          </cell>
          <cell r="HR150">
            <v>6.0000000000000001E-3</v>
          </cell>
          <cell r="HS150">
            <v>1E-3</v>
          </cell>
          <cell r="HT150">
            <v>1E-3</v>
          </cell>
          <cell r="HU150">
            <v>0</v>
          </cell>
          <cell r="HV150">
            <v>7.0000000000000001E-3</v>
          </cell>
          <cell r="HW150">
            <v>5.5E-2</v>
          </cell>
          <cell r="HX150">
            <v>0.111</v>
          </cell>
          <cell r="HY150">
            <v>8.9999999999999993E-3</v>
          </cell>
          <cell r="HZ150">
            <v>0.01</v>
          </cell>
          <cell r="IA150">
            <v>1.2E-2</v>
          </cell>
          <cell r="IB150">
            <v>0.02</v>
          </cell>
          <cell r="IC150">
            <v>0.159</v>
          </cell>
          <cell r="ID150">
            <v>0.54200000000000004</v>
          </cell>
          <cell r="IE150">
            <v>0</v>
          </cell>
          <cell r="IF150">
            <v>0</v>
          </cell>
          <cell r="IG150">
            <v>0</v>
          </cell>
          <cell r="IH150">
            <v>1E-3</v>
          </cell>
          <cell r="II150">
            <v>1.2E-2</v>
          </cell>
          <cell r="IJ150">
            <v>4.9000000000000002E-2</v>
          </cell>
          <cell r="IK150">
            <v>0</v>
          </cell>
          <cell r="IL150">
            <v>0</v>
          </cell>
          <cell r="IM150">
            <v>0</v>
          </cell>
          <cell r="IN150">
            <v>0</v>
          </cell>
          <cell r="IO150">
            <v>0</v>
          </cell>
          <cell r="IP150">
            <v>2E-3</v>
          </cell>
          <cell r="IQ150">
            <v>0</v>
          </cell>
          <cell r="IR150">
            <v>1E-3</v>
          </cell>
          <cell r="IS150">
            <v>0</v>
          </cell>
          <cell r="IT150">
            <v>0</v>
          </cell>
          <cell r="IU150">
            <v>0</v>
          </cell>
          <cell r="IV150">
            <v>8.0000000000000002E-3</v>
          </cell>
          <cell r="IW150">
            <v>0</v>
          </cell>
          <cell r="IX150">
            <v>1E-3</v>
          </cell>
          <cell r="IY150">
            <v>1E-3</v>
          </cell>
          <cell r="IZ150">
            <v>2E-3</v>
          </cell>
          <cell r="JA150">
            <v>3.6999999999999998E-2</v>
          </cell>
          <cell r="JB150">
            <v>0.13700000000000001</v>
          </cell>
          <cell r="JC150">
            <v>1E-3</v>
          </cell>
          <cell r="JD150">
            <v>0</v>
          </cell>
          <cell r="JE150">
            <v>2E-3</v>
          </cell>
          <cell r="JF150">
            <v>2E-3</v>
          </cell>
          <cell r="JG150">
            <v>5.1999999999999998E-2</v>
          </cell>
          <cell r="JH150">
            <v>0.69199999999999995</v>
          </cell>
          <cell r="JI150">
            <v>0</v>
          </cell>
          <cell r="JJ150">
            <v>0</v>
          </cell>
          <cell r="JK150">
            <v>0</v>
          </cell>
          <cell r="JL150">
            <v>0</v>
          </cell>
          <cell r="JM150">
            <v>4.0000000000000001E-3</v>
          </cell>
          <cell r="JN150">
            <v>5.8999999999999997E-2</v>
          </cell>
          <cell r="JO150">
            <v>0</v>
          </cell>
          <cell r="JP150">
            <v>0</v>
          </cell>
          <cell r="JQ150">
            <v>1E-3</v>
          </cell>
          <cell r="JR150">
            <v>0</v>
          </cell>
          <cell r="JS150">
            <v>1E-3</v>
          </cell>
          <cell r="JT150">
            <v>0</v>
          </cell>
          <cell r="JU150">
            <v>0</v>
          </cell>
          <cell r="JV150">
            <v>0</v>
          </cell>
          <cell r="JW150">
            <v>1E-3</v>
          </cell>
          <cell r="JX150">
            <v>1E-3</v>
          </cell>
          <cell r="JY150">
            <v>5.0000000000000001E-3</v>
          </cell>
          <cell r="JZ150">
            <v>2E-3</v>
          </cell>
          <cell r="KA150">
            <v>0</v>
          </cell>
          <cell r="KB150">
            <v>1E-3</v>
          </cell>
          <cell r="KC150">
            <v>8.0000000000000002E-3</v>
          </cell>
          <cell r="KD150">
            <v>0.05</v>
          </cell>
          <cell r="KE150">
            <v>0.108</v>
          </cell>
          <cell r="KF150">
            <v>8.9999999999999993E-3</v>
          </cell>
          <cell r="KG150">
            <v>0</v>
          </cell>
          <cell r="KH150">
            <v>1E-3</v>
          </cell>
          <cell r="KI150">
            <v>1.2999999999999999E-2</v>
          </cell>
          <cell r="KJ150">
            <v>0.21299999999999999</v>
          </cell>
          <cell r="KK150">
            <v>0.45500000000000002</v>
          </cell>
          <cell r="KL150">
            <v>6.8000000000000005E-2</v>
          </cell>
          <cell r="KM150">
            <v>0</v>
          </cell>
          <cell r="KN150">
            <v>0</v>
          </cell>
          <cell r="KO150">
            <v>1E-3</v>
          </cell>
          <cell r="KP150">
            <v>2.1999999999999999E-2</v>
          </cell>
          <cell r="KQ150">
            <v>3.6999999999999998E-2</v>
          </cell>
          <cell r="KR150">
            <v>5.0000000000000001E-3</v>
          </cell>
          <cell r="KS150">
            <v>0</v>
          </cell>
          <cell r="KT150">
            <v>0</v>
          </cell>
          <cell r="KU150">
            <v>0</v>
          </cell>
          <cell r="KV150">
            <v>1E-3</v>
          </cell>
          <cell r="KW150">
            <v>0</v>
          </cell>
          <cell r="KX150">
            <v>1E-3</v>
          </cell>
          <cell r="KY150">
            <v>0</v>
          </cell>
          <cell r="KZ150">
            <v>0</v>
          </cell>
          <cell r="LA150">
            <v>2E-3</v>
          </cell>
          <cell r="LB150">
            <v>2E-3</v>
          </cell>
          <cell r="LC150">
            <v>4.0000000000000001E-3</v>
          </cell>
          <cell r="LD150">
            <v>1E-3</v>
          </cell>
          <cell r="LE150">
            <v>1E-3</v>
          </cell>
          <cell r="LF150">
            <v>1E-3</v>
          </cell>
          <cell r="LG150">
            <v>2E-3</v>
          </cell>
          <cell r="LH150">
            <v>3.2000000000000001E-2</v>
          </cell>
          <cell r="LI150">
            <v>0.111</v>
          </cell>
          <cell r="LJ150">
            <v>2.5999999999999999E-2</v>
          </cell>
          <cell r="LK150">
            <v>2.9000000000000001E-2</v>
          </cell>
          <cell r="LL150">
            <v>0.01</v>
          </cell>
          <cell r="LM150">
            <v>0.02</v>
          </cell>
          <cell r="LN150">
            <v>0.16800000000000001</v>
          </cell>
          <cell r="LO150">
            <v>0.435</v>
          </cell>
          <cell r="LP150">
            <v>0.09</v>
          </cell>
          <cell r="LQ150">
            <v>1E-3</v>
          </cell>
          <cell r="LR150">
            <v>0</v>
          </cell>
          <cell r="LS150">
            <v>1E-3</v>
          </cell>
          <cell r="LT150">
            <v>2.3E-2</v>
          </cell>
          <cell r="LU150">
            <v>3.2000000000000001E-2</v>
          </cell>
          <cell r="LV150">
            <v>7.0000000000000001E-3</v>
          </cell>
          <cell r="LW150">
            <v>0</v>
          </cell>
          <cell r="LX150">
            <v>0</v>
          </cell>
          <cell r="LY150">
            <v>0</v>
          </cell>
          <cell r="LZ150">
            <v>0</v>
          </cell>
          <cell r="MA150">
            <v>0</v>
          </cell>
          <cell r="MB150">
            <v>2E-3</v>
          </cell>
          <cell r="MC150">
            <v>0</v>
          </cell>
          <cell r="MD150">
            <v>0</v>
          </cell>
          <cell r="ME150">
            <v>0</v>
          </cell>
          <cell r="MF150">
            <v>0</v>
          </cell>
          <cell r="MG150">
            <v>0</v>
          </cell>
          <cell r="MH150">
            <v>0.01</v>
          </cell>
          <cell r="MI150">
            <v>0</v>
          </cell>
          <cell r="MJ150">
            <v>0</v>
          </cell>
          <cell r="MK150">
            <v>0</v>
          </cell>
          <cell r="ML150">
            <v>0</v>
          </cell>
          <cell r="MM150">
            <v>4.0000000000000001E-3</v>
          </cell>
          <cell r="MN150">
            <v>0.17100000000000001</v>
          </cell>
          <cell r="MO150">
            <v>0</v>
          </cell>
          <cell r="MP150">
            <v>0</v>
          </cell>
          <cell r="MQ150">
            <v>0</v>
          </cell>
          <cell r="MR150">
            <v>1E-3</v>
          </cell>
          <cell r="MS150">
            <v>3.0000000000000001E-3</v>
          </cell>
          <cell r="MT150">
            <v>0.747</v>
          </cell>
          <cell r="MU150">
            <v>0</v>
          </cell>
          <cell r="MV150">
            <v>0</v>
          </cell>
          <cell r="MW150">
            <v>0</v>
          </cell>
          <cell r="MX150">
            <v>0</v>
          </cell>
          <cell r="MY150">
            <v>0</v>
          </cell>
          <cell r="MZ150">
            <v>6.3E-2</v>
          </cell>
          <cell r="NA150">
            <v>7.8E-2</v>
          </cell>
          <cell r="NB150">
            <v>0.154</v>
          </cell>
          <cell r="NC150">
            <v>8.9999999999999993E-3</v>
          </cell>
          <cell r="ND150">
            <v>4.8000000000000001E-2</v>
          </cell>
          <cell r="NE150">
            <v>2.3E-2</v>
          </cell>
          <cell r="NF150">
            <v>6.0000000000000001E-3</v>
          </cell>
          <cell r="NG150">
            <v>0.17899999999999999</v>
          </cell>
          <cell r="NH150">
            <v>2.5000000000000001E-2</v>
          </cell>
          <cell r="NI150">
            <v>0.13100000000000001</v>
          </cell>
          <cell r="NJ150">
            <v>0.01</v>
          </cell>
          <cell r="NK150">
            <v>0</v>
          </cell>
          <cell r="NL150">
            <v>2.4E-2</v>
          </cell>
          <cell r="NM150">
            <v>7.0000000000000001E-3</v>
          </cell>
          <cell r="NN150">
            <v>7.9000000000000001E-2</v>
          </cell>
          <cell r="NO150">
            <v>1E-3</v>
          </cell>
          <cell r="NP150">
            <v>4.0000000000000001E-3</v>
          </cell>
          <cell r="NQ150">
            <v>4.4999999999999998E-2</v>
          </cell>
          <cell r="NR150">
            <v>8.0000000000000002E-3</v>
          </cell>
          <cell r="NS150">
            <v>3.6999999999999998E-2</v>
          </cell>
          <cell r="NT150">
            <v>0.13100000000000001</v>
          </cell>
          <cell r="NU150">
            <v>0.26</v>
          </cell>
          <cell r="NV150">
            <v>3.1E-2</v>
          </cell>
          <cell r="NW150">
            <v>1E-3</v>
          </cell>
          <cell r="NX150">
            <v>0.02</v>
          </cell>
          <cell r="NY150">
            <v>7.0000000000000007E-2</v>
          </cell>
          <cell r="NZ150">
            <v>0.22700000000000001</v>
          </cell>
          <cell r="OA150">
            <v>2.1000000000000001E-2</v>
          </cell>
          <cell r="OB150">
            <v>3.4000000000000002E-2</v>
          </cell>
          <cell r="OC150">
            <v>8.0000000000000002E-3</v>
          </cell>
          <cell r="OD150">
            <v>2.8000000000000001E-2</v>
          </cell>
          <cell r="OE150">
            <v>7.0000000000000007E-2</v>
          </cell>
          <cell r="OF150">
            <v>5.0000000000000001E-3</v>
          </cell>
          <cell r="OG150">
            <v>2.5000000000000001E-2</v>
          </cell>
          <cell r="OH150">
            <v>1.7999999999999999E-2</v>
          </cell>
          <cell r="OI150">
            <v>0.01</v>
          </cell>
          <cell r="OJ150">
            <v>0.17399999999999999</v>
          </cell>
          <cell r="OK150">
            <v>0.08</v>
          </cell>
          <cell r="OL150">
            <v>7.0000000000000001E-3</v>
          </cell>
          <cell r="OM150">
            <v>0</v>
          </cell>
          <cell r="ON150">
            <v>2E-3</v>
          </cell>
          <cell r="OO150">
            <v>0.19400000000000001</v>
          </cell>
          <cell r="OP150">
            <v>0.13600000000000001</v>
          </cell>
          <cell r="OQ150">
            <v>2.1999999999999999E-2</v>
          </cell>
          <cell r="OR150">
            <v>4.9000000000000002E-2</v>
          </cell>
          <cell r="OS150">
            <v>1.0999999999999999E-2</v>
          </cell>
          <cell r="OT150">
            <v>2.5000000000000001E-2</v>
          </cell>
          <cell r="OU150">
            <v>8.0000000000000002E-3</v>
          </cell>
          <cell r="OV150">
            <v>4.0000000000000001E-3</v>
          </cell>
          <cell r="OW150">
            <v>5.2999999999999999E-2</v>
          </cell>
          <cell r="OX150">
            <v>0.126</v>
          </cell>
          <cell r="OY150">
            <v>6.9000000000000006E-2</v>
          </cell>
          <cell r="OZ150">
            <v>4.4999999999999998E-2</v>
          </cell>
          <cell r="PA150">
            <v>2.1999999999999999E-2</v>
          </cell>
          <cell r="PB150">
            <v>8.9999999999999993E-3</v>
          </cell>
          <cell r="PC150">
            <v>2E-3</v>
          </cell>
          <cell r="PD150">
            <v>0.13100000000000001</v>
          </cell>
        </row>
        <row r="151">
          <cell r="A151" t="str">
            <v>EnsRZ</v>
          </cell>
          <cell r="B151" t="str">
            <v>151</v>
          </cell>
          <cell r="C151" t="str">
            <v>NAF 38</v>
          </cell>
          <cell r="D151" t="str">
            <v>RZ</v>
          </cell>
          <cell r="E151" t="str">
            <v/>
          </cell>
          <cell r="F151">
            <v>9.5000000000000001E-2</v>
          </cell>
          <cell r="G151">
            <v>0.23499999999999999</v>
          </cell>
          <cell r="H151">
            <v>0.32900000000000001</v>
          </cell>
          <cell r="I151">
            <v>0.33200000000000002</v>
          </cell>
          <cell r="J151">
            <v>8.9999999999999993E-3</v>
          </cell>
          <cell r="K151">
            <v>0.222</v>
          </cell>
          <cell r="L151">
            <v>0.77500000000000002</v>
          </cell>
          <cell r="M151">
            <v>0</v>
          </cell>
          <cell r="N151">
            <v>3.0000000000000001E-3</v>
          </cell>
          <cell r="O151">
            <v>0.33500000000000002</v>
          </cell>
          <cell r="P151">
            <v>0.161</v>
          </cell>
          <cell r="Q151">
            <v>6.0000000000000001E-3</v>
          </cell>
          <cell r="R151">
            <v>2.5999999999999999E-2</v>
          </cell>
          <cell r="S151">
            <v>5.2999999999999999E-2</v>
          </cell>
          <cell r="T151">
            <v>0.2</v>
          </cell>
          <cell r="U151">
            <v>0.56299999999999994</v>
          </cell>
          <cell r="V151">
            <v>8.7999999999999995E-2</v>
          </cell>
          <cell r="W151">
            <v>7.5999999999999998E-2</v>
          </cell>
          <cell r="X151">
            <v>0.216</v>
          </cell>
          <cell r="Y151">
            <v>0.76600000000000001</v>
          </cell>
          <cell r="Z151">
            <v>1.7999999999999999E-2</v>
          </cell>
          <cell r="AA151">
            <v>1.4999999999999999E-2</v>
          </cell>
          <cell r="AB151">
            <v>0.61699999999999999</v>
          </cell>
          <cell r="AC151">
            <v>7.2999999999999995E-2</v>
          </cell>
          <cell r="AD151">
            <v>0.66</v>
          </cell>
          <cell r="AE151">
            <v>0.155</v>
          </cell>
          <cell r="AF151">
            <v>0.39400000000000002</v>
          </cell>
          <cell r="AG151">
            <v>0.60599999999999998</v>
          </cell>
          <cell r="AH151">
            <v>0.115</v>
          </cell>
          <cell r="AI151">
            <v>0.88500000000000001</v>
          </cell>
          <cell r="AK151">
            <v>0.14699999999999999</v>
          </cell>
          <cell r="AL151">
            <v>0.72599999999999998</v>
          </cell>
          <cell r="AM151">
            <v>1.2999999999999999E-2</v>
          </cell>
          <cell r="AN151">
            <v>8.0000000000000002E-3</v>
          </cell>
          <cell r="AO151">
            <v>0.107</v>
          </cell>
          <cell r="AP151">
            <v>7.0999999999999994E-2</v>
          </cell>
          <cell r="AQ151">
            <v>1.7999999999999999E-2</v>
          </cell>
          <cell r="AR151">
            <v>1.7999999999999999E-2</v>
          </cell>
          <cell r="AS151">
            <v>0.746</v>
          </cell>
          <cell r="AT151">
            <v>0.14799999999999999</v>
          </cell>
          <cell r="AV151">
            <v>0.13400000000000001</v>
          </cell>
          <cell r="AW151">
            <v>7.6999999999999999E-2</v>
          </cell>
          <cell r="AX151">
            <v>1.0999999999999999E-2</v>
          </cell>
          <cell r="AY151">
            <v>0.55200000000000005</v>
          </cell>
          <cell r="AZ151">
            <v>0.22600000000000001</v>
          </cell>
          <cell r="BA151">
            <v>13.993</v>
          </cell>
          <cell r="BB151">
            <v>0.17299999999999999</v>
          </cell>
          <cell r="BC151">
            <v>0.19400000000000001</v>
          </cell>
          <cell r="BD151">
            <v>0.223</v>
          </cell>
          <cell r="BE151">
            <v>0.41099999999999998</v>
          </cell>
          <cell r="BF151">
            <v>0.48099999999999998</v>
          </cell>
          <cell r="BG151">
            <v>0.106</v>
          </cell>
          <cell r="BH151">
            <v>9.5000000000000001E-2</v>
          </cell>
          <cell r="BI151">
            <v>7.5999999999999998E-2</v>
          </cell>
          <cell r="BJ151">
            <v>0.158</v>
          </cell>
          <cell r="BK151">
            <v>8.4000000000000005E-2</v>
          </cell>
          <cell r="BL151">
            <v>6.9000000000000006E-2</v>
          </cell>
          <cell r="BM151">
            <v>2.3E-2</v>
          </cell>
          <cell r="BN151">
            <v>3.1E-2</v>
          </cell>
          <cell r="BO151">
            <v>0.13300000000000001</v>
          </cell>
          <cell r="BP151">
            <v>0.20200000000000001</v>
          </cell>
          <cell r="BQ151">
            <v>0.54200000000000004</v>
          </cell>
          <cell r="BR151">
            <v>0.106</v>
          </cell>
          <cell r="BS151">
            <v>0.04</v>
          </cell>
          <cell r="BT151">
            <v>2.5999999999999999E-2</v>
          </cell>
          <cell r="BU151">
            <v>4.5999999999999999E-2</v>
          </cell>
          <cell r="BV151">
            <v>0.11</v>
          </cell>
          <cell r="BW151">
            <v>0.67300000000000004</v>
          </cell>
          <cell r="BX151">
            <v>0</v>
          </cell>
          <cell r="BY151">
            <v>0</v>
          </cell>
          <cell r="BZ151">
            <v>1.0999999999999999E-2</v>
          </cell>
          <cell r="CA151">
            <v>4.9000000000000002E-2</v>
          </cell>
          <cell r="CB151">
            <v>0.67500000000000004</v>
          </cell>
          <cell r="CC151">
            <v>0.26600000000000001</v>
          </cell>
          <cell r="CD151">
            <v>1.2999999999999999E-2</v>
          </cell>
          <cell r="CE151">
            <v>1.6E-2</v>
          </cell>
          <cell r="CF151">
            <v>2.1000000000000001E-2</v>
          </cell>
          <cell r="CG151">
            <v>0.19600000000000001</v>
          </cell>
          <cell r="CH151">
            <v>0.41099999999999998</v>
          </cell>
          <cell r="CI151">
            <v>0.34300000000000003</v>
          </cell>
          <cell r="CJ151">
            <v>0</v>
          </cell>
          <cell r="CK151">
            <v>0</v>
          </cell>
          <cell r="CL151">
            <v>0</v>
          </cell>
          <cell r="CM151">
            <v>2E-3</v>
          </cell>
          <cell r="CN151">
            <v>0</v>
          </cell>
          <cell r="CO151">
            <v>0.998</v>
          </cell>
          <cell r="CP151">
            <v>0.49299999999999999</v>
          </cell>
          <cell r="CQ151">
            <v>0.32300000000000001</v>
          </cell>
          <cell r="CR151">
            <v>9.6000000000000002E-2</v>
          </cell>
          <cell r="CS151">
            <v>2.1000000000000001E-2</v>
          </cell>
          <cell r="CT151">
            <v>6.6000000000000003E-2</v>
          </cell>
          <cell r="CU151">
            <v>0.48</v>
          </cell>
          <cell r="CV151">
            <v>0.26600000000000001</v>
          </cell>
          <cell r="CW151">
            <v>6.2E-2</v>
          </cell>
          <cell r="CX151">
            <v>0.122</v>
          </cell>
          <cell r="CY151">
            <v>7.0000000000000007E-2</v>
          </cell>
          <cell r="CZ151">
            <v>0.69199999999999995</v>
          </cell>
          <cell r="DA151">
            <v>0.186</v>
          </cell>
          <cell r="DB151">
            <v>9.0999999999999998E-2</v>
          </cell>
          <cell r="DC151">
            <v>1.2999999999999999E-2</v>
          </cell>
          <cell r="DD151">
            <v>1.9E-2</v>
          </cell>
          <cell r="DE151">
            <v>0.39500000000000002</v>
          </cell>
          <cell r="DF151">
            <v>0.219</v>
          </cell>
          <cell r="DG151">
            <v>0.20100000000000001</v>
          </cell>
          <cell r="DH151">
            <v>4.2999999999999997E-2</v>
          </cell>
          <cell r="DI151">
            <v>0.14299999999999999</v>
          </cell>
          <cell r="DJ151">
            <v>0.36799999999999999</v>
          </cell>
          <cell r="DK151">
            <v>0.09</v>
          </cell>
          <cell r="DL151">
            <v>3.4000000000000002E-2</v>
          </cell>
          <cell r="DM151">
            <v>1.7999999999999999E-2</v>
          </cell>
          <cell r="DN151">
            <v>0.49</v>
          </cell>
          <cell r="DO151">
            <v>0.44900000000000001</v>
          </cell>
          <cell r="DP151">
            <v>0.159</v>
          </cell>
          <cell r="DQ151">
            <v>1.6E-2</v>
          </cell>
          <cell r="DR151">
            <v>8.1000000000000003E-2</v>
          </cell>
          <cell r="DS151">
            <v>0.29499999999999998</v>
          </cell>
          <cell r="DT151">
            <v>0.42699999999999999</v>
          </cell>
          <cell r="DU151">
            <v>0.30299999999999999</v>
          </cell>
          <cell r="DV151">
            <v>0.20899999999999999</v>
          </cell>
          <cell r="DW151">
            <v>6.0000000000000001E-3</v>
          </cell>
          <cell r="DX151">
            <v>5.5E-2</v>
          </cell>
          <cell r="DY151">
            <v>0.22700000000000001</v>
          </cell>
          <cell r="DZ151">
            <v>0.245</v>
          </cell>
          <cell r="EA151">
            <v>0.16</v>
          </cell>
          <cell r="EB151">
            <v>0.36799999999999999</v>
          </cell>
          <cell r="EC151">
            <v>5.3999999999999999E-2</v>
          </cell>
          <cell r="ED151">
            <v>0.29199999999999998</v>
          </cell>
          <cell r="EE151">
            <v>9.6000000000000002E-2</v>
          </cell>
          <cell r="EF151">
            <v>0.26</v>
          </cell>
          <cell r="EG151">
            <v>0.29799999999999999</v>
          </cell>
          <cell r="EH151">
            <v>0.19700000000000001</v>
          </cell>
          <cell r="EI151">
            <v>0.22900000000000001</v>
          </cell>
          <cell r="EJ151">
            <v>0.192</v>
          </cell>
          <cell r="EK151">
            <v>0.38200000000000001</v>
          </cell>
          <cell r="EL151">
            <v>4.7E-2</v>
          </cell>
          <cell r="EM151">
            <v>4.1000000000000002E-2</v>
          </cell>
          <cell r="EN151">
            <v>5.8999999999999997E-2</v>
          </cell>
          <cell r="EO151">
            <v>0.16400000000000001</v>
          </cell>
          <cell r="EP151">
            <v>0.30299999999999999</v>
          </cell>
          <cell r="EQ151">
            <v>0.38700000000000001</v>
          </cell>
          <cell r="ER151">
            <v>0.122</v>
          </cell>
          <cell r="ES151">
            <v>0.39800000000000002</v>
          </cell>
          <cell r="ET151">
            <v>2.5999999999999999E-2</v>
          </cell>
          <cell r="EU151">
            <v>0.27500000000000002</v>
          </cell>
          <cell r="EV151">
            <v>4.8000000000000001E-2</v>
          </cell>
          <cell r="EW151">
            <v>8.0000000000000002E-3</v>
          </cell>
          <cell r="EX151">
            <v>2.5999999999999999E-2</v>
          </cell>
          <cell r="EY151">
            <v>8.7999999999999995E-2</v>
          </cell>
          <cell r="EZ151">
            <v>0.435</v>
          </cell>
          <cell r="FA151">
            <v>0.35099999999999998</v>
          </cell>
          <cell r="FB151">
            <v>0.29499999999999998</v>
          </cell>
          <cell r="FC151">
            <v>0.32200000000000001</v>
          </cell>
          <cell r="FD151">
            <v>3.3000000000000002E-2</v>
          </cell>
          <cell r="FE151">
            <v>0.40300000000000002</v>
          </cell>
          <cell r="FF151">
            <v>0.35</v>
          </cell>
          <cell r="FG151">
            <v>0.246</v>
          </cell>
          <cell r="FH151">
            <v>1E-3</v>
          </cell>
          <cell r="FI151">
            <v>0.185</v>
          </cell>
          <cell r="FJ151">
            <v>0.48499999999999999</v>
          </cell>
          <cell r="FK151">
            <v>0.32500000000000001</v>
          </cell>
          <cell r="FL151">
            <v>5.0000000000000001E-3</v>
          </cell>
          <cell r="FM151">
            <v>0.26300000000000001</v>
          </cell>
          <cell r="FN151">
            <v>0.3</v>
          </cell>
          <cell r="FO151">
            <v>0.39</v>
          </cell>
          <cell r="FP151">
            <v>4.7E-2</v>
          </cell>
          <cell r="FQ151">
            <v>0.57699999999999996</v>
          </cell>
          <cell r="FR151">
            <v>0.11700000000000001</v>
          </cell>
          <cell r="FS151">
            <v>0.14199999999999999</v>
          </cell>
          <cell r="FT151">
            <v>6.6000000000000003E-2</v>
          </cell>
          <cell r="FU151">
            <v>9.8000000000000004E-2</v>
          </cell>
          <cell r="FV151">
            <v>0</v>
          </cell>
          <cell r="FW151">
            <v>0.56100000000000005</v>
          </cell>
          <cell r="FX151">
            <v>0.122</v>
          </cell>
          <cell r="FY151">
            <v>0.13900000000000001</v>
          </cell>
          <cell r="FZ151">
            <v>6.7000000000000004E-2</v>
          </cell>
          <cell r="GA151">
            <v>0.111</v>
          </cell>
          <cell r="GB151">
            <v>1E-3</v>
          </cell>
          <cell r="GC151">
            <v>1.4E-2</v>
          </cell>
          <cell r="GD151">
            <v>0</v>
          </cell>
          <cell r="GE151">
            <v>3.0000000000000001E-3</v>
          </cell>
          <cell r="GF151">
            <v>8.9999999999999993E-3</v>
          </cell>
          <cell r="GG151">
            <v>5.8000000000000003E-2</v>
          </cell>
          <cell r="GH151">
            <v>8.9999999999999993E-3</v>
          </cell>
          <cell r="GI151">
            <v>0.09</v>
          </cell>
          <cell r="GJ151">
            <v>3.4000000000000002E-2</v>
          </cell>
          <cell r="GK151">
            <v>0.03</v>
          </cell>
          <cell r="GL151">
            <v>2.5999999999999999E-2</v>
          </cell>
          <cell r="GM151">
            <v>3.5999999999999997E-2</v>
          </cell>
          <cell r="GN151">
            <v>1.7999999999999999E-2</v>
          </cell>
          <cell r="GO151">
            <v>0.16200000000000001</v>
          </cell>
          <cell r="GP151">
            <v>4.7E-2</v>
          </cell>
          <cell r="GQ151">
            <v>0.05</v>
          </cell>
          <cell r="GR151">
            <v>1.2E-2</v>
          </cell>
          <cell r="GS151">
            <v>0.05</v>
          </cell>
          <cell r="GT151">
            <v>1.2E-2</v>
          </cell>
          <cell r="GU151">
            <v>0.21</v>
          </cell>
          <cell r="GV151">
            <v>2.5000000000000001E-2</v>
          </cell>
          <cell r="GW151">
            <v>1.0999999999999999E-2</v>
          </cell>
          <cell r="GX151">
            <v>3.1E-2</v>
          </cell>
          <cell r="GY151">
            <v>1.4999999999999999E-2</v>
          </cell>
          <cell r="GZ151">
            <v>3.7999999999999999E-2</v>
          </cell>
          <cell r="HA151">
            <v>0.01</v>
          </cell>
          <cell r="HB151">
            <v>0</v>
          </cell>
          <cell r="HC151">
            <v>0</v>
          </cell>
          <cell r="HD151">
            <v>0</v>
          </cell>
          <cell r="HE151">
            <v>0</v>
          </cell>
          <cell r="HF151">
            <v>0</v>
          </cell>
          <cell r="HG151">
            <v>3.0000000000000001E-3</v>
          </cell>
          <cell r="HH151">
            <v>2E-3</v>
          </cell>
          <cell r="HI151">
            <v>1E-3</v>
          </cell>
          <cell r="HJ151">
            <v>3.0000000000000001E-3</v>
          </cell>
          <cell r="HK151">
            <v>2.7E-2</v>
          </cell>
          <cell r="HL151">
            <v>5.8000000000000003E-2</v>
          </cell>
          <cell r="HM151">
            <v>1.2999999999999999E-2</v>
          </cell>
          <cell r="HN151">
            <v>2E-3</v>
          </cell>
          <cell r="HO151">
            <v>8.9999999999999993E-3</v>
          </cell>
          <cell r="HP151">
            <v>5.3999999999999999E-2</v>
          </cell>
          <cell r="HQ151">
            <v>4.2999999999999997E-2</v>
          </cell>
          <cell r="HR151">
            <v>0.11600000000000001</v>
          </cell>
          <cell r="HS151">
            <v>1.6E-2</v>
          </cell>
          <cell r="HT151">
            <v>8.0000000000000002E-3</v>
          </cell>
          <cell r="HU151">
            <v>1.4999999999999999E-2</v>
          </cell>
          <cell r="HV151">
            <v>5.5E-2</v>
          </cell>
          <cell r="HW151">
            <v>0.04</v>
          </cell>
          <cell r="HX151">
            <v>0.193</v>
          </cell>
          <cell r="HY151">
            <v>3.7999999999999999E-2</v>
          </cell>
          <cell r="HZ151">
            <v>1.0999999999999999E-2</v>
          </cell>
          <cell r="IA151">
            <v>7.0000000000000001E-3</v>
          </cell>
          <cell r="IB151">
            <v>2.1000000000000001E-2</v>
          </cell>
          <cell r="IC151">
            <v>8.8999999999999996E-2</v>
          </cell>
          <cell r="ID151">
            <v>0.16600000000000001</v>
          </cell>
          <cell r="IE151">
            <v>0</v>
          </cell>
          <cell r="IF151">
            <v>0</v>
          </cell>
          <cell r="IG151">
            <v>0</v>
          </cell>
          <cell r="IH151">
            <v>0</v>
          </cell>
          <cell r="II151">
            <v>0</v>
          </cell>
          <cell r="IJ151">
            <v>0.01</v>
          </cell>
          <cell r="IK151">
            <v>6.7000000000000004E-2</v>
          </cell>
          <cell r="IL151">
            <v>5.0000000000000001E-3</v>
          </cell>
          <cell r="IM151">
            <v>5.0000000000000001E-3</v>
          </cell>
          <cell r="IN151">
            <v>2E-3</v>
          </cell>
          <cell r="IO151">
            <v>6.0000000000000001E-3</v>
          </cell>
          <cell r="IP151">
            <v>1.4E-2</v>
          </cell>
          <cell r="IQ151">
            <v>1.4999999999999999E-2</v>
          </cell>
          <cell r="IR151">
            <v>2.7E-2</v>
          </cell>
          <cell r="IS151">
            <v>1.7000000000000001E-2</v>
          </cell>
          <cell r="IT151">
            <v>1.7999999999999999E-2</v>
          </cell>
          <cell r="IU151">
            <v>3.2000000000000001E-2</v>
          </cell>
          <cell r="IV151">
            <v>0.123</v>
          </cell>
          <cell r="IW151">
            <v>2.1999999999999999E-2</v>
          </cell>
          <cell r="IX151">
            <v>6.0000000000000001E-3</v>
          </cell>
          <cell r="IY151">
            <v>5.0000000000000001E-3</v>
          </cell>
          <cell r="IZ151">
            <v>2.5999999999999999E-2</v>
          </cell>
          <cell r="JA151">
            <v>6.8000000000000005E-2</v>
          </cell>
          <cell r="JB151">
            <v>0.20499999999999999</v>
          </cell>
          <cell r="JC151">
            <v>1E-3</v>
          </cell>
          <cell r="JD151">
            <v>0</v>
          </cell>
          <cell r="JE151">
            <v>0</v>
          </cell>
          <cell r="JF151">
            <v>0</v>
          </cell>
          <cell r="JG151">
            <v>7.0000000000000001E-3</v>
          </cell>
          <cell r="JH151">
            <v>0.32100000000000001</v>
          </cell>
          <cell r="JI151">
            <v>2E-3</v>
          </cell>
          <cell r="JJ151">
            <v>0</v>
          </cell>
          <cell r="JK151">
            <v>0</v>
          </cell>
          <cell r="JL151">
            <v>0</v>
          </cell>
          <cell r="JM151">
            <v>0</v>
          </cell>
          <cell r="JN151">
            <v>8.9999999999999993E-3</v>
          </cell>
          <cell r="JO151">
            <v>0</v>
          </cell>
          <cell r="JP151">
            <v>0</v>
          </cell>
          <cell r="JQ151">
            <v>0</v>
          </cell>
          <cell r="JR151">
            <v>1E-3</v>
          </cell>
          <cell r="JS151">
            <v>6.3E-2</v>
          </cell>
          <cell r="JT151">
            <v>3.3000000000000002E-2</v>
          </cell>
          <cell r="JU151">
            <v>0</v>
          </cell>
          <cell r="JV151">
            <v>0</v>
          </cell>
          <cell r="JW151">
            <v>2E-3</v>
          </cell>
          <cell r="JX151">
            <v>2.4E-2</v>
          </cell>
          <cell r="JY151">
            <v>0.13900000000000001</v>
          </cell>
          <cell r="JZ151">
            <v>6.4000000000000001E-2</v>
          </cell>
          <cell r="KA151">
            <v>0</v>
          </cell>
          <cell r="KB151">
            <v>0</v>
          </cell>
          <cell r="KC151">
            <v>0</v>
          </cell>
          <cell r="KD151">
            <v>7.0000000000000001E-3</v>
          </cell>
          <cell r="KE151">
            <v>0.248</v>
          </cell>
          <cell r="KF151">
            <v>7.0000000000000007E-2</v>
          </cell>
          <cell r="KG151">
            <v>0</v>
          </cell>
          <cell r="KH151">
            <v>0</v>
          </cell>
          <cell r="KI151">
            <v>8.9999999999999993E-3</v>
          </cell>
          <cell r="KJ151">
            <v>1.7999999999999999E-2</v>
          </cell>
          <cell r="KK151">
            <v>0.217</v>
          </cell>
          <cell r="KL151">
            <v>9.5000000000000001E-2</v>
          </cell>
          <cell r="KM151">
            <v>0</v>
          </cell>
          <cell r="KN151">
            <v>0</v>
          </cell>
          <cell r="KO151">
            <v>0</v>
          </cell>
          <cell r="KP151">
            <v>0</v>
          </cell>
          <cell r="KQ151">
            <v>6.0000000000000001E-3</v>
          </cell>
          <cell r="KR151">
            <v>4.0000000000000001E-3</v>
          </cell>
          <cell r="KS151">
            <v>0</v>
          </cell>
          <cell r="KT151">
            <v>0</v>
          </cell>
          <cell r="KU151">
            <v>0</v>
          </cell>
          <cell r="KV151">
            <v>3.5000000000000003E-2</v>
          </cell>
          <cell r="KW151">
            <v>2.5999999999999999E-2</v>
          </cell>
          <cell r="KX151">
            <v>3.3000000000000002E-2</v>
          </cell>
          <cell r="KY151">
            <v>2E-3</v>
          </cell>
          <cell r="KZ151">
            <v>2E-3</v>
          </cell>
          <cell r="LA151">
            <v>1E-3</v>
          </cell>
          <cell r="LB151">
            <v>2.5999999999999999E-2</v>
          </cell>
          <cell r="LC151">
            <v>0.111</v>
          </cell>
          <cell r="LD151">
            <v>9.0999999999999998E-2</v>
          </cell>
          <cell r="LE151">
            <v>2E-3</v>
          </cell>
          <cell r="LF151">
            <v>4.0000000000000001E-3</v>
          </cell>
          <cell r="LG151">
            <v>7.0000000000000001E-3</v>
          </cell>
          <cell r="LH151">
            <v>7.3999999999999996E-2</v>
          </cell>
          <cell r="LI151">
            <v>0.129</v>
          </cell>
          <cell r="LJ151">
            <v>0.115</v>
          </cell>
          <cell r="LK151">
            <v>0.01</v>
          </cell>
          <cell r="LL151">
            <v>0.01</v>
          </cell>
          <cell r="LM151">
            <v>1.4E-2</v>
          </cell>
          <cell r="LN151">
            <v>6.4000000000000001E-2</v>
          </cell>
          <cell r="LO151">
            <v>0.13800000000000001</v>
          </cell>
          <cell r="LP151">
            <v>9.8000000000000004E-2</v>
          </cell>
          <cell r="LQ151">
            <v>0</v>
          </cell>
          <cell r="LR151">
            <v>0</v>
          </cell>
          <cell r="LS151">
            <v>0</v>
          </cell>
          <cell r="LT151">
            <v>1E-3</v>
          </cell>
          <cell r="LU151">
            <v>2E-3</v>
          </cell>
          <cell r="LV151">
            <v>7.0000000000000001E-3</v>
          </cell>
          <cell r="LW151">
            <v>0</v>
          </cell>
          <cell r="LX151">
            <v>0</v>
          </cell>
          <cell r="LY151">
            <v>0</v>
          </cell>
          <cell r="LZ151">
            <v>0</v>
          </cell>
          <cell r="MA151">
            <v>0</v>
          </cell>
          <cell r="MB151">
            <v>9.0999999999999998E-2</v>
          </cell>
          <cell r="MC151">
            <v>0</v>
          </cell>
          <cell r="MD151">
            <v>0</v>
          </cell>
          <cell r="ME151">
            <v>0</v>
          </cell>
          <cell r="MF151">
            <v>0</v>
          </cell>
          <cell r="MG151">
            <v>0</v>
          </cell>
          <cell r="MH151">
            <v>0.23100000000000001</v>
          </cell>
          <cell r="MI151">
            <v>0</v>
          </cell>
          <cell r="MJ151">
            <v>0</v>
          </cell>
          <cell r="MK151">
            <v>0</v>
          </cell>
          <cell r="ML151">
            <v>2E-3</v>
          </cell>
          <cell r="MM151">
            <v>0</v>
          </cell>
          <cell r="MN151">
            <v>0.32800000000000001</v>
          </cell>
          <cell r="MO151">
            <v>0</v>
          </cell>
          <cell r="MP151">
            <v>0</v>
          </cell>
          <cell r="MQ151">
            <v>0</v>
          </cell>
          <cell r="MR151">
            <v>0</v>
          </cell>
          <cell r="MS151">
            <v>0</v>
          </cell>
          <cell r="MT151">
            <v>0.33700000000000002</v>
          </cell>
          <cell r="MU151">
            <v>0</v>
          </cell>
          <cell r="MV151">
            <v>0</v>
          </cell>
          <cell r="MW151">
            <v>0</v>
          </cell>
          <cell r="MX151">
            <v>0</v>
          </cell>
          <cell r="MY151">
            <v>0</v>
          </cell>
          <cell r="MZ151">
            <v>1.0999999999999999E-2</v>
          </cell>
          <cell r="NA151">
            <v>4.8000000000000001E-2</v>
          </cell>
          <cell r="NB151">
            <v>0.107</v>
          </cell>
          <cell r="NC151">
            <v>2.5999999999999999E-2</v>
          </cell>
          <cell r="ND151">
            <v>2.4E-2</v>
          </cell>
          <cell r="NE151">
            <v>2.1000000000000001E-2</v>
          </cell>
          <cell r="NF151">
            <v>0</v>
          </cell>
          <cell r="NG151">
            <v>0.13300000000000001</v>
          </cell>
          <cell r="NH151">
            <v>1.4E-2</v>
          </cell>
          <cell r="NI151">
            <v>0.08</v>
          </cell>
          <cell r="NJ151">
            <v>1.7999999999999999E-2</v>
          </cell>
          <cell r="NK151">
            <v>1E-3</v>
          </cell>
          <cell r="NL151">
            <v>0.02</v>
          </cell>
          <cell r="NM151">
            <v>0.02</v>
          </cell>
          <cell r="NN151">
            <v>0.111</v>
          </cell>
          <cell r="NO151">
            <v>8.9999999999999993E-3</v>
          </cell>
          <cell r="NP151">
            <v>4.0000000000000001E-3</v>
          </cell>
          <cell r="NQ151">
            <v>3.2000000000000001E-2</v>
          </cell>
          <cell r="NR151">
            <v>3.5999999999999997E-2</v>
          </cell>
          <cell r="NS151">
            <v>4.4999999999999998E-2</v>
          </cell>
          <cell r="NT151">
            <v>0.25</v>
          </cell>
          <cell r="NU151">
            <v>0.16500000000000001</v>
          </cell>
          <cell r="NV151">
            <v>2.7E-2</v>
          </cell>
          <cell r="NW151">
            <v>5.0000000000000001E-3</v>
          </cell>
          <cell r="NX151">
            <v>3.1E-2</v>
          </cell>
          <cell r="NY151">
            <v>0.02</v>
          </cell>
          <cell r="NZ151">
            <v>0.16900000000000001</v>
          </cell>
          <cell r="OA151">
            <v>3.7999999999999999E-2</v>
          </cell>
          <cell r="OB151">
            <v>1.6E-2</v>
          </cell>
          <cell r="OC151">
            <v>2E-3</v>
          </cell>
          <cell r="OD151">
            <v>1.9E-2</v>
          </cell>
          <cell r="OE151">
            <v>0.12</v>
          </cell>
          <cell r="OF151">
            <v>0.02</v>
          </cell>
          <cell r="OG151">
            <v>0.01</v>
          </cell>
          <cell r="OH151">
            <v>1.4E-2</v>
          </cell>
          <cell r="OI151">
            <v>2.9000000000000001E-2</v>
          </cell>
          <cell r="OJ151">
            <v>0.316</v>
          </cell>
          <cell r="OK151">
            <v>4.2999999999999997E-2</v>
          </cell>
          <cell r="OL151">
            <v>3.0000000000000001E-3</v>
          </cell>
          <cell r="OM151">
            <v>1E-3</v>
          </cell>
          <cell r="ON151">
            <v>7.0000000000000001E-3</v>
          </cell>
          <cell r="OO151">
            <v>9.0999999999999998E-2</v>
          </cell>
          <cell r="OP151">
            <v>0.13900000000000001</v>
          </cell>
          <cell r="OQ151">
            <v>3.5999999999999997E-2</v>
          </cell>
          <cell r="OR151">
            <v>2.9000000000000001E-2</v>
          </cell>
          <cell r="OS151">
            <v>2.4E-2</v>
          </cell>
          <cell r="OT151">
            <v>8.0000000000000002E-3</v>
          </cell>
          <cell r="OU151">
            <v>2.5000000000000001E-2</v>
          </cell>
          <cell r="OV151">
            <v>3.5999999999999997E-2</v>
          </cell>
          <cell r="OW151">
            <v>1.4999999999999999E-2</v>
          </cell>
          <cell r="OX151">
            <v>7.2999999999999995E-2</v>
          </cell>
          <cell r="OY151">
            <v>0.104</v>
          </cell>
          <cell r="OZ151">
            <v>6.7000000000000004E-2</v>
          </cell>
          <cell r="PA151">
            <v>2.5000000000000001E-2</v>
          </cell>
          <cell r="PB151">
            <v>6.0000000000000001E-3</v>
          </cell>
          <cell r="PC151">
            <v>2.4E-2</v>
          </cell>
          <cell r="PD151">
            <v>0.24399999999999999</v>
          </cell>
        </row>
        <row r="152">
          <cell r="A152" t="str">
            <v>EnsSZ</v>
          </cell>
          <cell r="B152" t="str">
            <v>152</v>
          </cell>
          <cell r="C152" t="str">
            <v>NAF 38</v>
          </cell>
          <cell r="D152" t="str">
            <v>SZ</v>
          </cell>
          <cell r="E152" t="str">
            <v/>
          </cell>
          <cell r="F152">
            <v>1E-3</v>
          </cell>
          <cell r="G152">
            <v>4.9000000000000002E-2</v>
          </cell>
          <cell r="H152">
            <v>0.20100000000000001</v>
          </cell>
          <cell r="I152">
            <v>0.70099999999999996</v>
          </cell>
          <cell r="J152">
            <v>4.9000000000000002E-2</v>
          </cell>
          <cell r="K152">
            <v>0.41</v>
          </cell>
          <cell r="L152">
            <v>0.50600000000000001</v>
          </cell>
          <cell r="M152">
            <v>0.02</v>
          </cell>
          <cell r="N152">
            <v>6.4000000000000001E-2</v>
          </cell>
          <cell r="O152">
            <v>0.19</v>
          </cell>
          <cell r="P152">
            <v>0.245</v>
          </cell>
          <cell r="Q152">
            <v>0.02</v>
          </cell>
          <cell r="R152">
            <v>1.2999999999999999E-2</v>
          </cell>
          <cell r="S152">
            <v>0.153</v>
          </cell>
          <cell r="T152">
            <v>0.17799999999999999</v>
          </cell>
          <cell r="U152">
            <v>0.21</v>
          </cell>
          <cell r="V152">
            <v>0.129</v>
          </cell>
          <cell r="W152">
            <v>0.26300000000000001</v>
          </cell>
          <cell r="X152">
            <v>0.14699999999999999</v>
          </cell>
          <cell r="Y152">
            <v>0.80600000000000005</v>
          </cell>
          <cell r="Z152">
            <v>4.8000000000000001E-2</v>
          </cell>
          <cell r="AA152">
            <v>2.9000000000000001E-2</v>
          </cell>
          <cell r="AB152">
            <v>0.5</v>
          </cell>
          <cell r="AC152">
            <v>0.11</v>
          </cell>
          <cell r="AD152">
            <v>0.47099999999999997</v>
          </cell>
          <cell r="AE152">
            <v>0.28699999999999998</v>
          </cell>
          <cell r="AF152">
            <v>0.189</v>
          </cell>
          <cell r="AG152">
            <v>0.81100000000000005</v>
          </cell>
          <cell r="AH152">
            <v>0.14899999999999999</v>
          </cell>
          <cell r="AI152">
            <v>0.85099999999999998</v>
          </cell>
          <cell r="AK152">
            <v>0.39500000000000002</v>
          </cell>
          <cell r="AL152">
            <v>0.27900000000000003</v>
          </cell>
          <cell r="AM152">
            <v>3.6999999999999998E-2</v>
          </cell>
          <cell r="AN152">
            <v>0.13200000000000001</v>
          </cell>
          <cell r="AO152">
            <v>0.158</v>
          </cell>
          <cell r="AP152">
            <v>5.8000000000000003E-2</v>
          </cell>
          <cell r="AQ152">
            <v>5.0000000000000001E-3</v>
          </cell>
          <cell r="AR152">
            <v>0.105</v>
          </cell>
          <cell r="AS152">
            <v>0.753</v>
          </cell>
          <cell r="AT152">
            <v>7.9000000000000001E-2</v>
          </cell>
          <cell r="AV152">
            <v>1.0999999999999999E-2</v>
          </cell>
          <cell r="AW152">
            <v>3.7999999999999999E-2</v>
          </cell>
          <cell r="AX152">
            <v>5.0000000000000001E-3</v>
          </cell>
          <cell r="AY152">
            <v>0.78700000000000003</v>
          </cell>
          <cell r="AZ152">
            <v>0.159</v>
          </cell>
          <cell r="BA152">
            <v>19.317</v>
          </cell>
          <cell r="BB152">
            <v>0.104</v>
          </cell>
          <cell r="BC152">
            <v>0.254</v>
          </cell>
          <cell r="BD152">
            <v>0.28299999999999997</v>
          </cell>
          <cell r="BE152">
            <v>0.36</v>
          </cell>
          <cell r="BF152">
            <v>0.65900000000000003</v>
          </cell>
          <cell r="BG152">
            <v>0.14000000000000001</v>
          </cell>
          <cell r="BH152">
            <v>5.2999999999999999E-2</v>
          </cell>
          <cell r="BI152">
            <v>5.3999999999999999E-2</v>
          </cell>
          <cell r="BJ152">
            <v>3.7999999999999999E-2</v>
          </cell>
          <cell r="BK152">
            <v>5.5E-2</v>
          </cell>
          <cell r="BL152">
            <v>5.3999999999999999E-2</v>
          </cell>
          <cell r="BM152">
            <v>7.2999999999999995E-2</v>
          </cell>
          <cell r="BN152">
            <v>5.1999999999999998E-2</v>
          </cell>
          <cell r="BO152">
            <v>0.112</v>
          </cell>
          <cell r="BP152">
            <v>0.216</v>
          </cell>
          <cell r="BQ152">
            <v>0.49299999999999999</v>
          </cell>
          <cell r="BR152">
            <v>0.04</v>
          </cell>
          <cell r="BS152">
            <v>3.0000000000000001E-3</v>
          </cell>
          <cell r="BT152">
            <v>0.02</v>
          </cell>
          <cell r="BU152">
            <v>1.4E-2</v>
          </cell>
          <cell r="BV152">
            <v>0.08</v>
          </cell>
          <cell r="BW152">
            <v>0.84299999999999997</v>
          </cell>
          <cell r="BX152">
            <v>0</v>
          </cell>
          <cell r="BY152">
            <v>0</v>
          </cell>
          <cell r="BZ152">
            <v>5.0000000000000001E-3</v>
          </cell>
          <cell r="CA152">
            <v>0.13700000000000001</v>
          </cell>
          <cell r="CB152">
            <v>0.55800000000000005</v>
          </cell>
          <cell r="CC152">
            <v>0.3</v>
          </cell>
          <cell r="CD152">
            <v>1.2999999999999999E-2</v>
          </cell>
          <cell r="CE152">
            <v>1.0999999999999999E-2</v>
          </cell>
          <cell r="CF152">
            <v>3.4000000000000002E-2</v>
          </cell>
          <cell r="CG152">
            <v>0.191</v>
          </cell>
          <cell r="CH152">
            <v>0.46300000000000002</v>
          </cell>
          <cell r="CI152">
            <v>0.28899999999999998</v>
          </cell>
          <cell r="CJ152">
            <v>0</v>
          </cell>
          <cell r="CK152">
            <v>0</v>
          </cell>
          <cell r="CL152">
            <v>0</v>
          </cell>
          <cell r="CM152">
            <v>0</v>
          </cell>
          <cell r="CN152">
            <v>6.0000000000000001E-3</v>
          </cell>
          <cell r="CO152">
            <v>0.99399999999999999</v>
          </cell>
          <cell r="CP152">
            <v>0.54900000000000004</v>
          </cell>
          <cell r="CQ152">
            <v>0.30099999999999999</v>
          </cell>
          <cell r="CR152">
            <v>4.9000000000000002E-2</v>
          </cell>
          <cell r="CS152">
            <v>0.02</v>
          </cell>
          <cell r="CT152">
            <v>0.08</v>
          </cell>
          <cell r="CU152">
            <v>0.61799999999999999</v>
          </cell>
          <cell r="CV152">
            <v>0.20899999999999999</v>
          </cell>
          <cell r="CW152">
            <v>3.5000000000000003E-2</v>
          </cell>
          <cell r="CX152">
            <v>6.4000000000000001E-2</v>
          </cell>
          <cell r="CY152">
            <v>7.3999999999999996E-2</v>
          </cell>
          <cell r="CZ152">
            <v>0.69399999999999995</v>
          </cell>
          <cell r="DA152">
            <v>0.20399999999999999</v>
          </cell>
          <cell r="DB152">
            <v>6.8000000000000005E-2</v>
          </cell>
          <cell r="DC152">
            <v>7.0000000000000001E-3</v>
          </cell>
          <cell r="DD152">
            <v>2.5999999999999999E-2</v>
          </cell>
          <cell r="DE152">
            <v>0.496</v>
          </cell>
          <cell r="DF152">
            <v>0.20799999999999999</v>
          </cell>
          <cell r="DG152">
            <v>5.8999999999999997E-2</v>
          </cell>
          <cell r="DH152">
            <v>0.03</v>
          </cell>
          <cell r="DI152">
            <v>0.20599999999999999</v>
          </cell>
          <cell r="DJ152">
            <v>0.41299999999999998</v>
          </cell>
          <cell r="DK152">
            <v>6.7000000000000004E-2</v>
          </cell>
          <cell r="DL152">
            <v>1.7999999999999999E-2</v>
          </cell>
          <cell r="DM152">
            <v>2.9000000000000001E-2</v>
          </cell>
          <cell r="DN152">
            <v>0.47299999999999998</v>
          </cell>
          <cell r="DO152">
            <v>0.54500000000000004</v>
          </cell>
          <cell r="DP152">
            <v>0.13600000000000001</v>
          </cell>
          <cell r="DQ152">
            <v>1.4E-2</v>
          </cell>
          <cell r="DR152">
            <v>4.8000000000000001E-2</v>
          </cell>
          <cell r="DS152">
            <v>0.25600000000000001</v>
          </cell>
          <cell r="DT152">
            <v>0.48499999999999999</v>
          </cell>
          <cell r="DU152">
            <v>0.29799999999999999</v>
          </cell>
          <cell r="DV152">
            <v>0.14099999999999999</v>
          </cell>
          <cell r="DW152">
            <v>8.0000000000000002E-3</v>
          </cell>
          <cell r="DX152">
            <v>6.8000000000000005E-2</v>
          </cell>
          <cell r="DY152">
            <v>0.35699999999999998</v>
          </cell>
          <cell r="DZ152">
            <v>0.315</v>
          </cell>
          <cell r="EA152">
            <v>9.2999999999999999E-2</v>
          </cell>
          <cell r="EB152">
            <v>0.23400000000000001</v>
          </cell>
          <cell r="EC152">
            <v>0.14799999999999999</v>
          </cell>
          <cell r="ED152">
            <v>0.375</v>
          </cell>
          <cell r="EE152">
            <v>6.7000000000000004E-2</v>
          </cell>
          <cell r="EF152">
            <v>0.224</v>
          </cell>
          <cell r="EG152">
            <v>0.186</v>
          </cell>
          <cell r="EH152">
            <v>0.375</v>
          </cell>
          <cell r="EI152">
            <v>0.28999999999999998</v>
          </cell>
          <cell r="EJ152">
            <v>0.106</v>
          </cell>
          <cell r="EK152">
            <v>0.22900000000000001</v>
          </cell>
          <cell r="EL152">
            <v>0.312</v>
          </cell>
          <cell r="EM152">
            <v>5.3999999999999999E-2</v>
          </cell>
          <cell r="EN152">
            <v>0.112</v>
          </cell>
          <cell r="EO152">
            <v>7.5999999999999998E-2</v>
          </cell>
          <cell r="EP152">
            <v>9.8000000000000004E-2</v>
          </cell>
          <cell r="EQ152">
            <v>0.34899999999999998</v>
          </cell>
          <cell r="ER152">
            <v>0.27500000000000002</v>
          </cell>
          <cell r="ES152">
            <v>0.27500000000000002</v>
          </cell>
          <cell r="ET152">
            <v>8.8999999999999996E-2</v>
          </cell>
          <cell r="EU152">
            <v>0.25</v>
          </cell>
          <cell r="EV152">
            <v>0.14499999999999999</v>
          </cell>
          <cell r="EW152">
            <v>4.3999999999999997E-2</v>
          </cell>
          <cell r="EX152">
            <v>3.9E-2</v>
          </cell>
          <cell r="EY152">
            <v>0.14000000000000001</v>
          </cell>
          <cell r="EZ152">
            <v>0.22800000000000001</v>
          </cell>
          <cell r="FA152">
            <v>0.23200000000000001</v>
          </cell>
          <cell r="FB152">
            <v>0.371</v>
          </cell>
          <cell r="FC152">
            <v>0.34</v>
          </cell>
          <cell r="FD152">
            <v>5.7000000000000002E-2</v>
          </cell>
          <cell r="FE152">
            <v>0.27200000000000002</v>
          </cell>
          <cell r="FF152">
            <v>0.48899999999999999</v>
          </cell>
          <cell r="FG152">
            <v>0.19700000000000001</v>
          </cell>
          <cell r="FH152">
            <v>4.2999999999999997E-2</v>
          </cell>
          <cell r="FI152">
            <v>0.159</v>
          </cell>
          <cell r="FJ152">
            <v>0.54300000000000004</v>
          </cell>
          <cell r="FK152">
            <v>0.23799999999999999</v>
          </cell>
          <cell r="FL152">
            <v>6.0999999999999999E-2</v>
          </cell>
          <cell r="FM152">
            <v>9.8000000000000004E-2</v>
          </cell>
          <cell r="FN152">
            <v>0.6</v>
          </cell>
          <cell r="FO152">
            <v>0.249</v>
          </cell>
          <cell r="FP152">
            <v>5.3999999999999999E-2</v>
          </cell>
          <cell r="FQ152">
            <v>0.66500000000000004</v>
          </cell>
          <cell r="FR152">
            <v>0.14199999999999999</v>
          </cell>
          <cell r="FS152">
            <v>3.5999999999999997E-2</v>
          </cell>
          <cell r="FT152">
            <v>6.3E-2</v>
          </cell>
          <cell r="FU152">
            <v>9.4E-2</v>
          </cell>
          <cell r="FV152">
            <v>0</v>
          </cell>
          <cell r="FW152">
            <v>0.64900000000000002</v>
          </cell>
          <cell r="FX152">
            <v>0.14199999999999999</v>
          </cell>
          <cell r="FY152">
            <v>3.5000000000000003E-2</v>
          </cell>
          <cell r="FZ152">
            <v>7.0000000000000007E-2</v>
          </cell>
          <cell r="GA152">
            <v>0.10299999999999999</v>
          </cell>
          <cell r="GB152">
            <v>0</v>
          </cell>
          <cell r="GC152">
            <v>0</v>
          </cell>
          <cell r="GD152">
            <v>0</v>
          </cell>
          <cell r="GE152">
            <v>0</v>
          </cell>
          <cell r="GF152">
            <v>1E-3</v>
          </cell>
          <cell r="GG152">
            <v>0</v>
          </cell>
          <cell r="GH152">
            <v>0</v>
          </cell>
          <cell r="GI152">
            <v>2.9000000000000001E-2</v>
          </cell>
          <cell r="GJ152">
            <v>2E-3</v>
          </cell>
          <cell r="GK152">
            <v>0.01</v>
          </cell>
          <cell r="GL152">
            <v>0</v>
          </cell>
          <cell r="GM152">
            <v>5.0000000000000001E-3</v>
          </cell>
          <cell r="GN152">
            <v>0</v>
          </cell>
          <cell r="GO152">
            <v>0.161</v>
          </cell>
          <cell r="GP152">
            <v>2.7E-2</v>
          </cell>
          <cell r="GQ152">
            <v>5.0000000000000001E-3</v>
          </cell>
          <cell r="GR152">
            <v>4.0000000000000001E-3</v>
          </cell>
          <cell r="GS152">
            <v>5.0000000000000001E-3</v>
          </cell>
          <cell r="GT152">
            <v>1E-3</v>
          </cell>
          <cell r="GU152">
            <v>0.437</v>
          </cell>
          <cell r="GV152">
            <v>0.107</v>
          </cell>
          <cell r="GW152">
            <v>3.5999999999999997E-2</v>
          </cell>
          <cell r="GX152">
            <v>4.8000000000000001E-2</v>
          </cell>
          <cell r="GY152">
            <v>2.8000000000000001E-2</v>
          </cell>
          <cell r="GZ152">
            <v>4.2999999999999997E-2</v>
          </cell>
          <cell r="HA152">
            <v>3.1E-2</v>
          </cell>
          <cell r="HB152">
            <v>4.0000000000000001E-3</v>
          </cell>
          <cell r="HC152">
            <v>2E-3</v>
          </cell>
          <cell r="HD152">
            <v>1E-3</v>
          </cell>
          <cell r="HE152">
            <v>0</v>
          </cell>
          <cell r="HF152">
            <v>1.0999999999999999E-2</v>
          </cell>
          <cell r="HG152">
            <v>0</v>
          </cell>
          <cell r="HH152">
            <v>1E-3</v>
          </cell>
          <cell r="HI152">
            <v>0</v>
          </cell>
          <cell r="HJ152">
            <v>0</v>
          </cell>
          <cell r="HK152">
            <v>0</v>
          </cell>
          <cell r="HL152">
            <v>0</v>
          </cell>
          <cell r="HM152">
            <v>0</v>
          </cell>
          <cell r="HN152">
            <v>1E-3</v>
          </cell>
          <cell r="HO152">
            <v>0</v>
          </cell>
          <cell r="HP152">
            <v>8.0000000000000002E-3</v>
          </cell>
          <cell r="HQ152">
            <v>1.6E-2</v>
          </cell>
          <cell r="HR152">
            <v>2.3E-2</v>
          </cell>
          <cell r="HS152">
            <v>1.2999999999999999E-2</v>
          </cell>
          <cell r="HT152">
            <v>5.0000000000000001E-3</v>
          </cell>
          <cell r="HU152">
            <v>8.0000000000000002E-3</v>
          </cell>
          <cell r="HV152">
            <v>2.5000000000000001E-2</v>
          </cell>
          <cell r="HW152">
            <v>4.7E-2</v>
          </cell>
          <cell r="HX152">
            <v>9.0999999999999998E-2</v>
          </cell>
          <cell r="HY152">
            <v>4.1000000000000002E-2</v>
          </cell>
          <cell r="HZ152">
            <v>5.8000000000000003E-2</v>
          </cell>
          <cell r="IA152">
            <v>4.3999999999999997E-2</v>
          </cell>
          <cell r="IB152">
            <v>7.3999999999999996E-2</v>
          </cell>
          <cell r="IC152">
            <v>0.14699999999999999</v>
          </cell>
          <cell r="ID152">
            <v>0.35299999999999998</v>
          </cell>
          <cell r="IE152">
            <v>0</v>
          </cell>
          <cell r="IF152">
            <v>8.9999999999999993E-3</v>
          </cell>
          <cell r="IG152">
            <v>0</v>
          </cell>
          <cell r="IH152">
            <v>5.0000000000000001E-3</v>
          </cell>
          <cell r="II152">
            <v>6.0000000000000001E-3</v>
          </cell>
          <cell r="IJ152">
            <v>2.5999999999999999E-2</v>
          </cell>
          <cell r="IK152">
            <v>0</v>
          </cell>
          <cell r="IL152">
            <v>0</v>
          </cell>
          <cell r="IM152">
            <v>0</v>
          </cell>
          <cell r="IN152">
            <v>0</v>
          </cell>
          <cell r="IO152">
            <v>0</v>
          </cell>
          <cell r="IP152">
            <v>1E-3</v>
          </cell>
          <cell r="IQ152">
            <v>0</v>
          </cell>
          <cell r="IR152">
            <v>0</v>
          </cell>
          <cell r="IS152">
            <v>1.4E-2</v>
          </cell>
          <cell r="IT152">
            <v>2E-3</v>
          </cell>
          <cell r="IU152">
            <v>8.9999999999999993E-3</v>
          </cell>
          <cell r="IV152">
            <v>2.4E-2</v>
          </cell>
          <cell r="IW152">
            <v>1.9E-2</v>
          </cell>
          <cell r="IX152">
            <v>3.0000000000000001E-3</v>
          </cell>
          <cell r="IY152">
            <v>7.0000000000000001E-3</v>
          </cell>
          <cell r="IZ152">
            <v>8.0000000000000002E-3</v>
          </cell>
          <cell r="JA152">
            <v>1.2999999999999999E-2</v>
          </cell>
          <cell r="JB152">
            <v>0.15</v>
          </cell>
          <cell r="JC152">
            <v>2.1000000000000001E-2</v>
          </cell>
          <cell r="JD152">
            <v>0</v>
          </cell>
          <cell r="JE152">
            <v>0</v>
          </cell>
          <cell r="JF152">
            <v>4.0000000000000001E-3</v>
          </cell>
          <cell r="JG152">
            <v>5.6000000000000001E-2</v>
          </cell>
          <cell r="JH152">
            <v>0.622</v>
          </cell>
          <cell r="JI152">
            <v>0</v>
          </cell>
          <cell r="JJ152">
            <v>0</v>
          </cell>
          <cell r="JK152">
            <v>0</v>
          </cell>
          <cell r="JL152">
            <v>0</v>
          </cell>
          <cell r="JM152">
            <v>2E-3</v>
          </cell>
          <cell r="JN152">
            <v>4.5999999999999999E-2</v>
          </cell>
          <cell r="JO152">
            <v>0</v>
          </cell>
          <cell r="JP152">
            <v>0</v>
          </cell>
          <cell r="JQ152">
            <v>0</v>
          </cell>
          <cell r="JR152">
            <v>0</v>
          </cell>
          <cell r="JS152">
            <v>0</v>
          </cell>
          <cell r="JT152">
            <v>1E-3</v>
          </cell>
          <cell r="JU152">
            <v>0</v>
          </cell>
          <cell r="JV152">
            <v>0</v>
          </cell>
          <cell r="JW152">
            <v>0</v>
          </cell>
          <cell r="JX152">
            <v>8.9999999999999993E-3</v>
          </cell>
          <cell r="JY152">
            <v>3.2000000000000001E-2</v>
          </cell>
          <cell r="JZ152">
            <v>7.0000000000000001E-3</v>
          </cell>
          <cell r="KA152">
            <v>0</v>
          </cell>
          <cell r="KB152">
            <v>0</v>
          </cell>
          <cell r="KC152">
            <v>4.0000000000000001E-3</v>
          </cell>
          <cell r="KD152">
            <v>3.1E-2</v>
          </cell>
          <cell r="KE152">
            <v>9.1999999999999998E-2</v>
          </cell>
          <cell r="KF152">
            <v>5.2999999999999999E-2</v>
          </cell>
          <cell r="KG152">
            <v>0</v>
          </cell>
          <cell r="KH152">
            <v>0</v>
          </cell>
          <cell r="KI152">
            <v>2E-3</v>
          </cell>
          <cell r="KJ152">
            <v>8.6999999999999994E-2</v>
          </cell>
          <cell r="KK152">
            <v>0.40300000000000002</v>
          </cell>
          <cell r="KL152">
            <v>0.22900000000000001</v>
          </cell>
          <cell r="KM152">
            <v>0</v>
          </cell>
          <cell r="KN152">
            <v>0</v>
          </cell>
          <cell r="KO152">
            <v>0</v>
          </cell>
          <cell r="KP152">
            <v>0.01</v>
          </cell>
          <cell r="KQ152">
            <v>0.03</v>
          </cell>
          <cell r="KR152">
            <v>0.01</v>
          </cell>
          <cell r="KS152">
            <v>0</v>
          </cell>
          <cell r="KT152">
            <v>0</v>
          </cell>
          <cell r="KU152">
            <v>0</v>
          </cell>
          <cell r="KV152">
            <v>0</v>
          </cell>
          <cell r="KW152">
            <v>0</v>
          </cell>
          <cell r="KX152">
            <v>1E-3</v>
          </cell>
          <cell r="KY152">
            <v>1E-3</v>
          </cell>
          <cell r="KZ152">
            <v>0</v>
          </cell>
          <cell r="LA152">
            <v>0</v>
          </cell>
          <cell r="LB152">
            <v>1.2E-2</v>
          </cell>
          <cell r="LC152">
            <v>3.2000000000000001E-2</v>
          </cell>
          <cell r="LD152">
            <v>4.0000000000000001E-3</v>
          </cell>
          <cell r="LE152">
            <v>1E-3</v>
          </cell>
          <cell r="LF152">
            <v>2E-3</v>
          </cell>
          <cell r="LG152">
            <v>3.0000000000000001E-3</v>
          </cell>
          <cell r="LH152">
            <v>4.5999999999999999E-2</v>
          </cell>
          <cell r="LI152">
            <v>5.8999999999999997E-2</v>
          </cell>
          <cell r="LJ152">
            <v>7.1999999999999995E-2</v>
          </cell>
          <cell r="LK152">
            <v>1.0999999999999999E-2</v>
          </cell>
          <cell r="LL152">
            <v>8.9999999999999993E-3</v>
          </cell>
          <cell r="LM152">
            <v>3.2000000000000001E-2</v>
          </cell>
          <cell r="LN152">
            <v>0.13</v>
          </cell>
          <cell r="LO152">
            <v>0.33500000000000002</v>
          </cell>
          <cell r="LP152">
            <v>0.20799999999999999</v>
          </cell>
          <cell r="LQ152">
            <v>0</v>
          </cell>
          <cell r="LR152">
            <v>0</v>
          </cell>
          <cell r="LS152">
            <v>0</v>
          </cell>
          <cell r="LT152">
            <v>3.0000000000000001E-3</v>
          </cell>
          <cell r="LU152">
            <v>3.6999999999999998E-2</v>
          </cell>
          <cell r="LV152">
            <v>4.0000000000000001E-3</v>
          </cell>
          <cell r="LW152">
            <v>0</v>
          </cell>
          <cell r="LX152">
            <v>0</v>
          </cell>
          <cell r="LY152">
            <v>0</v>
          </cell>
          <cell r="LZ152">
            <v>0</v>
          </cell>
          <cell r="MA152">
            <v>0</v>
          </cell>
          <cell r="MB152">
            <v>1E-3</v>
          </cell>
          <cell r="MC152">
            <v>0</v>
          </cell>
          <cell r="MD152">
            <v>0</v>
          </cell>
          <cell r="ME152">
            <v>0</v>
          </cell>
          <cell r="MF152">
            <v>0</v>
          </cell>
          <cell r="MG152">
            <v>0</v>
          </cell>
          <cell r="MH152">
            <v>4.9000000000000002E-2</v>
          </cell>
          <cell r="MI152">
            <v>0</v>
          </cell>
          <cell r="MJ152">
            <v>0</v>
          </cell>
          <cell r="MK152">
            <v>0</v>
          </cell>
          <cell r="ML152">
            <v>0</v>
          </cell>
          <cell r="MM152">
            <v>0</v>
          </cell>
          <cell r="MN152">
            <v>0.187</v>
          </cell>
          <cell r="MO152">
            <v>0</v>
          </cell>
          <cell r="MP152">
            <v>0</v>
          </cell>
          <cell r="MQ152">
            <v>0</v>
          </cell>
          <cell r="MR152">
            <v>0</v>
          </cell>
          <cell r="MS152">
            <v>4.0000000000000001E-3</v>
          </cell>
          <cell r="MT152">
            <v>0.71</v>
          </cell>
          <cell r="MU152">
            <v>0</v>
          </cell>
          <cell r="MV152">
            <v>0</v>
          </cell>
          <cell r="MW152">
            <v>0</v>
          </cell>
          <cell r="MX152">
            <v>0</v>
          </cell>
          <cell r="MY152">
            <v>1E-3</v>
          </cell>
          <cell r="MZ152">
            <v>4.7E-2</v>
          </cell>
          <cell r="NA152">
            <v>0.13300000000000001</v>
          </cell>
          <cell r="NB152">
            <v>0.14599999999999999</v>
          </cell>
          <cell r="NC152">
            <v>2.4E-2</v>
          </cell>
          <cell r="ND152">
            <v>2.5000000000000001E-2</v>
          </cell>
          <cell r="NE152">
            <v>0.03</v>
          </cell>
          <cell r="NF152">
            <v>1.4E-2</v>
          </cell>
          <cell r="NG152">
            <v>0.16400000000000001</v>
          </cell>
          <cell r="NH152">
            <v>1.9E-2</v>
          </cell>
          <cell r="NI152">
            <v>0.10299999999999999</v>
          </cell>
          <cell r="NJ152">
            <v>1.4999999999999999E-2</v>
          </cell>
          <cell r="NK152">
            <v>0</v>
          </cell>
          <cell r="NL152">
            <v>1.7999999999999999E-2</v>
          </cell>
          <cell r="NM152">
            <v>8.9999999999999993E-3</v>
          </cell>
          <cell r="NN152">
            <v>6.3E-2</v>
          </cell>
          <cell r="NO152">
            <v>3.0000000000000001E-3</v>
          </cell>
          <cell r="NP152">
            <v>2E-3</v>
          </cell>
          <cell r="NQ152">
            <v>4.7E-2</v>
          </cell>
          <cell r="NR152">
            <v>1.4E-2</v>
          </cell>
          <cell r="NS152">
            <v>3.2000000000000001E-2</v>
          </cell>
          <cell r="NT152">
            <v>0.13900000000000001</v>
          </cell>
          <cell r="NU152">
            <v>0.311</v>
          </cell>
          <cell r="NV152">
            <v>1.4999999999999999E-2</v>
          </cell>
          <cell r="NW152">
            <v>3.0000000000000001E-3</v>
          </cell>
          <cell r="NX152">
            <v>2.8000000000000001E-2</v>
          </cell>
          <cell r="NY152">
            <v>2.8000000000000001E-2</v>
          </cell>
          <cell r="NZ152">
            <v>0.24399999999999999</v>
          </cell>
          <cell r="OA152">
            <v>2.1999999999999999E-2</v>
          </cell>
          <cell r="OB152">
            <v>2.1999999999999999E-2</v>
          </cell>
          <cell r="OC152">
            <v>2E-3</v>
          </cell>
          <cell r="OD152">
            <v>1.4999999999999999E-2</v>
          </cell>
          <cell r="OE152">
            <v>7.3999999999999996E-2</v>
          </cell>
          <cell r="OF152">
            <v>3.0000000000000001E-3</v>
          </cell>
          <cell r="OG152">
            <v>3.3000000000000002E-2</v>
          </cell>
          <cell r="OH152">
            <v>1.6E-2</v>
          </cell>
          <cell r="OI152">
            <v>7.0000000000000001E-3</v>
          </cell>
          <cell r="OJ152">
            <v>0.17599999999999999</v>
          </cell>
          <cell r="OK152">
            <v>0.128</v>
          </cell>
          <cell r="OL152">
            <v>1.4E-2</v>
          </cell>
          <cell r="OM152">
            <v>1E-3</v>
          </cell>
          <cell r="ON152">
            <v>6.0000000000000001E-3</v>
          </cell>
          <cell r="OO152">
            <v>0.17499999999999999</v>
          </cell>
          <cell r="OP152">
            <v>0.155</v>
          </cell>
          <cell r="OQ152">
            <v>1.7000000000000001E-2</v>
          </cell>
          <cell r="OR152">
            <v>2.8000000000000001E-2</v>
          </cell>
          <cell r="OS152">
            <v>1.4999999999999999E-2</v>
          </cell>
          <cell r="OT152">
            <v>1.2999999999999999E-2</v>
          </cell>
          <cell r="OU152">
            <v>1.7000000000000001E-2</v>
          </cell>
          <cell r="OV152">
            <v>0.02</v>
          </cell>
          <cell r="OW152">
            <v>0.03</v>
          </cell>
          <cell r="OX152">
            <v>0.10299999999999999</v>
          </cell>
          <cell r="OY152">
            <v>7.0000000000000007E-2</v>
          </cell>
          <cell r="OZ152">
            <v>2.1000000000000001E-2</v>
          </cell>
          <cell r="PA152">
            <v>2.5000000000000001E-2</v>
          </cell>
          <cell r="PB152">
            <v>5.0000000000000001E-3</v>
          </cell>
          <cell r="PC152">
            <v>1E-3</v>
          </cell>
          <cell r="PD152">
            <v>0.154</v>
          </cell>
        </row>
        <row r="153">
          <cell r="A153" t="str">
            <v>EnsET2</v>
          </cell>
          <cell r="B153" t="str">
            <v>153</v>
          </cell>
          <cell r="C153" t="str">
            <v>NAF 4</v>
          </cell>
          <cell r="D153" t="str">
            <v>ET2</v>
          </cell>
          <cell r="E153" t="str">
            <v/>
          </cell>
          <cell r="F153">
            <v>2E-3</v>
          </cell>
          <cell r="G153">
            <v>2.8000000000000001E-2</v>
          </cell>
          <cell r="H153">
            <v>0.29099999999999998</v>
          </cell>
          <cell r="I153">
            <v>0.61499999999999999</v>
          </cell>
          <cell r="J153">
            <v>6.4000000000000001E-2</v>
          </cell>
          <cell r="K153">
            <v>0.85499999999999998</v>
          </cell>
          <cell r="L153">
            <v>5.3999999999999999E-2</v>
          </cell>
          <cell r="M153">
            <v>6.3E-2</v>
          </cell>
          <cell r="N153">
            <v>2.8000000000000001E-2</v>
          </cell>
          <cell r="O153">
            <v>0.22900000000000001</v>
          </cell>
          <cell r="P153">
            <v>0.245</v>
          </cell>
          <cell r="Q153">
            <v>0.11700000000000001</v>
          </cell>
          <cell r="R153">
            <v>0.03</v>
          </cell>
          <cell r="S153">
            <v>0.13</v>
          </cell>
          <cell r="T153">
            <v>0.32400000000000001</v>
          </cell>
          <cell r="U153">
            <v>4.3999999999999997E-2</v>
          </cell>
          <cell r="V153">
            <v>0.10299999999999999</v>
          </cell>
          <cell r="W153">
            <v>0.26</v>
          </cell>
          <cell r="X153">
            <v>0.14399999999999999</v>
          </cell>
          <cell r="Y153">
            <v>0.81299999999999994</v>
          </cell>
          <cell r="Z153">
            <v>4.2999999999999997E-2</v>
          </cell>
          <cell r="AA153">
            <v>0.16200000000000001</v>
          </cell>
          <cell r="AB153">
            <v>0.437</v>
          </cell>
          <cell r="AC153">
            <v>0.23200000000000001</v>
          </cell>
          <cell r="AD153">
            <v>0.55600000000000005</v>
          </cell>
          <cell r="AE153">
            <v>0.29599999999999999</v>
          </cell>
          <cell r="AF153">
            <v>0.26400000000000001</v>
          </cell>
          <cell r="AG153">
            <v>0.73599999999999999</v>
          </cell>
          <cell r="AH153">
            <v>0.45700000000000002</v>
          </cell>
          <cell r="AI153">
            <v>0.54300000000000004</v>
          </cell>
          <cell r="AK153">
            <v>0.67</v>
          </cell>
          <cell r="AL153">
            <v>5.7000000000000002E-2</v>
          </cell>
          <cell r="AM153">
            <v>0</v>
          </cell>
          <cell r="AN153">
            <v>0.22</v>
          </cell>
          <cell r="AO153">
            <v>5.2999999999999999E-2</v>
          </cell>
          <cell r="AP153">
            <v>0.155</v>
          </cell>
          <cell r="AQ153">
            <v>6.4000000000000001E-2</v>
          </cell>
          <cell r="AR153">
            <v>9.0999999999999998E-2</v>
          </cell>
          <cell r="AS153">
            <v>0.50800000000000001</v>
          </cell>
          <cell r="AT153">
            <v>0.182</v>
          </cell>
          <cell r="AV153">
            <v>6.9000000000000006E-2</v>
          </cell>
          <cell r="AW153">
            <v>8.1000000000000003E-2</v>
          </cell>
          <cell r="AX153">
            <v>3.3000000000000002E-2</v>
          </cell>
          <cell r="AY153">
            <v>0.65100000000000002</v>
          </cell>
          <cell r="AZ153">
            <v>0.16600000000000001</v>
          </cell>
          <cell r="BA153">
            <v>15.432</v>
          </cell>
          <cell r="BB153">
            <v>0.13800000000000001</v>
          </cell>
          <cell r="BC153">
            <v>0.22500000000000001</v>
          </cell>
          <cell r="BD153">
            <v>0.39100000000000001</v>
          </cell>
          <cell r="BE153">
            <v>0.246</v>
          </cell>
          <cell r="BF153">
            <v>0.59799999999999998</v>
          </cell>
          <cell r="BG153">
            <v>0.23699999999999999</v>
          </cell>
          <cell r="BH153">
            <v>8.6999999999999994E-2</v>
          </cell>
          <cell r="BI153">
            <v>0.03</v>
          </cell>
          <cell r="BJ153">
            <v>2.4E-2</v>
          </cell>
          <cell r="BK153">
            <v>2.5000000000000001E-2</v>
          </cell>
          <cell r="BL153">
            <v>2.1999999999999999E-2</v>
          </cell>
          <cell r="BM153">
            <v>3.6999999999999998E-2</v>
          </cell>
          <cell r="BN153">
            <v>0.13</v>
          </cell>
          <cell r="BO153">
            <v>0.161</v>
          </cell>
          <cell r="BP153">
            <v>0.312</v>
          </cell>
          <cell r="BQ153">
            <v>0.33800000000000002</v>
          </cell>
          <cell r="BR153">
            <v>1E-3</v>
          </cell>
          <cell r="BS153">
            <v>3.0000000000000001E-3</v>
          </cell>
          <cell r="BT153">
            <v>0.01</v>
          </cell>
          <cell r="BU153">
            <v>2.3E-2</v>
          </cell>
          <cell r="BV153">
            <v>0.14699999999999999</v>
          </cell>
          <cell r="BW153">
            <v>0.81499999999999995</v>
          </cell>
          <cell r="BX153">
            <v>0</v>
          </cell>
          <cell r="BY153">
            <v>0</v>
          </cell>
          <cell r="BZ153">
            <v>4.0000000000000001E-3</v>
          </cell>
          <cell r="CA153">
            <v>0.13800000000000001</v>
          </cell>
          <cell r="CB153">
            <v>0.77800000000000002</v>
          </cell>
          <cell r="CC153">
            <v>7.9000000000000001E-2</v>
          </cell>
          <cell r="CD153">
            <v>2E-3</v>
          </cell>
          <cell r="CE153">
            <v>4.0000000000000001E-3</v>
          </cell>
          <cell r="CF153">
            <v>3.3000000000000002E-2</v>
          </cell>
          <cell r="CG153">
            <v>0.17399999999999999</v>
          </cell>
          <cell r="CH153">
            <v>0.64300000000000002</v>
          </cell>
          <cell r="CI153">
            <v>0.14499999999999999</v>
          </cell>
          <cell r="CJ153">
            <v>0</v>
          </cell>
          <cell r="CK153">
            <v>0</v>
          </cell>
          <cell r="CL153">
            <v>0</v>
          </cell>
          <cell r="CM153">
            <v>2E-3</v>
          </cell>
          <cell r="CN153">
            <v>4.0000000000000001E-3</v>
          </cell>
          <cell r="CO153">
            <v>0.99399999999999999</v>
          </cell>
          <cell r="CP153">
            <v>0.53900000000000003</v>
          </cell>
          <cell r="CQ153">
            <v>0.373</v>
          </cell>
          <cell r="CR153">
            <v>5.7000000000000002E-2</v>
          </cell>
          <cell r="CS153">
            <v>7.0000000000000001E-3</v>
          </cell>
          <cell r="CT153">
            <v>2.5000000000000001E-2</v>
          </cell>
          <cell r="CU153">
            <v>0.52100000000000002</v>
          </cell>
          <cell r="CV153">
            <v>0.27800000000000002</v>
          </cell>
          <cell r="CW153">
            <v>2.8000000000000001E-2</v>
          </cell>
          <cell r="CX153">
            <v>0.107</v>
          </cell>
          <cell r="CY153">
            <v>6.6000000000000003E-2</v>
          </cell>
          <cell r="CZ153">
            <v>0.66800000000000004</v>
          </cell>
          <cell r="DA153">
            <v>0.23499999999999999</v>
          </cell>
          <cell r="DB153">
            <v>9.5000000000000001E-2</v>
          </cell>
          <cell r="DC153">
            <v>1E-3</v>
          </cell>
          <cell r="DD153">
            <v>2E-3</v>
          </cell>
          <cell r="DE153">
            <v>0.63600000000000001</v>
          </cell>
          <cell r="DF153">
            <v>0.17799999999999999</v>
          </cell>
          <cell r="DG153">
            <v>2.3E-2</v>
          </cell>
          <cell r="DH153">
            <v>3.0000000000000001E-3</v>
          </cell>
          <cell r="DI153">
            <v>0.159</v>
          </cell>
          <cell r="DJ153">
            <v>0.47399999999999998</v>
          </cell>
          <cell r="DK153">
            <v>9.5000000000000001E-2</v>
          </cell>
          <cell r="DL153">
            <v>6.0000000000000001E-3</v>
          </cell>
          <cell r="DM153">
            <v>1.2999999999999999E-2</v>
          </cell>
          <cell r="DN153">
            <v>0.41299999999999998</v>
          </cell>
          <cell r="DO153">
            <v>0.56899999999999995</v>
          </cell>
          <cell r="DP153">
            <v>0.191</v>
          </cell>
          <cell r="DQ153">
            <v>4.5999999999999999E-2</v>
          </cell>
          <cell r="DR153">
            <v>3.3000000000000002E-2</v>
          </cell>
          <cell r="DS153">
            <v>0.16</v>
          </cell>
          <cell r="DT153">
            <v>0.503</v>
          </cell>
          <cell r="DU153">
            <v>0.32200000000000001</v>
          </cell>
          <cell r="DV153">
            <v>0.16200000000000001</v>
          </cell>
          <cell r="DW153">
            <v>3.0000000000000001E-3</v>
          </cell>
          <cell r="DX153">
            <v>8.9999999999999993E-3</v>
          </cell>
          <cell r="DY153">
            <v>0.23899999999999999</v>
          </cell>
          <cell r="DZ153">
            <v>0.42199999999999999</v>
          </cell>
          <cell r="EA153">
            <v>7.9000000000000001E-2</v>
          </cell>
          <cell r="EB153">
            <v>0.25900000000000001</v>
          </cell>
          <cell r="EC153">
            <v>9.0999999999999998E-2</v>
          </cell>
          <cell r="ED153">
            <v>0.26800000000000002</v>
          </cell>
          <cell r="EE153">
            <v>5.6000000000000001E-2</v>
          </cell>
          <cell r="EF153">
            <v>0.34399999999999997</v>
          </cell>
          <cell r="EG153">
            <v>0.24</v>
          </cell>
          <cell r="EH153">
            <v>0.27500000000000002</v>
          </cell>
          <cell r="EI153">
            <v>0.371</v>
          </cell>
          <cell r="EJ153">
            <v>9.6000000000000002E-2</v>
          </cell>
          <cell r="EK153">
            <v>0.25800000000000001</v>
          </cell>
          <cell r="EL153">
            <v>0.27900000000000003</v>
          </cell>
          <cell r="EM153">
            <v>4.8000000000000001E-2</v>
          </cell>
          <cell r="EN153">
            <v>6.3E-2</v>
          </cell>
          <cell r="EO153">
            <v>0.13</v>
          </cell>
          <cell r="EP153">
            <v>0.13400000000000001</v>
          </cell>
          <cell r="EQ153">
            <v>0.34599999999999997</v>
          </cell>
          <cell r="ER153">
            <v>0.251</v>
          </cell>
          <cell r="ES153">
            <v>0.44900000000000001</v>
          </cell>
          <cell r="ET153">
            <v>6.9000000000000006E-2</v>
          </cell>
          <cell r="EU153">
            <v>0.156</v>
          </cell>
          <cell r="EV153">
            <v>5.8000000000000003E-2</v>
          </cell>
          <cell r="EW153">
            <v>2.8000000000000001E-2</v>
          </cell>
          <cell r="EX153">
            <v>0.155</v>
          </cell>
          <cell r="EY153">
            <v>0.13600000000000001</v>
          </cell>
          <cell r="EZ153">
            <v>0.13900000000000001</v>
          </cell>
          <cell r="FA153">
            <v>0.39900000000000002</v>
          </cell>
          <cell r="FB153">
            <v>0.2</v>
          </cell>
          <cell r="FC153">
            <v>0.35799999999999998</v>
          </cell>
          <cell r="FD153">
            <v>4.2999999999999997E-2</v>
          </cell>
          <cell r="FE153">
            <v>0.51600000000000001</v>
          </cell>
          <cell r="FF153">
            <v>0.217</v>
          </cell>
          <cell r="FG153">
            <v>0.23400000000000001</v>
          </cell>
          <cell r="FH153">
            <v>3.2000000000000001E-2</v>
          </cell>
          <cell r="FI153">
            <v>0.31900000000000001</v>
          </cell>
          <cell r="FJ153">
            <v>0.34499999999999997</v>
          </cell>
          <cell r="FK153">
            <v>0.29599999999999999</v>
          </cell>
          <cell r="FL153">
            <v>0.04</v>
          </cell>
          <cell r="FM153">
            <v>0.16900000000000001</v>
          </cell>
          <cell r="FN153">
            <v>0.45300000000000001</v>
          </cell>
          <cell r="FO153">
            <v>0.33600000000000002</v>
          </cell>
          <cell r="FP153">
            <v>4.2000000000000003E-2</v>
          </cell>
          <cell r="FQ153">
            <v>0.69699999999999995</v>
          </cell>
          <cell r="FR153">
            <v>0.129</v>
          </cell>
          <cell r="FS153">
            <v>1.9E-2</v>
          </cell>
          <cell r="FT153">
            <v>7.2999999999999995E-2</v>
          </cell>
          <cell r="FU153">
            <v>8.1000000000000003E-2</v>
          </cell>
          <cell r="FV153">
            <v>1E-3</v>
          </cell>
          <cell r="FW153">
            <v>0.67700000000000005</v>
          </cell>
          <cell r="FX153">
            <v>0.13100000000000001</v>
          </cell>
          <cell r="FY153">
            <v>0.02</v>
          </cell>
          <cell r="FZ153">
            <v>8.1000000000000003E-2</v>
          </cell>
          <cell r="GA153">
            <v>0.09</v>
          </cell>
          <cell r="GB153">
            <v>1E-3</v>
          </cell>
          <cell r="GC153">
            <v>1E-3</v>
          </cell>
          <cell r="GD153">
            <v>0</v>
          </cell>
          <cell r="GE153">
            <v>0</v>
          </cell>
          <cell r="GF153">
            <v>0</v>
          </cell>
          <cell r="GG153">
            <v>0</v>
          </cell>
          <cell r="GH153">
            <v>0</v>
          </cell>
          <cell r="GI153">
            <v>1.2999999999999999E-2</v>
          </cell>
          <cell r="GJ153">
            <v>7.0000000000000001E-3</v>
          </cell>
          <cell r="GK153">
            <v>4.0000000000000001E-3</v>
          </cell>
          <cell r="GL153">
            <v>2E-3</v>
          </cell>
          <cell r="GM153">
            <v>1E-3</v>
          </cell>
          <cell r="GN153">
            <v>0</v>
          </cell>
          <cell r="GO153">
            <v>0.13700000000000001</v>
          </cell>
          <cell r="GP153">
            <v>0.106</v>
          </cell>
          <cell r="GQ153">
            <v>2.1999999999999999E-2</v>
          </cell>
          <cell r="GR153">
            <v>8.9999999999999993E-3</v>
          </cell>
          <cell r="GS153">
            <v>8.9999999999999993E-3</v>
          </cell>
          <cell r="GT153">
            <v>5.0000000000000001E-3</v>
          </cell>
          <cell r="GU153">
            <v>0.39600000000000002</v>
          </cell>
          <cell r="GV153">
            <v>0.115</v>
          </cell>
          <cell r="GW153">
            <v>5.8000000000000003E-2</v>
          </cell>
          <cell r="GX153">
            <v>1.7999999999999999E-2</v>
          </cell>
          <cell r="GY153">
            <v>1.2999999999999999E-2</v>
          </cell>
          <cell r="GZ153">
            <v>1.7999999999999999E-2</v>
          </cell>
          <cell r="HA153">
            <v>5.0999999999999997E-2</v>
          </cell>
          <cell r="HB153">
            <v>8.0000000000000002E-3</v>
          </cell>
          <cell r="HC153">
            <v>2E-3</v>
          </cell>
          <cell r="HD153">
            <v>1E-3</v>
          </cell>
          <cell r="HE153">
            <v>0</v>
          </cell>
          <cell r="HF153">
            <v>2E-3</v>
          </cell>
          <cell r="HG153">
            <v>0</v>
          </cell>
          <cell r="HH153">
            <v>0</v>
          </cell>
          <cell r="HI153">
            <v>0</v>
          </cell>
          <cell r="HJ153">
            <v>0</v>
          </cell>
          <cell r="HK153">
            <v>1E-3</v>
          </cell>
          <cell r="HL153">
            <v>1E-3</v>
          </cell>
          <cell r="HM153">
            <v>0</v>
          </cell>
          <cell r="HN153">
            <v>1E-3</v>
          </cell>
          <cell r="HO153">
            <v>2E-3</v>
          </cell>
          <cell r="HP153">
            <v>4.0000000000000001E-3</v>
          </cell>
          <cell r="HQ153">
            <v>1.0999999999999999E-2</v>
          </cell>
          <cell r="HR153">
            <v>1.0999999999999999E-2</v>
          </cell>
          <cell r="HS153">
            <v>6.0000000000000001E-3</v>
          </cell>
          <cell r="HT153">
            <v>7.0000000000000001E-3</v>
          </cell>
          <cell r="HU153">
            <v>5.2999999999999999E-2</v>
          </cell>
          <cell r="HV153">
            <v>2.8000000000000001E-2</v>
          </cell>
          <cell r="HW153">
            <v>9.9000000000000005E-2</v>
          </cell>
          <cell r="HX153">
            <v>9.1999999999999998E-2</v>
          </cell>
          <cell r="HY153">
            <v>1.6E-2</v>
          </cell>
          <cell r="HZ153">
            <v>2.8000000000000001E-2</v>
          </cell>
          <cell r="IA153">
            <v>7.1999999999999995E-2</v>
          </cell>
          <cell r="IB153">
            <v>0.11700000000000001</v>
          </cell>
          <cell r="IC153">
            <v>0.18</v>
          </cell>
          <cell r="ID153">
            <v>0.21</v>
          </cell>
          <cell r="IE153">
            <v>0</v>
          </cell>
          <cell r="IF153">
            <v>1E-3</v>
          </cell>
          <cell r="IG153">
            <v>3.0000000000000001E-3</v>
          </cell>
          <cell r="IH153">
            <v>1.2E-2</v>
          </cell>
          <cell r="II153">
            <v>2.1999999999999999E-2</v>
          </cell>
          <cell r="IJ153">
            <v>2.5999999999999999E-2</v>
          </cell>
          <cell r="IK153">
            <v>0</v>
          </cell>
          <cell r="IL153">
            <v>0</v>
          </cell>
          <cell r="IM153">
            <v>0</v>
          </cell>
          <cell r="IN153">
            <v>0</v>
          </cell>
          <cell r="IO153">
            <v>0</v>
          </cell>
          <cell r="IP153">
            <v>2E-3</v>
          </cell>
          <cell r="IQ153">
            <v>1E-3</v>
          </cell>
          <cell r="IR153">
            <v>2E-3</v>
          </cell>
          <cell r="IS153">
            <v>3.0000000000000001E-3</v>
          </cell>
          <cell r="IT153">
            <v>3.0000000000000001E-3</v>
          </cell>
          <cell r="IU153">
            <v>5.0000000000000001E-3</v>
          </cell>
          <cell r="IV153">
            <v>1.4E-2</v>
          </cell>
          <cell r="IW153">
            <v>0</v>
          </cell>
          <cell r="IX153">
            <v>2E-3</v>
          </cell>
          <cell r="IY153">
            <v>7.0000000000000001E-3</v>
          </cell>
          <cell r="IZ153">
            <v>1.6E-2</v>
          </cell>
          <cell r="JA153">
            <v>6.2E-2</v>
          </cell>
          <cell r="JB153">
            <v>0.20300000000000001</v>
          </cell>
          <cell r="JC153">
            <v>0</v>
          </cell>
          <cell r="JD153">
            <v>0</v>
          </cell>
          <cell r="JE153">
            <v>1E-3</v>
          </cell>
          <cell r="JF153">
            <v>4.0000000000000001E-3</v>
          </cell>
          <cell r="JG153">
            <v>7.1999999999999995E-2</v>
          </cell>
          <cell r="JH153">
            <v>0.54</v>
          </cell>
          <cell r="JI153">
            <v>0</v>
          </cell>
          <cell r="JJ153">
            <v>0</v>
          </cell>
          <cell r="JK153">
            <v>0</v>
          </cell>
          <cell r="JL153">
            <v>0</v>
          </cell>
          <cell r="JM153">
            <v>7.0000000000000001E-3</v>
          </cell>
          <cell r="JN153">
            <v>5.6000000000000001E-2</v>
          </cell>
          <cell r="JO153">
            <v>0</v>
          </cell>
          <cell r="JP153">
            <v>0</v>
          </cell>
          <cell r="JQ153">
            <v>1E-3</v>
          </cell>
          <cell r="JR153">
            <v>0</v>
          </cell>
          <cell r="JS153">
            <v>1E-3</v>
          </cell>
          <cell r="JT153">
            <v>0</v>
          </cell>
          <cell r="JU153">
            <v>0</v>
          </cell>
          <cell r="JV153">
            <v>0</v>
          </cell>
          <cell r="JW153">
            <v>0</v>
          </cell>
          <cell r="JX153">
            <v>4.0000000000000001E-3</v>
          </cell>
          <cell r="JY153">
            <v>2.1999999999999999E-2</v>
          </cell>
          <cell r="JZ153">
            <v>2E-3</v>
          </cell>
          <cell r="KA153">
            <v>0</v>
          </cell>
          <cell r="KB153">
            <v>0</v>
          </cell>
          <cell r="KC153">
            <v>1E-3</v>
          </cell>
          <cell r="KD153">
            <v>4.5999999999999999E-2</v>
          </cell>
          <cell r="KE153">
            <v>0.221</v>
          </cell>
          <cell r="KF153">
            <v>0.02</v>
          </cell>
          <cell r="KG153">
            <v>0</v>
          </cell>
          <cell r="KH153">
            <v>0</v>
          </cell>
          <cell r="KI153">
            <v>2E-3</v>
          </cell>
          <cell r="KJ153">
            <v>8.2000000000000003E-2</v>
          </cell>
          <cell r="KK153">
            <v>0.48299999999999998</v>
          </cell>
          <cell r="KL153">
            <v>5.1999999999999998E-2</v>
          </cell>
          <cell r="KM153">
            <v>0</v>
          </cell>
          <cell r="KN153">
            <v>0</v>
          </cell>
          <cell r="KO153">
            <v>0</v>
          </cell>
          <cell r="KP153">
            <v>7.0000000000000001E-3</v>
          </cell>
          <cell r="KQ153">
            <v>5.1999999999999998E-2</v>
          </cell>
          <cell r="KR153">
            <v>5.0000000000000001E-3</v>
          </cell>
          <cell r="KS153">
            <v>0</v>
          </cell>
          <cell r="KT153">
            <v>0</v>
          </cell>
          <cell r="KU153">
            <v>0</v>
          </cell>
          <cell r="KV153">
            <v>0</v>
          </cell>
          <cell r="KW153">
            <v>1E-3</v>
          </cell>
          <cell r="KX153">
            <v>1E-3</v>
          </cell>
          <cell r="KY153">
            <v>0</v>
          </cell>
          <cell r="KZ153">
            <v>0</v>
          </cell>
          <cell r="LA153">
            <v>0</v>
          </cell>
          <cell r="LB153">
            <v>3.0000000000000001E-3</v>
          </cell>
          <cell r="LC153">
            <v>0.02</v>
          </cell>
          <cell r="LD153">
            <v>4.0000000000000001E-3</v>
          </cell>
          <cell r="LE153">
            <v>1E-3</v>
          </cell>
          <cell r="LF153">
            <v>1E-3</v>
          </cell>
          <cell r="LG153">
            <v>7.0000000000000001E-3</v>
          </cell>
          <cell r="LH153">
            <v>5.6000000000000001E-2</v>
          </cell>
          <cell r="LI153">
            <v>0.18099999999999999</v>
          </cell>
          <cell r="LJ153">
            <v>4.3999999999999997E-2</v>
          </cell>
          <cell r="LK153">
            <v>0</v>
          </cell>
          <cell r="LL153">
            <v>3.0000000000000001E-3</v>
          </cell>
          <cell r="LM153">
            <v>2.3E-2</v>
          </cell>
          <cell r="LN153">
            <v>0.11</v>
          </cell>
          <cell r="LO153">
            <v>0.39400000000000002</v>
          </cell>
          <cell r="LP153">
            <v>8.6999999999999994E-2</v>
          </cell>
          <cell r="LQ153">
            <v>0</v>
          </cell>
          <cell r="LR153">
            <v>0</v>
          </cell>
          <cell r="LS153">
            <v>2E-3</v>
          </cell>
          <cell r="LT153">
            <v>6.0000000000000001E-3</v>
          </cell>
          <cell r="LU153">
            <v>4.7E-2</v>
          </cell>
          <cell r="LV153">
            <v>8.0000000000000002E-3</v>
          </cell>
          <cell r="LW153">
            <v>0</v>
          </cell>
          <cell r="LX153">
            <v>0</v>
          </cell>
          <cell r="LY153">
            <v>0</v>
          </cell>
          <cell r="LZ153">
            <v>0</v>
          </cell>
          <cell r="MA153">
            <v>0</v>
          </cell>
          <cell r="MB153">
            <v>2E-3</v>
          </cell>
          <cell r="MC153">
            <v>0</v>
          </cell>
          <cell r="MD153">
            <v>0</v>
          </cell>
          <cell r="ME153">
            <v>0</v>
          </cell>
          <cell r="MF153">
            <v>0</v>
          </cell>
          <cell r="MG153">
            <v>0</v>
          </cell>
          <cell r="MH153">
            <v>2.5999999999999999E-2</v>
          </cell>
          <cell r="MI153">
            <v>0</v>
          </cell>
          <cell r="MJ153">
            <v>0</v>
          </cell>
          <cell r="MK153">
            <v>0</v>
          </cell>
          <cell r="ML153">
            <v>0</v>
          </cell>
          <cell r="MM153">
            <v>3.0000000000000001E-3</v>
          </cell>
          <cell r="MN153">
            <v>0.28999999999999998</v>
          </cell>
          <cell r="MO153">
            <v>0</v>
          </cell>
          <cell r="MP153">
            <v>0</v>
          </cell>
          <cell r="MQ153">
            <v>0</v>
          </cell>
          <cell r="MR153">
            <v>2E-3</v>
          </cell>
          <cell r="MS153">
            <v>1E-3</v>
          </cell>
          <cell r="MT153">
            <v>0.61299999999999999</v>
          </cell>
          <cell r="MU153">
            <v>0</v>
          </cell>
          <cell r="MV153">
            <v>0</v>
          </cell>
          <cell r="MW153">
            <v>0</v>
          </cell>
          <cell r="MX153">
            <v>0</v>
          </cell>
          <cell r="MY153">
            <v>0</v>
          </cell>
          <cell r="MZ153">
            <v>6.3E-2</v>
          </cell>
          <cell r="NA153">
            <v>8.2000000000000003E-2</v>
          </cell>
          <cell r="NB153">
            <v>9.1999999999999998E-2</v>
          </cell>
          <cell r="NC153">
            <v>1.7999999999999999E-2</v>
          </cell>
          <cell r="ND153">
            <v>0.02</v>
          </cell>
          <cell r="NE153">
            <v>2.7E-2</v>
          </cell>
          <cell r="NF153">
            <v>6.0000000000000001E-3</v>
          </cell>
          <cell r="NG153">
            <v>0.14299999999999999</v>
          </cell>
          <cell r="NH153">
            <v>3.2000000000000001E-2</v>
          </cell>
          <cell r="NI153">
            <v>0.223</v>
          </cell>
          <cell r="NJ153">
            <v>1.7000000000000001E-2</v>
          </cell>
          <cell r="NK153">
            <v>0</v>
          </cell>
          <cell r="NL153">
            <v>7.0000000000000001E-3</v>
          </cell>
          <cell r="NM153">
            <v>3.0000000000000001E-3</v>
          </cell>
          <cell r="NN153">
            <v>6.8000000000000005E-2</v>
          </cell>
          <cell r="NO153">
            <v>1E-3</v>
          </cell>
          <cell r="NP153">
            <v>3.0000000000000001E-3</v>
          </cell>
          <cell r="NQ153">
            <v>2.5999999999999999E-2</v>
          </cell>
          <cell r="NR153">
            <v>2E-3</v>
          </cell>
          <cell r="NS153">
            <v>3.3000000000000002E-2</v>
          </cell>
          <cell r="NT153">
            <v>0.19500000000000001</v>
          </cell>
          <cell r="NU153">
            <v>0.19900000000000001</v>
          </cell>
          <cell r="NV153">
            <v>2.1000000000000001E-2</v>
          </cell>
          <cell r="NW153">
            <v>0</v>
          </cell>
          <cell r="NX153">
            <v>1.9E-2</v>
          </cell>
          <cell r="NY153">
            <v>4.3999999999999997E-2</v>
          </cell>
          <cell r="NZ153">
            <v>0.31</v>
          </cell>
          <cell r="OA153">
            <v>4.2999999999999997E-2</v>
          </cell>
          <cell r="OB153">
            <v>2.4E-2</v>
          </cell>
          <cell r="OC153">
            <v>0.01</v>
          </cell>
          <cell r="OD153">
            <v>1.7000000000000001E-2</v>
          </cell>
          <cell r="OE153">
            <v>5.0999999999999997E-2</v>
          </cell>
          <cell r="OF153">
            <v>1E-3</v>
          </cell>
          <cell r="OG153">
            <v>2.1999999999999999E-2</v>
          </cell>
          <cell r="OH153">
            <v>2.1999999999999999E-2</v>
          </cell>
          <cell r="OI153">
            <v>1E-3</v>
          </cell>
          <cell r="OJ153">
            <v>0.215</v>
          </cell>
          <cell r="OK153">
            <v>8.1000000000000003E-2</v>
          </cell>
          <cell r="OL153">
            <v>7.0000000000000001E-3</v>
          </cell>
          <cell r="OM153">
            <v>0</v>
          </cell>
          <cell r="ON153">
            <v>3.0000000000000001E-3</v>
          </cell>
          <cell r="OO153">
            <v>0.112</v>
          </cell>
          <cell r="OP153">
            <v>0.126</v>
          </cell>
          <cell r="OQ153">
            <v>6.0000000000000001E-3</v>
          </cell>
          <cell r="OR153">
            <v>2.4E-2</v>
          </cell>
          <cell r="OS153">
            <v>0.02</v>
          </cell>
          <cell r="OT153">
            <v>3.3000000000000002E-2</v>
          </cell>
          <cell r="OU153">
            <v>2E-3</v>
          </cell>
          <cell r="OV153">
            <v>1E-3</v>
          </cell>
          <cell r="OW153">
            <v>3.5999999999999997E-2</v>
          </cell>
          <cell r="OX153">
            <v>0.186</v>
          </cell>
          <cell r="OY153">
            <v>8.5999999999999993E-2</v>
          </cell>
          <cell r="OZ153">
            <v>3.6999999999999998E-2</v>
          </cell>
          <cell r="PA153">
            <v>2.5999999999999999E-2</v>
          </cell>
          <cell r="PB153">
            <v>1.7999999999999999E-2</v>
          </cell>
          <cell r="PC153">
            <v>1E-3</v>
          </cell>
          <cell r="PD153">
            <v>0.19400000000000001</v>
          </cell>
        </row>
        <row r="154">
          <cell r="A154" t="str">
            <v>1ET2</v>
          </cell>
          <cell r="B154" t="str">
            <v>154</v>
          </cell>
          <cell r="C154" t="str">
            <v>NAF 4</v>
          </cell>
          <cell r="D154" t="str">
            <v>ET2</v>
          </cell>
          <cell r="E154" t="str">
            <v>1</v>
          </cell>
          <cell r="F154">
            <v>1.2999999999999999E-2</v>
          </cell>
          <cell r="G154">
            <v>4.7E-2</v>
          </cell>
          <cell r="H154">
            <v>0.30599999999999999</v>
          </cell>
          <cell r="I154">
            <v>0.55200000000000005</v>
          </cell>
          <cell r="J154">
            <v>8.2000000000000003E-2</v>
          </cell>
          <cell r="K154">
            <v>0.754</v>
          </cell>
          <cell r="L154">
            <v>0.17699999999999999</v>
          </cell>
          <cell r="M154">
            <v>2.1999999999999999E-2</v>
          </cell>
          <cell r="N154">
            <v>4.7E-2</v>
          </cell>
          <cell r="O154">
            <v>0.19500000000000001</v>
          </cell>
          <cell r="P154">
            <v>0.13200000000000001</v>
          </cell>
          <cell r="Q154">
            <v>7.6999999999999999E-2</v>
          </cell>
          <cell r="R154">
            <v>3.3000000000000002E-2</v>
          </cell>
          <cell r="S154">
            <v>9.1999999999999998E-2</v>
          </cell>
          <cell r="T154">
            <v>0.37</v>
          </cell>
          <cell r="U154">
            <v>8.8999999999999996E-2</v>
          </cell>
          <cell r="V154">
            <v>7.6999999999999999E-2</v>
          </cell>
          <cell r="W154">
            <v>0.29699999999999999</v>
          </cell>
          <cell r="X154">
            <v>7.0000000000000007E-2</v>
          </cell>
          <cell r="Y154">
            <v>0.89700000000000002</v>
          </cell>
          <cell r="Z154">
            <v>3.3000000000000002E-2</v>
          </cell>
          <cell r="AA154">
            <v>0.186</v>
          </cell>
          <cell r="AB154">
            <v>0.129</v>
          </cell>
          <cell r="AC154">
            <v>7.0999999999999994E-2</v>
          </cell>
          <cell r="AD154">
            <v>0.45700000000000002</v>
          </cell>
          <cell r="AE154">
            <v>0.35699999999999998</v>
          </cell>
          <cell r="AF154">
            <v>0.14000000000000001</v>
          </cell>
          <cell r="AG154">
            <v>0.86</v>
          </cell>
          <cell r="AH154">
            <v>0.129</v>
          </cell>
          <cell r="AI154">
            <v>0.871</v>
          </cell>
          <cell r="AK154">
            <v>0.82899999999999996</v>
          </cell>
          <cell r="AL154">
            <v>8.5999999999999993E-2</v>
          </cell>
          <cell r="AM154">
            <v>0</v>
          </cell>
          <cell r="AN154">
            <v>7.9000000000000001E-2</v>
          </cell>
          <cell r="AO154">
            <v>7.0000000000000001E-3</v>
          </cell>
          <cell r="AP154">
            <v>4.2999999999999997E-2</v>
          </cell>
          <cell r="AQ154">
            <v>4.2999999999999997E-2</v>
          </cell>
          <cell r="AR154">
            <v>7.0000000000000001E-3</v>
          </cell>
          <cell r="AS154">
            <v>0.83</v>
          </cell>
          <cell r="AT154">
            <v>7.8E-2</v>
          </cell>
          <cell r="AV154">
            <v>5.8000000000000003E-2</v>
          </cell>
          <cell r="AW154">
            <v>5.0999999999999997E-2</v>
          </cell>
          <cell r="AX154">
            <v>8.9999999999999993E-3</v>
          </cell>
          <cell r="AY154">
            <v>0.74</v>
          </cell>
          <cell r="AZ154">
            <v>0.14199999999999999</v>
          </cell>
          <cell r="BA154">
            <v>1.583</v>
          </cell>
          <cell r="BB154">
            <v>9.0999999999999998E-2</v>
          </cell>
          <cell r="BC154">
            <v>0.16700000000000001</v>
          </cell>
          <cell r="BD154">
            <v>0.45200000000000001</v>
          </cell>
          <cell r="BE154">
            <v>0.28999999999999998</v>
          </cell>
          <cell r="BF154">
            <v>0.81399999999999995</v>
          </cell>
          <cell r="BG154">
            <v>5.8000000000000003E-2</v>
          </cell>
          <cell r="BH154">
            <v>1.7000000000000001E-2</v>
          </cell>
          <cell r="BI154">
            <v>1.2E-2</v>
          </cell>
          <cell r="BJ154">
            <v>2.1000000000000001E-2</v>
          </cell>
          <cell r="BK154">
            <v>7.6999999999999999E-2</v>
          </cell>
          <cell r="BL154">
            <v>3.0000000000000001E-3</v>
          </cell>
          <cell r="BM154">
            <v>0</v>
          </cell>
          <cell r="BN154">
            <v>2E-3</v>
          </cell>
          <cell r="BO154">
            <v>3.1E-2</v>
          </cell>
          <cell r="BP154">
            <v>7.0999999999999994E-2</v>
          </cell>
          <cell r="BQ154">
            <v>0.89400000000000002</v>
          </cell>
          <cell r="BR154">
            <v>8.0000000000000002E-3</v>
          </cell>
          <cell r="BS154">
            <v>4.0000000000000001E-3</v>
          </cell>
          <cell r="BT154">
            <v>8.0000000000000002E-3</v>
          </cell>
          <cell r="BU154">
            <v>2.7E-2</v>
          </cell>
          <cell r="BV154">
            <v>3.4000000000000002E-2</v>
          </cell>
          <cell r="BW154">
            <v>0.91900000000000004</v>
          </cell>
          <cell r="BX154">
            <v>3.0000000000000001E-3</v>
          </cell>
          <cell r="BY154">
            <v>0</v>
          </cell>
          <cell r="BZ154">
            <v>1.7999999999999999E-2</v>
          </cell>
          <cell r="CA154">
            <v>0.109</v>
          </cell>
          <cell r="CB154">
            <v>0.497</v>
          </cell>
          <cell r="CC154">
            <v>0.374</v>
          </cell>
          <cell r="CD154">
            <v>6.0000000000000001E-3</v>
          </cell>
          <cell r="CE154">
            <v>1E-3</v>
          </cell>
          <cell r="CF154">
            <v>5.0000000000000001E-3</v>
          </cell>
          <cell r="CG154">
            <v>8.4000000000000005E-2</v>
          </cell>
          <cell r="CH154">
            <v>0.376</v>
          </cell>
          <cell r="CI154">
            <v>0.52800000000000002</v>
          </cell>
          <cell r="CJ154">
            <v>0</v>
          </cell>
          <cell r="CK154">
            <v>0</v>
          </cell>
          <cell r="CL154">
            <v>0</v>
          </cell>
          <cell r="CM154">
            <v>6.0000000000000001E-3</v>
          </cell>
          <cell r="CN154">
            <v>0</v>
          </cell>
          <cell r="CO154">
            <v>0.99399999999999999</v>
          </cell>
          <cell r="CP154">
            <v>0.64800000000000002</v>
          </cell>
          <cell r="CQ154">
            <v>0.22</v>
          </cell>
          <cell r="CR154">
            <v>3.5999999999999997E-2</v>
          </cell>
          <cell r="CS154">
            <v>1.9E-2</v>
          </cell>
          <cell r="CT154">
            <v>7.6999999999999999E-2</v>
          </cell>
          <cell r="CU154">
            <v>0.55900000000000005</v>
          </cell>
          <cell r="CV154">
            <v>0.192</v>
          </cell>
          <cell r="CW154">
            <v>2.1000000000000001E-2</v>
          </cell>
          <cell r="CX154">
            <v>0.115</v>
          </cell>
          <cell r="CY154">
            <v>0.113</v>
          </cell>
          <cell r="CZ154">
            <v>0.78600000000000003</v>
          </cell>
          <cell r="DA154">
            <v>0.157</v>
          </cell>
          <cell r="DB154">
            <v>4.2999999999999997E-2</v>
          </cell>
          <cell r="DC154">
            <v>2E-3</v>
          </cell>
          <cell r="DD154">
            <v>1.0999999999999999E-2</v>
          </cell>
          <cell r="DE154">
            <v>0.63500000000000001</v>
          </cell>
          <cell r="DF154">
            <v>0.127</v>
          </cell>
          <cell r="DG154">
            <v>3.5999999999999997E-2</v>
          </cell>
          <cell r="DH154">
            <v>6.0000000000000001E-3</v>
          </cell>
          <cell r="DI154">
            <v>0.19600000000000001</v>
          </cell>
          <cell r="DJ154">
            <v>0.501</v>
          </cell>
          <cell r="DK154">
            <v>0.05</v>
          </cell>
          <cell r="DL154">
            <v>1.6E-2</v>
          </cell>
          <cell r="DM154">
            <v>8.9999999999999993E-3</v>
          </cell>
          <cell r="DN154">
            <v>0.42399999999999999</v>
          </cell>
          <cell r="DO154">
            <v>0.58299999999999996</v>
          </cell>
          <cell r="DP154">
            <v>0.10100000000000001</v>
          </cell>
          <cell r="DQ154">
            <v>1.7000000000000001E-2</v>
          </cell>
          <cell r="DR154">
            <v>2.1999999999999999E-2</v>
          </cell>
          <cell r="DS154">
            <v>0.27600000000000002</v>
          </cell>
          <cell r="DT154">
            <v>0.65400000000000003</v>
          </cell>
          <cell r="DU154">
            <v>0.23799999999999999</v>
          </cell>
          <cell r="DV154">
            <v>7.5999999999999998E-2</v>
          </cell>
          <cell r="DW154">
            <v>2E-3</v>
          </cell>
          <cell r="DX154">
            <v>0.03</v>
          </cell>
          <cell r="DY154">
            <v>0.33500000000000002</v>
          </cell>
          <cell r="DZ154">
            <v>0.33800000000000002</v>
          </cell>
          <cell r="EA154">
            <v>7.4999999999999997E-2</v>
          </cell>
          <cell r="EB154">
            <v>0.252</v>
          </cell>
          <cell r="EC154">
            <v>0.155</v>
          </cell>
          <cell r="ED154">
            <v>0.39700000000000002</v>
          </cell>
          <cell r="EE154">
            <v>5.8999999999999997E-2</v>
          </cell>
          <cell r="EF154">
            <v>0.16600000000000001</v>
          </cell>
          <cell r="EG154">
            <v>0.222</v>
          </cell>
          <cell r="EH154">
            <v>0.35699999999999998</v>
          </cell>
          <cell r="EI154">
            <v>0.35299999999999998</v>
          </cell>
          <cell r="EJ154">
            <v>8.3000000000000004E-2</v>
          </cell>
          <cell r="EK154">
            <v>0.20699999999999999</v>
          </cell>
          <cell r="EL154">
            <v>0.247</v>
          </cell>
          <cell r="EM154">
            <v>0.05</v>
          </cell>
          <cell r="EN154">
            <v>9.5000000000000001E-2</v>
          </cell>
          <cell r="EO154">
            <v>0.123</v>
          </cell>
          <cell r="EP154">
            <v>0.11899999999999999</v>
          </cell>
          <cell r="EQ154">
            <v>0.36599999999999999</v>
          </cell>
          <cell r="ER154">
            <v>0.307</v>
          </cell>
          <cell r="ES154">
            <v>0.49299999999999999</v>
          </cell>
          <cell r="ET154">
            <v>3.9E-2</v>
          </cell>
          <cell r="EU154">
            <v>0.108</v>
          </cell>
          <cell r="EV154">
            <v>3.7999999999999999E-2</v>
          </cell>
          <cell r="EW154">
            <v>0</v>
          </cell>
          <cell r="EX154">
            <v>0.13700000000000001</v>
          </cell>
          <cell r="EY154">
            <v>5.2999999999999999E-2</v>
          </cell>
          <cell r="EZ154">
            <v>0.107</v>
          </cell>
          <cell r="FA154">
            <v>0.254</v>
          </cell>
          <cell r="FB154">
            <v>0.42499999999999999</v>
          </cell>
          <cell r="FC154">
            <v>0.28899999999999998</v>
          </cell>
          <cell r="FD154">
            <v>3.3000000000000002E-2</v>
          </cell>
          <cell r="FE154">
            <v>0.38500000000000001</v>
          </cell>
          <cell r="FF154">
            <v>0.40300000000000002</v>
          </cell>
          <cell r="FG154">
            <v>0.2</v>
          </cell>
          <cell r="FH154">
            <v>1.2999999999999999E-2</v>
          </cell>
          <cell r="FI154">
            <v>6.7000000000000004E-2</v>
          </cell>
          <cell r="FJ154">
            <v>0.64</v>
          </cell>
          <cell r="FK154">
            <v>0.24</v>
          </cell>
          <cell r="FL154">
            <v>5.2999999999999999E-2</v>
          </cell>
          <cell r="FM154">
            <v>0.09</v>
          </cell>
          <cell r="FN154">
            <v>0.52800000000000002</v>
          </cell>
          <cell r="FO154">
            <v>0.34</v>
          </cell>
          <cell r="FP154">
            <v>4.1000000000000002E-2</v>
          </cell>
          <cell r="FQ154">
            <v>0.82299999999999995</v>
          </cell>
          <cell r="FR154">
            <v>1.6E-2</v>
          </cell>
          <cell r="FS154">
            <v>1.7999999999999999E-2</v>
          </cell>
          <cell r="FT154">
            <v>8.7999999999999995E-2</v>
          </cell>
          <cell r="FU154">
            <v>5.6000000000000001E-2</v>
          </cell>
          <cell r="FV154">
            <v>1E-3</v>
          </cell>
          <cell r="FW154">
            <v>0.80900000000000005</v>
          </cell>
          <cell r="FX154">
            <v>1.7000000000000001E-2</v>
          </cell>
          <cell r="FY154">
            <v>0.02</v>
          </cell>
          <cell r="FZ154">
            <v>9.2999999999999999E-2</v>
          </cell>
          <cell r="GA154">
            <v>0.06</v>
          </cell>
          <cell r="GB154">
            <v>1E-3</v>
          </cell>
          <cell r="GC154">
            <v>8.0000000000000002E-3</v>
          </cell>
          <cell r="GD154">
            <v>0</v>
          </cell>
          <cell r="GE154">
            <v>0</v>
          </cell>
          <cell r="GF154">
            <v>0</v>
          </cell>
          <cell r="GG154">
            <v>0</v>
          </cell>
          <cell r="GH154">
            <v>0</v>
          </cell>
          <cell r="GI154">
            <v>3.2000000000000001E-2</v>
          </cell>
          <cell r="GJ154">
            <v>7.0000000000000001E-3</v>
          </cell>
          <cell r="GK154">
            <v>2E-3</v>
          </cell>
          <cell r="GL154">
            <v>1E-3</v>
          </cell>
          <cell r="GM154">
            <v>3.0000000000000001E-3</v>
          </cell>
          <cell r="GN154">
            <v>2E-3</v>
          </cell>
          <cell r="GO154">
            <v>0.22900000000000001</v>
          </cell>
          <cell r="GP154">
            <v>2.5000000000000001E-2</v>
          </cell>
          <cell r="GQ154">
            <v>1.2E-2</v>
          </cell>
          <cell r="GR154">
            <v>4.0000000000000001E-3</v>
          </cell>
          <cell r="GS154">
            <v>0</v>
          </cell>
          <cell r="GT154">
            <v>3.6999999999999998E-2</v>
          </cell>
          <cell r="GU154">
            <v>0.46400000000000002</v>
          </cell>
          <cell r="GV154">
            <v>2.5999999999999999E-2</v>
          </cell>
          <cell r="GW154">
            <v>3.0000000000000001E-3</v>
          </cell>
          <cell r="GX154">
            <v>6.0000000000000001E-3</v>
          </cell>
          <cell r="GY154">
            <v>1.7999999999999999E-2</v>
          </cell>
          <cell r="GZ154">
            <v>3.5999999999999997E-2</v>
          </cell>
          <cell r="HA154">
            <v>0.08</v>
          </cell>
          <cell r="HB154">
            <v>0</v>
          </cell>
          <cell r="HC154">
            <v>0</v>
          </cell>
          <cell r="HD154">
            <v>0</v>
          </cell>
          <cell r="HE154">
            <v>0</v>
          </cell>
          <cell r="HF154">
            <v>3.0000000000000001E-3</v>
          </cell>
          <cell r="HG154">
            <v>0</v>
          </cell>
          <cell r="HH154">
            <v>0</v>
          </cell>
          <cell r="HI154">
            <v>0</v>
          </cell>
          <cell r="HJ154">
            <v>0</v>
          </cell>
          <cell r="HK154">
            <v>0</v>
          </cell>
          <cell r="HL154">
            <v>8.9999999999999993E-3</v>
          </cell>
          <cell r="HM154">
            <v>0</v>
          </cell>
          <cell r="HN154">
            <v>0</v>
          </cell>
          <cell r="HO154">
            <v>2E-3</v>
          </cell>
          <cell r="HP154">
            <v>4.0000000000000001E-3</v>
          </cell>
          <cell r="HQ154">
            <v>6.0000000000000001E-3</v>
          </cell>
          <cell r="HR154">
            <v>3.9E-2</v>
          </cell>
          <cell r="HS154">
            <v>0</v>
          </cell>
          <cell r="HT154">
            <v>0</v>
          </cell>
          <cell r="HU154">
            <v>0</v>
          </cell>
          <cell r="HV154">
            <v>0.01</v>
          </cell>
          <cell r="HW154">
            <v>2.4E-2</v>
          </cell>
          <cell r="HX154">
            <v>0.26600000000000001</v>
          </cell>
          <cell r="HY154">
            <v>0</v>
          </cell>
          <cell r="HZ154">
            <v>0</v>
          </cell>
          <cell r="IA154">
            <v>0</v>
          </cell>
          <cell r="IB154">
            <v>1.7000000000000001E-2</v>
          </cell>
          <cell r="IC154">
            <v>4.1000000000000002E-2</v>
          </cell>
          <cell r="ID154">
            <v>0.496</v>
          </cell>
          <cell r="IE154">
            <v>3.0000000000000001E-3</v>
          </cell>
          <cell r="IF154">
            <v>0</v>
          </cell>
          <cell r="IG154">
            <v>0</v>
          </cell>
          <cell r="IH154">
            <v>0</v>
          </cell>
          <cell r="II154">
            <v>0</v>
          </cell>
          <cell r="IJ154">
            <v>8.4000000000000005E-2</v>
          </cell>
          <cell r="IK154">
            <v>0</v>
          </cell>
          <cell r="IL154">
            <v>0</v>
          </cell>
          <cell r="IM154">
            <v>0</v>
          </cell>
          <cell r="IN154">
            <v>0</v>
          </cell>
          <cell r="IO154">
            <v>0</v>
          </cell>
          <cell r="IP154">
            <v>0.01</v>
          </cell>
          <cell r="IQ154">
            <v>5.0000000000000001E-3</v>
          </cell>
          <cell r="IR154">
            <v>4.0000000000000001E-3</v>
          </cell>
          <cell r="IS154">
            <v>0</v>
          </cell>
          <cell r="IT154">
            <v>3.0000000000000001E-3</v>
          </cell>
          <cell r="IU154">
            <v>2E-3</v>
          </cell>
          <cell r="IV154">
            <v>3.4000000000000002E-2</v>
          </cell>
          <cell r="IW154">
            <v>0</v>
          </cell>
          <cell r="IX154">
            <v>0</v>
          </cell>
          <cell r="IY154">
            <v>2E-3</v>
          </cell>
          <cell r="IZ154">
            <v>1.7999999999999999E-2</v>
          </cell>
          <cell r="JA154">
            <v>8.0000000000000002E-3</v>
          </cell>
          <cell r="JB154">
            <v>0.28399999999999997</v>
          </cell>
          <cell r="JC154">
            <v>3.0000000000000001E-3</v>
          </cell>
          <cell r="JD154">
            <v>0</v>
          </cell>
          <cell r="JE154">
            <v>6.0000000000000001E-3</v>
          </cell>
          <cell r="JF154">
            <v>6.0000000000000001E-3</v>
          </cell>
          <cell r="JG154">
            <v>2.4E-2</v>
          </cell>
          <cell r="JH154">
            <v>0.503</v>
          </cell>
          <cell r="JI154">
            <v>0</v>
          </cell>
          <cell r="JJ154">
            <v>0</v>
          </cell>
          <cell r="JK154">
            <v>0</v>
          </cell>
          <cell r="JL154">
            <v>0</v>
          </cell>
          <cell r="JM154">
            <v>0</v>
          </cell>
          <cell r="JN154">
            <v>8.7999999999999995E-2</v>
          </cell>
          <cell r="JO154">
            <v>0</v>
          </cell>
          <cell r="JP154">
            <v>0</v>
          </cell>
          <cell r="JQ154">
            <v>0.01</v>
          </cell>
          <cell r="JR154">
            <v>0</v>
          </cell>
          <cell r="JS154">
            <v>0</v>
          </cell>
          <cell r="JT154">
            <v>0</v>
          </cell>
          <cell r="JU154">
            <v>0</v>
          </cell>
          <cell r="JV154">
            <v>0</v>
          </cell>
          <cell r="JW154">
            <v>0</v>
          </cell>
          <cell r="JX154">
            <v>5.0000000000000001E-3</v>
          </cell>
          <cell r="JY154">
            <v>0.03</v>
          </cell>
          <cell r="JZ154">
            <v>1.2999999999999999E-2</v>
          </cell>
          <cell r="KA154">
            <v>0</v>
          </cell>
          <cell r="KB154">
            <v>0</v>
          </cell>
          <cell r="KC154">
            <v>1E-3</v>
          </cell>
          <cell r="KD154">
            <v>5.3999999999999999E-2</v>
          </cell>
          <cell r="KE154">
            <v>0.159</v>
          </cell>
          <cell r="KF154">
            <v>9.8000000000000004E-2</v>
          </cell>
          <cell r="KG154">
            <v>3.0000000000000001E-3</v>
          </cell>
          <cell r="KH154">
            <v>0</v>
          </cell>
          <cell r="KI154">
            <v>6.0000000000000001E-3</v>
          </cell>
          <cell r="KJ154">
            <v>4.9000000000000002E-2</v>
          </cell>
          <cell r="KK154">
            <v>0.27300000000000002</v>
          </cell>
          <cell r="KL154">
            <v>0.20899999999999999</v>
          </cell>
          <cell r="KM154">
            <v>0</v>
          </cell>
          <cell r="KN154">
            <v>0</v>
          </cell>
          <cell r="KO154">
            <v>0</v>
          </cell>
          <cell r="KP154">
            <v>0</v>
          </cell>
          <cell r="KQ154">
            <v>3.5000000000000003E-2</v>
          </cell>
          <cell r="KR154">
            <v>5.2999999999999999E-2</v>
          </cell>
          <cell r="KS154">
            <v>0</v>
          </cell>
          <cell r="KT154">
            <v>0</v>
          </cell>
          <cell r="KU154">
            <v>0</v>
          </cell>
          <cell r="KV154">
            <v>0</v>
          </cell>
          <cell r="KW154">
            <v>8.9999999999999993E-3</v>
          </cell>
          <cell r="KX154">
            <v>0</v>
          </cell>
          <cell r="KY154">
            <v>0</v>
          </cell>
          <cell r="KZ154">
            <v>1E-3</v>
          </cell>
          <cell r="LA154">
            <v>0</v>
          </cell>
          <cell r="LB154">
            <v>4.0000000000000001E-3</v>
          </cell>
          <cell r="LC154">
            <v>2.1999999999999999E-2</v>
          </cell>
          <cell r="LD154">
            <v>2.1000000000000001E-2</v>
          </cell>
          <cell r="LE154">
            <v>6.0000000000000001E-3</v>
          </cell>
          <cell r="LF154">
            <v>0</v>
          </cell>
          <cell r="LG154">
            <v>5.0000000000000001E-3</v>
          </cell>
          <cell r="LH154">
            <v>3.1E-2</v>
          </cell>
          <cell r="LI154">
            <v>7.9000000000000001E-2</v>
          </cell>
          <cell r="LJ154">
            <v>0.20300000000000001</v>
          </cell>
          <cell r="LK154">
            <v>0</v>
          </cell>
          <cell r="LL154">
            <v>0</v>
          </cell>
          <cell r="LM154">
            <v>0</v>
          </cell>
          <cell r="LN154">
            <v>3.6999999999999998E-2</v>
          </cell>
          <cell r="LO154">
            <v>0.21</v>
          </cell>
          <cell r="LP154">
            <v>0.28499999999999998</v>
          </cell>
          <cell r="LQ154">
            <v>0</v>
          </cell>
          <cell r="LR154">
            <v>0</v>
          </cell>
          <cell r="LS154">
            <v>0</v>
          </cell>
          <cell r="LT154">
            <v>1.2E-2</v>
          </cell>
          <cell r="LU154">
            <v>5.5E-2</v>
          </cell>
          <cell r="LV154">
            <v>0.02</v>
          </cell>
          <cell r="LW154">
            <v>0</v>
          </cell>
          <cell r="LX154">
            <v>0</v>
          </cell>
          <cell r="LY154">
            <v>0</v>
          </cell>
          <cell r="LZ154">
            <v>0</v>
          </cell>
          <cell r="MA154">
            <v>0</v>
          </cell>
          <cell r="MB154">
            <v>0.01</v>
          </cell>
          <cell r="MC154">
            <v>0</v>
          </cell>
          <cell r="MD154">
            <v>0</v>
          </cell>
          <cell r="ME154">
            <v>0</v>
          </cell>
          <cell r="MF154">
            <v>0</v>
          </cell>
          <cell r="MG154">
            <v>0</v>
          </cell>
          <cell r="MH154">
            <v>4.8000000000000001E-2</v>
          </cell>
          <cell r="MI154">
            <v>0</v>
          </cell>
          <cell r="MJ154">
            <v>0</v>
          </cell>
          <cell r="MK154">
            <v>0</v>
          </cell>
          <cell r="ML154">
            <v>0</v>
          </cell>
          <cell r="MM154">
            <v>0</v>
          </cell>
          <cell r="MN154">
            <v>0.311</v>
          </cell>
          <cell r="MO154">
            <v>0</v>
          </cell>
          <cell r="MP154">
            <v>0</v>
          </cell>
          <cell r="MQ154">
            <v>0</v>
          </cell>
          <cell r="MR154">
            <v>6.0000000000000001E-3</v>
          </cell>
          <cell r="MS154">
            <v>0</v>
          </cell>
          <cell r="MT154">
            <v>0.53700000000000003</v>
          </cell>
          <cell r="MU154">
            <v>0</v>
          </cell>
          <cell r="MV154">
            <v>0</v>
          </cell>
          <cell r="MW154">
            <v>0</v>
          </cell>
          <cell r="MX154">
            <v>0</v>
          </cell>
          <cell r="MY154">
            <v>0</v>
          </cell>
          <cell r="MZ154">
            <v>8.7999999999999995E-2</v>
          </cell>
          <cell r="NA154">
            <v>0.14199999999999999</v>
          </cell>
          <cell r="NB154">
            <v>0.11</v>
          </cell>
          <cell r="NC154">
            <v>1.7999999999999999E-2</v>
          </cell>
          <cell r="ND154">
            <v>2.5000000000000001E-2</v>
          </cell>
          <cell r="NE154">
            <v>3.7999999999999999E-2</v>
          </cell>
          <cell r="NF154">
            <v>0.01</v>
          </cell>
          <cell r="NG154">
            <v>0.20399999999999999</v>
          </cell>
          <cell r="NH154">
            <v>3.5000000000000003E-2</v>
          </cell>
          <cell r="NI154">
            <v>6.6000000000000003E-2</v>
          </cell>
          <cell r="NJ154">
            <v>2.4E-2</v>
          </cell>
          <cell r="NK154">
            <v>0</v>
          </cell>
          <cell r="NL154">
            <v>1.6E-2</v>
          </cell>
          <cell r="NM154">
            <v>0</v>
          </cell>
          <cell r="NN154">
            <v>5.8999999999999997E-2</v>
          </cell>
          <cell r="NO154">
            <v>0</v>
          </cell>
          <cell r="NP154">
            <v>3.0000000000000001E-3</v>
          </cell>
          <cell r="NQ154">
            <v>6.7000000000000004E-2</v>
          </cell>
          <cell r="NR154">
            <v>6.0000000000000001E-3</v>
          </cell>
          <cell r="NS154">
            <v>1.6E-2</v>
          </cell>
          <cell r="NT154">
            <v>0.16</v>
          </cell>
          <cell r="NU154">
            <v>0.29699999999999999</v>
          </cell>
          <cell r="NV154">
            <v>2.1999999999999999E-2</v>
          </cell>
          <cell r="NW154">
            <v>0</v>
          </cell>
          <cell r="NX154">
            <v>1.6E-2</v>
          </cell>
          <cell r="NY154">
            <v>3.6999999999999998E-2</v>
          </cell>
          <cell r="NZ154">
            <v>0.28000000000000003</v>
          </cell>
          <cell r="OA154">
            <v>1.2E-2</v>
          </cell>
          <cell r="OB154">
            <v>1.2999999999999999E-2</v>
          </cell>
          <cell r="OC154">
            <v>0</v>
          </cell>
          <cell r="OD154">
            <v>6.0000000000000001E-3</v>
          </cell>
          <cell r="OE154">
            <v>7.0000000000000007E-2</v>
          </cell>
          <cell r="OF154">
            <v>0</v>
          </cell>
          <cell r="OG154">
            <v>2.3E-2</v>
          </cell>
          <cell r="OH154">
            <v>4.4999999999999998E-2</v>
          </cell>
          <cell r="OI154">
            <v>0</v>
          </cell>
          <cell r="OJ154">
            <v>0.17799999999999999</v>
          </cell>
          <cell r="OK154">
            <v>0.14199999999999999</v>
          </cell>
          <cell r="OL154">
            <v>8.0000000000000002E-3</v>
          </cell>
          <cell r="OM154">
            <v>0</v>
          </cell>
          <cell r="ON154">
            <v>6.0000000000000001E-3</v>
          </cell>
          <cell r="OO154">
            <v>0.13100000000000001</v>
          </cell>
          <cell r="OP154">
            <v>0.224</v>
          </cell>
          <cell r="OQ154">
            <v>2.1000000000000001E-2</v>
          </cell>
          <cell r="OR154">
            <v>2.1000000000000001E-2</v>
          </cell>
          <cell r="OS154">
            <v>0.02</v>
          </cell>
          <cell r="OT154">
            <v>3.2000000000000001E-2</v>
          </cell>
          <cell r="OU154">
            <v>0</v>
          </cell>
          <cell r="OV154">
            <v>6.0000000000000001E-3</v>
          </cell>
          <cell r="OW154">
            <v>2.1000000000000001E-2</v>
          </cell>
          <cell r="OX154">
            <v>7.2999999999999995E-2</v>
          </cell>
          <cell r="OY154">
            <v>6.2E-2</v>
          </cell>
          <cell r="OZ154">
            <v>1.7000000000000001E-2</v>
          </cell>
          <cell r="PA154">
            <v>4.2000000000000003E-2</v>
          </cell>
          <cell r="PB154">
            <v>1.6E-2</v>
          </cell>
          <cell r="PC154">
            <v>0</v>
          </cell>
          <cell r="PD154">
            <v>0.158</v>
          </cell>
        </row>
        <row r="155">
          <cell r="A155" t="str">
            <v>2ET2</v>
          </cell>
          <cell r="B155" t="str">
            <v>155</v>
          </cell>
          <cell r="C155" t="str">
            <v>NAF 4</v>
          </cell>
          <cell r="D155" t="str">
            <v>ET2</v>
          </cell>
          <cell r="E155" t="str">
            <v>2</v>
          </cell>
          <cell r="F155">
            <v>1E-3</v>
          </cell>
          <cell r="G155">
            <v>0.04</v>
          </cell>
          <cell r="H155">
            <v>0.318</v>
          </cell>
          <cell r="I155">
            <v>0.58799999999999997</v>
          </cell>
          <cell r="J155">
            <v>5.3999999999999999E-2</v>
          </cell>
          <cell r="K155">
            <v>0.81699999999999995</v>
          </cell>
          <cell r="L155">
            <v>9.7000000000000003E-2</v>
          </cell>
          <cell r="M155">
            <v>2.9000000000000001E-2</v>
          </cell>
          <cell r="N155">
            <v>5.7000000000000002E-2</v>
          </cell>
          <cell r="O155">
            <v>0.13400000000000001</v>
          </cell>
          <cell r="P155">
            <v>0.14599999999999999</v>
          </cell>
          <cell r="Q155">
            <v>0.10100000000000001</v>
          </cell>
          <cell r="R155">
            <v>4.3999999999999997E-2</v>
          </cell>
          <cell r="S155">
            <v>0.13200000000000001</v>
          </cell>
          <cell r="T155">
            <v>0.34899999999999998</v>
          </cell>
          <cell r="U155">
            <v>5.1999999999999998E-2</v>
          </cell>
          <cell r="V155">
            <v>0.106</v>
          </cell>
          <cell r="W155">
            <v>0.26600000000000001</v>
          </cell>
          <cell r="X155">
            <v>0.13600000000000001</v>
          </cell>
          <cell r="Y155">
            <v>0.81599999999999995</v>
          </cell>
          <cell r="Z155">
            <v>4.7E-2</v>
          </cell>
          <cell r="AA155">
            <v>0.16900000000000001</v>
          </cell>
          <cell r="AB155">
            <v>0.19900000000000001</v>
          </cell>
          <cell r="AC155">
            <v>0.33100000000000002</v>
          </cell>
          <cell r="AD155">
            <v>0.316</v>
          </cell>
          <cell r="AE155">
            <v>0.41899999999999998</v>
          </cell>
          <cell r="AF155">
            <v>0.19500000000000001</v>
          </cell>
          <cell r="AG155">
            <v>0.80500000000000005</v>
          </cell>
          <cell r="AH155">
            <v>0.191</v>
          </cell>
          <cell r="AI155">
            <v>0.80900000000000005</v>
          </cell>
          <cell r="AK155">
            <v>0.89200000000000002</v>
          </cell>
          <cell r="AL155">
            <v>2.5999999999999999E-2</v>
          </cell>
          <cell r="AM155">
            <v>0</v>
          </cell>
          <cell r="AN155">
            <v>7.1999999999999995E-2</v>
          </cell>
          <cell r="AO155">
            <v>0.01</v>
          </cell>
          <cell r="AP155">
            <v>0.11700000000000001</v>
          </cell>
          <cell r="AQ155">
            <v>3.5999999999999997E-2</v>
          </cell>
          <cell r="AR155">
            <v>4.5999999999999999E-2</v>
          </cell>
          <cell r="AS155">
            <v>0.77</v>
          </cell>
          <cell r="AT155">
            <v>3.1E-2</v>
          </cell>
          <cell r="AV155">
            <v>5.3999999999999999E-2</v>
          </cell>
          <cell r="AW155">
            <v>4.1000000000000002E-2</v>
          </cell>
          <cell r="AX155">
            <v>4.2000000000000003E-2</v>
          </cell>
          <cell r="AY155">
            <v>0.73799999999999999</v>
          </cell>
          <cell r="AZ155">
            <v>0.125</v>
          </cell>
          <cell r="BA155">
            <v>4.1100000000000003</v>
          </cell>
          <cell r="BB155">
            <v>0.223</v>
          </cell>
          <cell r="BC155">
            <v>0.21199999999999999</v>
          </cell>
          <cell r="BD155">
            <v>0.251</v>
          </cell>
          <cell r="BE155">
            <v>0.315</v>
          </cell>
          <cell r="BF155">
            <v>0.76600000000000001</v>
          </cell>
          <cell r="BG155">
            <v>9.9000000000000005E-2</v>
          </cell>
          <cell r="BH155">
            <v>3.5000000000000003E-2</v>
          </cell>
          <cell r="BI155">
            <v>1.7999999999999999E-2</v>
          </cell>
          <cell r="BJ155">
            <v>4.4999999999999998E-2</v>
          </cell>
          <cell r="BK155">
            <v>3.6999999999999998E-2</v>
          </cell>
          <cell r="BL155">
            <v>8.0000000000000002E-3</v>
          </cell>
          <cell r="BM155">
            <v>5.0000000000000001E-3</v>
          </cell>
          <cell r="BN155">
            <v>2.5000000000000001E-2</v>
          </cell>
          <cell r="BO155">
            <v>4.5999999999999999E-2</v>
          </cell>
          <cell r="BP155">
            <v>0.17899999999999999</v>
          </cell>
          <cell r="BQ155">
            <v>0.73499999999999999</v>
          </cell>
          <cell r="BR155">
            <v>1E-3</v>
          </cell>
          <cell r="BS155">
            <v>1.2E-2</v>
          </cell>
          <cell r="BT155">
            <v>2.1999999999999999E-2</v>
          </cell>
          <cell r="BU155">
            <v>4.7E-2</v>
          </cell>
          <cell r="BV155">
            <v>7.2999999999999995E-2</v>
          </cell>
          <cell r="BW155">
            <v>0.84499999999999997</v>
          </cell>
          <cell r="BX155">
            <v>0</v>
          </cell>
          <cell r="BY155">
            <v>0</v>
          </cell>
          <cell r="BZ155">
            <v>2E-3</v>
          </cell>
          <cell r="CA155">
            <v>0.16</v>
          </cell>
          <cell r="CB155">
            <v>0.66</v>
          </cell>
          <cell r="CC155">
            <v>0.17699999999999999</v>
          </cell>
          <cell r="CD155">
            <v>0</v>
          </cell>
          <cell r="CE155">
            <v>3.0000000000000001E-3</v>
          </cell>
          <cell r="CF155">
            <v>2E-3</v>
          </cell>
          <cell r="CG155">
            <v>8.6999999999999994E-2</v>
          </cell>
          <cell r="CH155">
            <v>0.53200000000000003</v>
          </cell>
          <cell r="CI155">
            <v>0.376</v>
          </cell>
          <cell r="CJ155">
            <v>0</v>
          </cell>
          <cell r="CK155">
            <v>0</v>
          </cell>
          <cell r="CL155">
            <v>0</v>
          </cell>
          <cell r="CM155">
            <v>0</v>
          </cell>
          <cell r="CN155">
            <v>1.4E-2</v>
          </cell>
          <cell r="CO155">
            <v>0.98599999999999999</v>
          </cell>
          <cell r="CP155">
            <v>0.56299999999999994</v>
          </cell>
          <cell r="CQ155">
            <v>0.29499999999999998</v>
          </cell>
          <cell r="CR155">
            <v>2.9000000000000001E-2</v>
          </cell>
          <cell r="CS155">
            <v>1.9E-2</v>
          </cell>
          <cell r="CT155">
            <v>9.2999999999999999E-2</v>
          </cell>
          <cell r="CU155">
            <v>0.52300000000000002</v>
          </cell>
          <cell r="CV155">
            <v>0.16400000000000001</v>
          </cell>
          <cell r="CW155">
            <v>2.1999999999999999E-2</v>
          </cell>
          <cell r="CX155">
            <v>0.17100000000000001</v>
          </cell>
          <cell r="CY155">
            <v>0.12</v>
          </cell>
          <cell r="CZ155">
            <v>0.72799999999999998</v>
          </cell>
          <cell r="DA155">
            <v>0.20699999999999999</v>
          </cell>
          <cell r="DB155">
            <v>5.3999999999999999E-2</v>
          </cell>
          <cell r="DC155">
            <v>2E-3</v>
          </cell>
          <cell r="DD155">
            <v>8.9999999999999993E-3</v>
          </cell>
          <cell r="DE155">
            <v>0.59399999999999997</v>
          </cell>
          <cell r="DF155">
            <v>0.13300000000000001</v>
          </cell>
          <cell r="DG155">
            <v>1.4999999999999999E-2</v>
          </cell>
          <cell r="DH155">
            <v>6.0000000000000001E-3</v>
          </cell>
          <cell r="DI155">
            <v>0.252</v>
          </cell>
          <cell r="DJ155">
            <v>0.47299999999999998</v>
          </cell>
          <cell r="DK155">
            <v>5.6000000000000001E-2</v>
          </cell>
          <cell r="DL155">
            <v>1.4999999999999999E-2</v>
          </cell>
          <cell r="DM155">
            <v>1.7000000000000001E-2</v>
          </cell>
          <cell r="DN155">
            <v>0.439</v>
          </cell>
          <cell r="DO155">
            <v>0.57299999999999995</v>
          </cell>
          <cell r="DP155">
            <v>0.161</v>
          </cell>
          <cell r="DQ155">
            <v>5.0000000000000001E-3</v>
          </cell>
          <cell r="DR155">
            <v>4.3999999999999997E-2</v>
          </cell>
          <cell r="DS155">
            <v>0.217</v>
          </cell>
          <cell r="DT155">
            <v>0.60899999999999999</v>
          </cell>
          <cell r="DU155">
            <v>0.246</v>
          </cell>
          <cell r="DV155">
            <v>0.106</v>
          </cell>
          <cell r="DW155">
            <v>1.2999999999999999E-2</v>
          </cell>
          <cell r="DX155">
            <v>2.5999999999999999E-2</v>
          </cell>
          <cell r="DY155">
            <v>0.32600000000000001</v>
          </cell>
          <cell r="DZ155">
            <v>0.45700000000000002</v>
          </cell>
          <cell r="EA155">
            <v>4.2000000000000003E-2</v>
          </cell>
          <cell r="EB155">
            <v>0.17499999999999999</v>
          </cell>
          <cell r="EC155">
            <v>0.126</v>
          </cell>
          <cell r="ED155">
            <v>0.34399999999999997</v>
          </cell>
          <cell r="EE155">
            <v>7.0000000000000007E-2</v>
          </cell>
          <cell r="EF155">
            <v>0.27600000000000002</v>
          </cell>
          <cell r="EG155">
            <v>0.184</v>
          </cell>
          <cell r="EH155">
            <v>0.34</v>
          </cell>
          <cell r="EI155">
            <v>0.432</v>
          </cell>
          <cell r="EJ155">
            <v>4.7E-2</v>
          </cell>
          <cell r="EK155">
            <v>0.18099999999999999</v>
          </cell>
          <cell r="EL155">
            <v>0.307</v>
          </cell>
          <cell r="EM155">
            <v>4.7E-2</v>
          </cell>
          <cell r="EN155">
            <v>7.3999999999999996E-2</v>
          </cell>
          <cell r="EO155">
            <v>0.13100000000000001</v>
          </cell>
          <cell r="EP155">
            <v>0.129</v>
          </cell>
          <cell r="EQ155">
            <v>0.312</v>
          </cell>
          <cell r="ER155">
            <v>0.27</v>
          </cell>
          <cell r="ES155">
            <v>0.49</v>
          </cell>
          <cell r="ET155">
            <v>3.6999999999999998E-2</v>
          </cell>
          <cell r="EU155">
            <v>8.3000000000000004E-2</v>
          </cell>
          <cell r="EV155">
            <v>3.3000000000000002E-2</v>
          </cell>
          <cell r="EW155">
            <v>0</v>
          </cell>
          <cell r="EX155">
            <v>0.128</v>
          </cell>
          <cell r="EY155">
            <v>0.13400000000000001</v>
          </cell>
          <cell r="EZ155">
            <v>0.14000000000000001</v>
          </cell>
          <cell r="FA155">
            <v>0.38200000000000001</v>
          </cell>
          <cell r="FB155">
            <v>0.32500000000000001</v>
          </cell>
          <cell r="FC155">
            <v>0.27200000000000002</v>
          </cell>
          <cell r="FD155">
            <v>2.1000000000000001E-2</v>
          </cell>
          <cell r="FE155">
            <v>0.35199999999999998</v>
          </cell>
          <cell r="FF155">
            <v>0.46</v>
          </cell>
          <cell r="FG155">
            <v>0.17899999999999999</v>
          </cell>
          <cell r="FH155">
            <v>0.01</v>
          </cell>
          <cell r="FI155">
            <v>0.107</v>
          </cell>
          <cell r="FJ155">
            <v>0.63</v>
          </cell>
          <cell r="FK155">
            <v>0.249</v>
          </cell>
          <cell r="FL155">
            <v>1.2999999999999999E-2</v>
          </cell>
          <cell r="FM155">
            <v>0.13500000000000001</v>
          </cell>
          <cell r="FN155">
            <v>0.53100000000000003</v>
          </cell>
          <cell r="FO155">
            <v>0.30299999999999999</v>
          </cell>
          <cell r="FP155">
            <v>3.1E-2</v>
          </cell>
          <cell r="FQ155">
            <v>0.77700000000000002</v>
          </cell>
          <cell r="FR155">
            <v>4.1000000000000002E-2</v>
          </cell>
          <cell r="FS155">
            <v>3.3000000000000002E-2</v>
          </cell>
          <cell r="FT155">
            <v>8.8999999999999996E-2</v>
          </cell>
          <cell r="FU155">
            <v>5.7000000000000002E-2</v>
          </cell>
          <cell r="FV155">
            <v>3.0000000000000001E-3</v>
          </cell>
          <cell r="FW155">
            <v>0.76100000000000001</v>
          </cell>
          <cell r="FX155">
            <v>4.2000000000000003E-2</v>
          </cell>
          <cell r="FY155">
            <v>3.4000000000000002E-2</v>
          </cell>
          <cell r="FZ155">
            <v>9.8000000000000004E-2</v>
          </cell>
          <cell r="GA155">
            <v>6.2E-2</v>
          </cell>
          <cell r="GB155">
            <v>2E-3</v>
          </cell>
          <cell r="GC155">
            <v>0</v>
          </cell>
          <cell r="GD155">
            <v>0</v>
          </cell>
          <cell r="GE155">
            <v>0</v>
          </cell>
          <cell r="GF155">
            <v>1E-3</v>
          </cell>
          <cell r="GG155">
            <v>0</v>
          </cell>
          <cell r="GH155">
            <v>0</v>
          </cell>
          <cell r="GI155">
            <v>0.02</v>
          </cell>
          <cell r="GJ155">
            <v>3.0000000000000001E-3</v>
          </cell>
          <cell r="GK155">
            <v>7.0000000000000001E-3</v>
          </cell>
          <cell r="GL155">
            <v>2E-3</v>
          </cell>
          <cell r="GM155">
            <v>7.0000000000000001E-3</v>
          </cell>
          <cell r="GN155">
            <v>0</v>
          </cell>
          <cell r="GO155">
            <v>0.221</v>
          </cell>
          <cell r="GP155">
            <v>5.1999999999999998E-2</v>
          </cell>
          <cell r="GQ155">
            <v>2.1000000000000001E-2</v>
          </cell>
          <cell r="GR155">
            <v>6.0000000000000001E-3</v>
          </cell>
          <cell r="GS155">
            <v>1.6E-2</v>
          </cell>
          <cell r="GT155">
            <v>4.0000000000000001E-3</v>
          </cell>
          <cell r="GU155">
            <v>0.48</v>
          </cell>
          <cell r="GV155">
            <v>0.04</v>
          </cell>
          <cell r="GW155">
            <v>7.0000000000000001E-3</v>
          </cell>
          <cell r="GX155">
            <v>8.9999999999999993E-3</v>
          </cell>
          <cell r="GY155">
            <v>2.1000000000000001E-2</v>
          </cell>
          <cell r="GZ155">
            <v>2.8000000000000001E-2</v>
          </cell>
          <cell r="HA155">
            <v>4.4999999999999998E-2</v>
          </cell>
          <cell r="HB155">
            <v>4.0000000000000001E-3</v>
          </cell>
          <cell r="HC155">
            <v>0</v>
          </cell>
          <cell r="HD155">
            <v>0</v>
          </cell>
          <cell r="HE155">
            <v>0</v>
          </cell>
          <cell r="HF155">
            <v>5.0000000000000001E-3</v>
          </cell>
          <cell r="HG155">
            <v>0</v>
          </cell>
          <cell r="HH155">
            <v>0</v>
          </cell>
          <cell r="HI155">
            <v>0</v>
          </cell>
          <cell r="HJ155">
            <v>1E-3</v>
          </cell>
          <cell r="HK155">
            <v>0</v>
          </cell>
          <cell r="HL155">
            <v>0</v>
          </cell>
          <cell r="HM155">
            <v>0</v>
          </cell>
          <cell r="HN155">
            <v>0</v>
          </cell>
          <cell r="HO155">
            <v>0</v>
          </cell>
          <cell r="HP155">
            <v>0</v>
          </cell>
          <cell r="HQ155">
            <v>8.0000000000000002E-3</v>
          </cell>
          <cell r="HR155">
            <v>3.2000000000000001E-2</v>
          </cell>
          <cell r="HS155">
            <v>3.0000000000000001E-3</v>
          </cell>
          <cell r="HT155">
            <v>1E-3</v>
          </cell>
          <cell r="HU155">
            <v>5.0000000000000001E-3</v>
          </cell>
          <cell r="HV155">
            <v>8.0000000000000002E-3</v>
          </cell>
          <cell r="HW155">
            <v>6.2E-2</v>
          </cell>
          <cell r="HX155">
            <v>0.24</v>
          </cell>
          <cell r="HY155">
            <v>5.0000000000000001E-3</v>
          </cell>
          <cell r="HZ155">
            <v>5.0000000000000001E-3</v>
          </cell>
          <cell r="IA155">
            <v>1.6E-2</v>
          </cell>
          <cell r="IB155">
            <v>3.5999999999999997E-2</v>
          </cell>
          <cell r="IC155">
            <v>0.10299999999999999</v>
          </cell>
          <cell r="ID155">
            <v>0.42599999999999999</v>
          </cell>
          <cell r="IE155">
            <v>0</v>
          </cell>
          <cell r="IF155">
            <v>0</v>
          </cell>
          <cell r="IG155">
            <v>4.0000000000000001E-3</v>
          </cell>
          <cell r="IH155">
            <v>1E-3</v>
          </cell>
          <cell r="II155">
            <v>7.0000000000000001E-3</v>
          </cell>
          <cell r="IJ155">
            <v>3.7999999999999999E-2</v>
          </cell>
          <cell r="IK155">
            <v>0</v>
          </cell>
          <cell r="IL155">
            <v>0</v>
          </cell>
          <cell r="IM155">
            <v>0</v>
          </cell>
          <cell r="IN155">
            <v>0</v>
          </cell>
          <cell r="IO155">
            <v>0</v>
          </cell>
          <cell r="IP155">
            <v>1E-3</v>
          </cell>
          <cell r="IQ155">
            <v>1E-3</v>
          </cell>
          <cell r="IR155">
            <v>4.0000000000000001E-3</v>
          </cell>
          <cell r="IS155">
            <v>1.2E-2</v>
          </cell>
          <cell r="IT155">
            <v>4.0000000000000001E-3</v>
          </cell>
          <cell r="IU155">
            <v>5.0000000000000001E-3</v>
          </cell>
          <cell r="IV155">
            <v>1.4E-2</v>
          </cell>
          <cell r="IW155">
            <v>0</v>
          </cell>
          <cell r="IX155">
            <v>8.0000000000000002E-3</v>
          </cell>
          <cell r="IY155">
            <v>0.01</v>
          </cell>
          <cell r="IZ155">
            <v>3.6999999999999998E-2</v>
          </cell>
          <cell r="JA155">
            <v>4.8000000000000001E-2</v>
          </cell>
          <cell r="JB155">
            <v>0.222</v>
          </cell>
          <cell r="JC155">
            <v>0</v>
          </cell>
          <cell r="JD155">
            <v>0</v>
          </cell>
          <cell r="JE155">
            <v>0</v>
          </cell>
          <cell r="JF155">
            <v>6.0000000000000001E-3</v>
          </cell>
          <cell r="JG155">
            <v>0.02</v>
          </cell>
          <cell r="JH155">
            <v>0.55900000000000005</v>
          </cell>
          <cell r="JI155">
            <v>0</v>
          </cell>
          <cell r="JJ155">
            <v>0</v>
          </cell>
          <cell r="JK155">
            <v>0</v>
          </cell>
          <cell r="JL155">
            <v>0</v>
          </cell>
          <cell r="JM155">
            <v>0</v>
          </cell>
          <cell r="JN155">
            <v>4.9000000000000002E-2</v>
          </cell>
          <cell r="JO155">
            <v>0</v>
          </cell>
          <cell r="JP155">
            <v>0</v>
          </cell>
          <cell r="JQ155">
            <v>0</v>
          </cell>
          <cell r="JR155">
            <v>0</v>
          </cell>
          <cell r="JS155">
            <v>0</v>
          </cell>
          <cell r="JT155">
            <v>1E-3</v>
          </cell>
          <cell r="JU155">
            <v>0</v>
          </cell>
          <cell r="JV155">
            <v>0</v>
          </cell>
          <cell r="JW155">
            <v>1E-3</v>
          </cell>
          <cell r="JX155">
            <v>6.0000000000000001E-3</v>
          </cell>
          <cell r="JY155">
            <v>2.8000000000000001E-2</v>
          </cell>
          <cell r="JZ155">
            <v>6.0000000000000001E-3</v>
          </cell>
          <cell r="KA155">
            <v>0</v>
          </cell>
          <cell r="KB155">
            <v>0</v>
          </cell>
          <cell r="KC155">
            <v>0</v>
          </cell>
          <cell r="KD155">
            <v>7.0999999999999994E-2</v>
          </cell>
          <cell r="KE155">
            <v>0.20699999999999999</v>
          </cell>
          <cell r="KF155">
            <v>5.0999999999999997E-2</v>
          </cell>
          <cell r="KG155">
            <v>0</v>
          </cell>
          <cell r="KH155">
            <v>0</v>
          </cell>
          <cell r="KI155">
            <v>1E-3</v>
          </cell>
          <cell r="KJ155">
            <v>8.1000000000000003E-2</v>
          </cell>
          <cell r="KK155">
            <v>0.38800000000000001</v>
          </cell>
          <cell r="KL155">
            <v>0.11</v>
          </cell>
          <cell r="KM155">
            <v>0</v>
          </cell>
          <cell r="KN155">
            <v>0</v>
          </cell>
          <cell r="KO155">
            <v>0</v>
          </cell>
          <cell r="KP155">
            <v>2E-3</v>
          </cell>
          <cell r="KQ155">
            <v>3.7999999999999999E-2</v>
          </cell>
          <cell r="KR155">
            <v>8.9999999999999993E-3</v>
          </cell>
          <cell r="KS155">
            <v>0</v>
          </cell>
          <cell r="KT155">
            <v>0</v>
          </cell>
          <cell r="KU155">
            <v>0</v>
          </cell>
          <cell r="KV155">
            <v>0</v>
          </cell>
          <cell r="KW155">
            <v>0</v>
          </cell>
          <cell r="KX155">
            <v>1E-3</v>
          </cell>
          <cell r="KY155">
            <v>0</v>
          </cell>
          <cell r="KZ155">
            <v>3.0000000000000001E-3</v>
          </cell>
          <cell r="LA155">
            <v>0</v>
          </cell>
          <cell r="LB155">
            <v>1E-3</v>
          </cell>
          <cell r="LC155">
            <v>2.5000000000000001E-2</v>
          </cell>
          <cell r="LD155">
            <v>1.2999999999999999E-2</v>
          </cell>
          <cell r="LE155">
            <v>0</v>
          </cell>
          <cell r="LF155">
            <v>0</v>
          </cell>
          <cell r="LG155">
            <v>0</v>
          </cell>
          <cell r="LH155">
            <v>3.6999999999999998E-2</v>
          </cell>
          <cell r="LI155">
            <v>0.16700000000000001</v>
          </cell>
          <cell r="LJ155">
            <v>0.115</v>
          </cell>
          <cell r="LK155">
            <v>0</v>
          </cell>
          <cell r="LL155">
            <v>0</v>
          </cell>
          <cell r="LM155">
            <v>2E-3</v>
          </cell>
          <cell r="LN155">
            <v>4.3999999999999997E-2</v>
          </cell>
          <cell r="LO155">
            <v>0.32</v>
          </cell>
          <cell r="LP155">
            <v>0.22600000000000001</v>
          </cell>
          <cell r="LQ155">
            <v>0</v>
          </cell>
          <cell r="LR155">
            <v>0</v>
          </cell>
          <cell r="LS155">
            <v>0</v>
          </cell>
          <cell r="LT155">
            <v>5.0000000000000001E-3</v>
          </cell>
          <cell r="LU155">
            <v>2.1000000000000001E-2</v>
          </cell>
          <cell r="LV155">
            <v>2.1000000000000001E-2</v>
          </cell>
          <cell r="LW155">
            <v>0</v>
          </cell>
          <cell r="LX155">
            <v>0</v>
          </cell>
          <cell r="LY155">
            <v>0</v>
          </cell>
          <cell r="LZ155">
            <v>0</v>
          </cell>
          <cell r="MA155">
            <v>0</v>
          </cell>
          <cell r="MB155">
            <v>1E-3</v>
          </cell>
          <cell r="MC155">
            <v>0</v>
          </cell>
          <cell r="MD155">
            <v>0</v>
          </cell>
          <cell r="ME155">
            <v>0</v>
          </cell>
          <cell r="MF155">
            <v>0</v>
          </cell>
          <cell r="MG155">
            <v>0</v>
          </cell>
          <cell r="MH155">
            <v>0.04</v>
          </cell>
          <cell r="MI155">
            <v>0</v>
          </cell>
          <cell r="MJ155">
            <v>0</v>
          </cell>
          <cell r="MK155">
            <v>0</v>
          </cell>
          <cell r="ML155">
            <v>0</v>
          </cell>
          <cell r="MM155">
            <v>0.01</v>
          </cell>
          <cell r="MN155">
            <v>0.315</v>
          </cell>
          <cell r="MO155">
            <v>0</v>
          </cell>
          <cell r="MP155">
            <v>0</v>
          </cell>
          <cell r="MQ155">
            <v>0</v>
          </cell>
          <cell r="MR155">
            <v>0</v>
          </cell>
          <cell r="MS155">
            <v>3.0000000000000001E-3</v>
          </cell>
          <cell r="MT155">
            <v>0.58099999999999996</v>
          </cell>
          <cell r="MU155">
            <v>0</v>
          </cell>
          <cell r="MV155">
            <v>0</v>
          </cell>
          <cell r="MW155">
            <v>0</v>
          </cell>
          <cell r="MX155">
            <v>0</v>
          </cell>
          <cell r="MY155">
            <v>0</v>
          </cell>
          <cell r="MZ155">
            <v>5.0999999999999997E-2</v>
          </cell>
          <cell r="NA155">
            <v>0.115</v>
          </cell>
          <cell r="NB155">
            <v>0.155</v>
          </cell>
          <cell r="NC155">
            <v>1.2999999999999999E-2</v>
          </cell>
          <cell r="ND155">
            <v>7.0000000000000001E-3</v>
          </cell>
          <cell r="NE155">
            <v>3.2000000000000001E-2</v>
          </cell>
          <cell r="NF155">
            <v>0.01</v>
          </cell>
          <cell r="NG155">
            <v>0.158</v>
          </cell>
          <cell r="NH155">
            <v>5.3999999999999999E-2</v>
          </cell>
          <cell r="NI155">
            <v>0.222</v>
          </cell>
          <cell r="NJ155">
            <v>1.6E-2</v>
          </cell>
          <cell r="NK155">
            <v>0</v>
          </cell>
          <cell r="NL155">
            <v>4.0000000000000001E-3</v>
          </cell>
          <cell r="NM155">
            <v>0</v>
          </cell>
          <cell r="NN155">
            <v>3.7999999999999999E-2</v>
          </cell>
          <cell r="NO155">
            <v>0</v>
          </cell>
          <cell r="NP155">
            <v>0</v>
          </cell>
          <cell r="NQ155">
            <v>2.8000000000000001E-2</v>
          </cell>
          <cell r="NR155">
            <v>0</v>
          </cell>
          <cell r="NS155">
            <v>0.01</v>
          </cell>
          <cell r="NT155">
            <v>0.13800000000000001</v>
          </cell>
          <cell r="NU155">
            <v>0.26900000000000002</v>
          </cell>
          <cell r="NV155">
            <v>3.6999999999999998E-2</v>
          </cell>
          <cell r="NW155">
            <v>2E-3</v>
          </cell>
          <cell r="NX155">
            <v>1.9E-2</v>
          </cell>
          <cell r="NY155">
            <v>4.8000000000000001E-2</v>
          </cell>
          <cell r="NZ155">
            <v>0.374</v>
          </cell>
          <cell r="OA155">
            <v>1.6E-2</v>
          </cell>
          <cell r="OB155">
            <v>1.9E-2</v>
          </cell>
          <cell r="OC155">
            <v>1E-3</v>
          </cell>
          <cell r="OD155">
            <v>1.2999999999999999E-2</v>
          </cell>
          <cell r="OE155">
            <v>2.8000000000000001E-2</v>
          </cell>
          <cell r="OF155">
            <v>0</v>
          </cell>
          <cell r="OG155">
            <v>2.3E-2</v>
          </cell>
          <cell r="OH155">
            <v>5.0000000000000001E-3</v>
          </cell>
          <cell r="OI155">
            <v>2E-3</v>
          </cell>
          <cell r="OJ155">
            <v>0.14399999999999999</v>
          </cell>
          <cell r="OK155">
            <v>0.11799999999999999</v>
          </cell>
          <cell r="OL155">
            <v>4.0000000000000001E-3</v>
          </cell>
          <cell r="OM155">
            <v>0</v>
          </cell>
          <cell r="ON155">
            <v>4.0000000000000001E-3</v>
          </cell>
          <cell r="OO155">
            <v>0.15</v>
          </cell>
          <cell r="OP155">
            <v>0.16600000000000001</v>
          </cell>
          <cell r="OQ155">
            <v>4.0000000000000001E-3</v>
          </cell>
          <cell r="OR155">
            <v>2.9000000000000001E-2</v>
          </cell>
          <cell r="OS155">
            <v>0.01</v>
          </cell>
          <cell r="OT155">
            <v>5.2999999999999999E-2</v>
          </cell>
          <cell r="OU155">
            <v>0</v>
          </cell>
          <cell r="OV155">
            <v>4.0000000000000001E-3</v>
          </cell>
          <cell r="OW155">
            <v>0.02</v>
          </cell>
          <cell r="OX155">
            <v>0.20200000000000001</v>
          </cell>
          <cell r="OY155">
            <v>4.2999999999999997E-2</v>
          </cell>
          <cell r="OZ155">
            <v>0.01</v>
          </cell>
          <cell r="PA155">
            <v>3.7999999999999999E-2</v>
          </cell>
          <cell r="PB155">
            <v>6.0000000000000001E-3</v>
          </cell>
          <cell r="PC155">
            <v>0</v>
          </cell>
          <cell r="PD155">
            <v>0.13400000000000001</v>
          </cell>
        </row>
        <row r="156">
          <cell r="A156" t="str">
            <v>3ET2</v>
          </cell>
          <cell r="B156" t="str">
            <v>156</v>
          </cell>
          <cell r="C156" t="str">
            <v>NAF 4</v>
          </cell>
          <cell r="D156" t="str">
            <v>ET2</v>
          </cell>
          <cell r="E156" t="str">
            <v>3</v>
          </cell>
          <cell r="F156">
            <v>0</v>
          </cell>
          <cell r="G156">
            <v>5.1999999999999998E-2</v>
          </cell>
          <cell r="H156">
            <v>0.28199999999999997</v>
          </cell>
          <cell r="I156">
            <v>0.58099999999999996</v>
          </cell>
          <cell r="J156">
            <v>8.5000000000000006E-2</v>
          </cell>
          <cell r="K156">
            <v>0.85799999999999998</v>
          </cell>
          <cell r="L156">
            <v>5.7000000000000002E-2</v>
          </cell>
          <cell r="M156">
            <v>6.6000000000000003E-2</v>
          </cell>
          <cell r="N156">
            <v>1.7999999999999999E-2</v>
          </cell>
          <cell r="O156">
            <v>0.20399999999999999</v>
          </cell>
          <cell r="P156">
            <v>0.182</v>
          </cell>
          <cell r="Q156">
            <v>0.13300000000000001</v>
          </cell>
          <cell r="R156">
            <v>3.5999999999999997E-2</v>
          </cell>
          <cell r="S156">
            <v>0.16800000000000001</v>
          </cell>
          <cell r="T156">
            <v>0.311</v>
          </cell>
          <cell r="U156">
            <v>0.05</v>
          </cell>
          <cell r="V156">
            <v>0.107</v>
          </cell>
          <cell r="W156">
            <v>0.29799999999999999</v>
          </cell>
          <cell r="X156">
            <v>0.154</v>
          </cell>
          <cell r="Y156">
            <v>0.77900000000000003</v>
          </cell>
          <cell r="Z156">
            <v>6.7000000000000004E-2</v>
          </cell>
          <cell r="AA156">
            <v>0.24299999999999999</v>
          </cell>
          <cell r="AB156">
            <v>0.26300000000000001</v>
          </cell>
          <cell r="AC156">
            <v>0.20399999999999999</v>
          </cell>
          <cell r="AD156">
            <v>0.56599999999999995</v>
          </cell>
          <cell r="AE156">
            <v>0.224</v>
          </cell>
          <cell r="AF156">
            <v>0.25600000000000001</v>
          </cell>
          <cell r="AG156">
            <v>0.74399999999999999</v>
          </cell>
          <cell r="AH156">
            <v>0.23200000000000001</v>
          </cell>
          <cell r="AI156">
            <v>0.76800000000000002</v>
          </cell>
          <cell r="AK156">
            <v>0.755</v>
          </cell>
          <cell r="AL156">
            <v>3.9E-2</v>
          </cell>
          <cell r="AM156">
            <v>8.0000000000000002E-3</v>
          </cell>
          <cell r="AN156">
            <v>0.152</v>
          </cell>
          <cell r="AO156">
            <v>4.7E-2</v>
          </cell>
          <cell r="AP156">
            <v>0.21099999999999999</v>
          </cell>
          <cell r="AQ156">
            <v>6.3E-2</v>
          </cell>
          <cell r="AR156">
            <v>0.02</v>
          </cell>
          <cell r="AS156">
            <v>0.68</v>
          </cell>
          <cell r="AT156">
            <v>2.7E-2</v>
          </cell>
          <cell r="AV156">
            <v>4.3999999999999997E-2</v>
          </cell>
          <cell r="AW156">
            <v>7.4999999999999997E-2</v>
          </cell>
          <cell r="AX156">
            <v>4.1000000000000002E-2</v>
          </cell>
          <cell r="AY156">
            <v>0.69699999999999995</v>
          </cell>
          <cell r="AZ156">
            <v>0.14299999999999999</v>
          </cell>
          <cell r="BA156">
            <v>7.0869999999999997</v>
          </cell>
          <cell r="BB156">
            <v>0.14599999999999999</v>
          </cell>
          <cell r="BC156">
            <v>0.216</v>
          </cell>
          <cell r="BD156">
            <v>0.308</v>
          </cell>
          <cell r="BE156">
            <v>0.33</v>
          </cell>
          <cell r="BF156">
            <v>0.73499999999999999</v>
          </cell>
          <cell r="BG156">
            <v>0.14599999999999999</v>
          </cell>
          <cell r="BH156">
            <v>4.7E-2</v>
          </cell>
          <cell r="BI156">
            <v>3.6999999999999998E-2</v>
          </cell>
          <cell r="BJ156">
            <v>1.2E-2</v>
          </cell>
          <cell r="BK156">
            <v>2.4E-2</v>
          </cell>
          <cell r="BL156">
            <v>0.01</v>
          </cell>
          <cell r="BM156">
            <v>1.2999999999999999E-2</v>
          </cell>
          <cell r="BN156">
            <v>2.9000000000000001E-2</v>
          </cell>
          <cell r="BO156">
            <v>0.112</v>
          </cell>
          <cell r="BP156">
            <v>0.316</v>
          </cell>
          <cell r="BQ156">
            <v>0.52100000000000002</v>
          </cell>
          <cell r="BR156">
            <v>6.0000000000000001E-3</v>
          </cell>
          <cell r="BS156">
            <v>7.0000000000000001E-3</v>
          </cell>
          <cell r="BT156">
            <v>8.0000000000000002E-3</v>
          </cell>
          <cell r="BU156">
            <v>2.4E-2</v>
          </cell>
          <cell r="BV156">
            <v>0.124</v>
          </cell>
          <cell r="BW156">
            <v>0.83199999999999996</v>
          </cell>
          <cell r="BX156">
            <v>0</v>
          </cell>
          <cell r="BY156">
            <v>1E-3</v>
          </cell>
          <cell r="BZ156">
            <v>8.9999999999999993E-3</v>
          </cell>
          <cell r="CA156">
            <v>0.123</v>
          </cell>
          <cell r="CB156">
            <v>0.79100000000000004</v>
          </cell>
          <cell r="CC156">
            <v>7.5999999999999998E-2</v>
          </cell>
          <cell r="CD156">
            <v>0</v>
          </cell>
          <cell r="CE156">
            <v>0</v>
          </cell>
          <cell r="CF156">
            <v>7.0000000000000001E-3</v>
          </cell>
          <cell r="CG156">
            <v>9.6000000000000002E-2</v>
          </cell>
          <cell r="CH156">
            <v>0.70199999999999996</v>
          </cell>
          <cell r="CI156">
            <v>0.19500000000000001</v>
          </cell>
          <cell r="CJ156">
            <v>0</v>
          </cell>
          <cell r="CK156">
            <v>0</v>
          </cell>
          <cell r="CL156">
            <v>0</v>
          </cell>
          <cell r="CM156">
            <v>3.0000000000000001E-3</v>
          </cell>
          <cell r="CN156">
            <v>0</v>
          </cell>
          <cell r="CO156">
            <v>0.997</v>
          </cell>
          <cell r="CP156">
            <v>0.53100000000000003</v>
          </cell>
          <cell r="CQ156">
            <v>0.38</v>
          </cell>
          <cell r="CR156">
            <v>3.9E-2</v>
          </cell>
          <cell r="CS156">
            <v>1.7999999999999999E-2</v>
          </cell>
          <cell r="CT156">
            <v>3.2000000000000001E-2</v>
          </cell>
          <cell r="CU156">
            <v>0.48199999999999998</v>
          </cell>
          <cell r="CV156">
            <v>0.26900000000000002</v>
          </cell>
          <cell r="CW156">
            <v>1.7999999999999999E-2</v>
          </cell>
          <cell r="CX156">
            <v>0.16200000000000001</v>
          </cell>
          <cell r="CY156">
            <v>6.8000000000000005E-2</v>
          </cell>
          <cell r="CZ156">
            <v>0.68400000000000005</v>
          </cell>
          <cell r="DA156">
            <v>0.23899999999999999</v>
          </cell>
          <cell r="DB156">
            <v>7.3999999999999996E-2</v>
          </cell>
          <cell r="DC156">
            <v>1E-3</v>
          </cell>
          <cell r="DD156">
            <v>2E-3</v>
          </cell>
          <cell r="DE156">
            <v>0.60599999999999998</v>
          </cell>
          <cell r="DF156">
            <v>0.154</v>
          </cell>
          <cell r="DG156">
            <v>4.0000000000000001E-3</v>
          </cell>
          <cell r="DH156">
            <v>8.9999999999999993E-3</v>
          </cell>
          <cell r="DI156">
            <v>0.22700000000000001</v>
          </cell>
          <cell r="DJ156">
            <v>0.45300000000000001</v>
          </cell>
          <cell r="DK156">
            <v>9.6000000000000002E-2</v>
          </cell>
          <cell r="DL156">
            <v>7.0000000000000001E-3</v>
          </cell>
          <cell r="DM156">
            <v>1.0999999999999999E-2</v>
          </cell>
          <cell r="DN156">
            <v>0.433</v>
          </cell>
          <cell r="DO156">
            <v>0.54</v>
          </cell>
          <cell r="DP156">
            <v>0.23100000000000001</v>
          </cell>
          <cell r="DQ156">
            <v>1.6E-2</v>
          </cell>
          <cell r="DR156">
            <v>5.5E-2</v>
          </cell>
          <cell r="DS156">
            <v>0.158</v>
          </cell>
          <cell r="DT156">
            <v>0.496</v>
          </cell>
          <cell r="DU156">
            <v>0.36499999999999999</v>
          </cell>
          <cell r="DV156">
            <v>0.114</v>
          </cell>
          <cell r="DW156">
            <v>7.0000000000000001E-3</v>
          </cell>
          <cell r="DX156">
            <v>1.7999999999999999E-2</v>
          </cell>
          <cell r="DY156">
            <v>0.254</v>
          </cell>
          <cell r="DZ156">
            <v>0.44600000000000001</v>
          </cell>
          <cell r="EA156">
            <v>9.0999999999999998E-2</v>
          </cell>
          <cell r="EB156">
            <v>0.21</v>
          </cell>
          <cell r="EC156">
            <v>8.5999999999999993E-2</v>
          </cell>
          <cell r="ED156">
            <v>0.32600000000000001</v>
          </cell>
          <cell r="EE156">
            <v>9.1999999999999998E-2</v>
          </cell>
          <cell r="EF156">
            <v>0.313</v>
          </cell>
          <cell r="EG156">
            <v>0.183</v>
          </cell>
          <cell r="EH156">
            <v>0.28799999999999998</v>
          </cell>
          <cell r="EI156">
            <v>0.41199999999999998</v>
          </cell>
          <cell r="EJ156">
            <v>8.5999999999999993E-2</v>
          </cell>
          <cell r="EK156">
            <v>0.214</v>
          </cell>
          <cell r="EL156">
            <v>0.30499999999999999</v>
          </cell>
          <cell r="EM156">
            <v>5.1999999999999998E-2</v>
          </cell>
          <cell r="EN156">
            <v>8.2000000000000003E-2</v>
          </cell>
          <cell r="EO156">
            <v>0.129</v>
          </cell>
          <cell r="EP156">
            <v>0.158</v>
          </cell>
          <cell r="EQ156">
            <v>0.27300000000000002</v>
          </cell>
          <cell r="ER156">
            <v>0.27200000000000002</v>
          </cell>
          <cell r="ES156">
            <v>0.45400000000000001</v>
          </cell>
          <cell r="ET156">
            <v>0.06</v>
          </cell>
          <cell r="EU156">
            <v>0.14299999999999999</v>
          </cell>
          <cell r="EV156">
            <v>7.8E-2</v>
          </cell>
          <cell r="EW156">
            <v>6.0000000000000001E-3</v>
          </cell>
          <cell r="EX156">
            <v>0.16400000000000001</v>
          </cell>
          <cell r="EY156">
            <v>0.14199999999999999</v>
          </cell>
          <cell r="EZ156">
            <v>0.16300000000000001</v>
          </cell>
          <cell r="FA156">
            <v>0.47199999999999998</v>
          </cell>
          <cell r="FB156">
            <v>0.193</v>
          </cell>
          <cell r="FC156">
            <v>0.309</v>
          </cell>
          <cell r="FD156">
            <v>2.5999999999999999E-2</v>
          </cell>
          <cell r="FE156">
            <v>0.57899999999999996</v>
          </cell>
          <cell r="FF156">
            <v>0.24</v>
          </cell>
          <cell r="FG156">
            <v>0.17799999999999999</v>
          </cell>
          <cell r="FH156">
            <v>3.0000000000000001E-3</v>
          </cell>
          <cell r="FI156">
            <v>0.20300000000000001</v>
          </cell>
          <cell r="FJ156">
            <v>0.45900000000000002</v>
          </cell>
          <cell r="FK156">
            <v>0.32900000000000001</v>
          </cell>
          <cell r="FL156">
            <v>8.9999999999999993E-3</v>
          </cell>
          <cell r="FM156">
            <v>0.19</v>
          </cell>
          <cell r="FN156">
            <v>0.45900000000000002</v>
          </cell>
          <cell r="FO156">
            <v>0.33500000000000002</v>
          </cell>
          <cell r="FP156">
            <v>1.4999999999999999E-2</v>
          </cell>
          <cell r="FQ156">
            <v>0.77200000000000002</v>
          </cell>
          <cell r="FR156">
            <v>6.6000000000000003E-2</v>
          </cell>
          <cell r="FS156">
            <v>2.3E-2</v>
          </cell>
          <cell r="FT156">
            <v>7.4999999999999997E-2</v>
          </cell>
          <cell r="FU156">
            <v>6.4000000000000001E-2</v>
          </cell>
          <cell r="FV156">
            <v>0</v>
          </cell>
          <cell r="FW156">
            <v>0.75600000000000001</v>
          </cell>
          <cell r="FX156">
            <v>7.0000000000000007E-2</v>
          </cell>
          <cell r="FY156">
            <v>2.3E-2</v>
          </cell>
          <cell r="FZ156">
            <v>8.1000000000000003E-2</v>
          </cell>
          <cell r="GA156">
            <v>6.9000000000000006E-2</v>
          </cell>
          <cell r="GB156">
            <v>1E-3</v>
          </cell>
          <cell r="GC156">
            <v>0</v>
          </cell>
          <cell r="GD156">
            <v>0</v>
          </cell>
          <cell r="GE156">
            <v>0</v>
          </cell>
          <cell r="GF156">
            <v>0</v>
          </cell>
          <cell r="GG156">
            <v>0</v>
          </cell>
          <cell r="GH156">
            <v>0</v>
          </cell>
          <cell r="GI156">
            <v>2.8000000000000001E-2</v>
          </cell>
          <cell r="GJ156">
            <v>1.4E-2</v>
          </cell>
          <cell r="GK156">
            <v>2E-3</v>
          </cell>
          <cell r="GL156">
            <v>6.0000000000000001E-3</v>
          </cell>
          <cell r="GM156">
            <v>0</v>
          </cell>
          <cell r="GN156">
            <v>2E-3</v>
          </cell>
          <cell r="GO156">
            <v>0.17199999999999999</v>
          </cell>
          <cell r="GP156">
            <v>6.7000000000000004E-2</v>
          </cell>
          <cell r="GQ156">
            <v>2.1000000000000001E-2</v>
          </cell>
          <cell r="GR156">
            <v>1.2E-2</v>
          </cell>
          <cell r="GS156">
            <v>5.0000000000000001E-3</v>
          </cell>
          <cell r="GT156">
            <v>3.0000000000000001E-3</v>
          </cell>
          <cell r="GU156">
            <v>0.47199999999999998</v>
          </cell>
          <cell r="GV156">
            <v>5.0999999999999997E-2</v>
          </cell>
          <cell r="GW156">
            <v>0.02</v>
          </cell>
          <cell r="GX156">
            <v>1.9E-2</v>
          </cell>
          <cell r="GY156">
            <v>6.0000000000000001E-3</v>
          </cell>
          <cell r="GZ156">
            <v>1.4999999999999999E-2</v>
          </cell>
          <cell r="HA156">
            <v>6.3E-2</v>
          </cell>
          <cell r="HB156">
            <v>1.4E-2</v>
          </cell>
          <cell r="HC156">
            <v>5.0000000000000001E-3</v>
          </cell>
          <cell r="HD156">
            <v>0</v>
          </cell>
          <cell r="HE156">
            <v>0</v>
          </cell>
          <cell r="HF156">
            <v>5.0000000000000001E-3</v>
          </cell>
          <cell r="HG156">
            <v>0</v>
          </cell>
          <cell r="HH156">
            <v>0</v>
          </cell>
          <cell r="HI156">
            <v>0</v>
          </cell>
          <cell r="HJ156">
            <v>0</v>
          </cell>
          <cell r="HK156">
            <v>0</v>
          </cell>
          <cell r="HL156">
            <v>0</v>
          </cell>
          <cell r="HM156">
            <v>0</v>
          </cell>
          <cell r="HN156">
            <v>0</v>
          </cell>
          <cell r="HO156">
            <v>5.0000000000000001E-3</v>
          </cell>
          <cell r="HP156">
            <v>1.2999999999999999E-2</v>
          </cell>
          <cell r="HQ156">
            <v>2.1000000000000001E-2</v>
          </cell>
          <cell r="HR156">
            <v>1.2999999999999999E-2</v>
          </cell>
          <cell r="HS156">
            <v>5.0000000000000001E-3</v>
          </cell>
          <cell r="HT156">
            <v>4.0000000000000001E-3</v>
          </cell>
          <cell r="HU156">
            <v>3.0000000000000001E-3</v>
          </cell>
          <cell r="HV156">
            <v>3.6999999999999998E-2</v>
          </cell>
          <cell r="HW156">
            <v>0.107</v>
          </cell>
          <cell r="HX156">
            <v>0.11899999999999999</v>
          </cell>
          <cell r="HY156">
            <v>5.0000000000000001E-3</v>
          </cell>
          <cell r="HZ156">
            <v>4.0000000000000001E-3</v>
          </cell>
          <cell r="IA156">
            <v>1.7999999999999999E-2</v>
          </cell>
          <cell r="IB156">
            <v>4.7E-2</v>
          </cell>
          <cell r="IC156">
            <v>0.17399999999999999</v>
          </cell>
          <cell r="ID156">
            <v>0.34200000000000003</v>
          </cell>
          <cell r="IE156">
            <v>0</v>
          </cell>
          <cell r="IF156">
            <v>5.0000000000000001E-3</v>
          </cell>
          <cell r="IG156">
            <v>2E-3</v>
          </cell>
          <cell r="IH156">
            <v>1.4999999999999999E-2</v>
          </cell>
          <cell r="II156">
            <v>1.2999999999999999E-2</v>
          </cell>
          <cell r="IJ156">
            <v>4.8000000000000001E-2</v>
          </cell>
          <cell r="IK156">
            <v>0</v>
          </cell>
          <cell r="IL156">
            <v>0</v>
          </cell>
          <cell r="IM156">
            <v>0</v>
          </cell>
          <cell r="IN156">
            <v>0</v>
          </cell>
          <cell r="IO156">
            <v>0</v>
          </cell>
          <cell r="IP156">
            <v>0</v>
          </cell>
          <cell r="IQ156">
            <v>4.0000000000000001E-3</v>
          </cell>
          <cell r="IR156">
            <v>2E-3</v>
          </cell>
          <cell r="IS156">
            <v>0</v>
          </cell>
          <cell r="IT156">
            <v>6.0000000000000001E-3</v>
          </cell>
          <cell r="IU156">
            <v>0.01</v>
          </cell>
          <cell r="IV156">
            <v>3.2000000000000001E-2</v>
          </cell>
          <cell r="IW156">
            <v>2E-3</v>
          </cell>
          <cell r="IX156">
            <v>5.0000000000000001E-3</v>
          </cell>
          <cell r="IY156">
            <v>8.0000000000000002E-3</v>
          </cell>
          <cell r="IZ156">
            <v>1.4999999999999999E-2</v>
          </cell>
          <cell r="JA156">
            <v>5.8999999999999997E-2</v>
          </cell>
          <cell r="JB156">
            <v>0.186</v>
          </cell>
          <cell r="JC156">
            <v>0</v>
          </cell>
          <cell r="JD156">
            <v>0</v>
          </cell>
          <cell r="JE156">
            <v>0</v>
          </cell>
          <cell r="JF156">
            <v>2E-3</v>
          </cell>
          <cell r="JG156">
            <v>4.1000000000000002E-2</v>
          </cell>
          <cell r="JH156">
            <v>0.54500000000000004</v>
          </cell>
          <cell r="JI156">
            <v>0</v>
          </cell>
          <cell r="JJ156">
            <v>0</v>
          </cell>
          <cell r="JK156">
            <v>0</v>
          </cell>
          <cell r="JL156">
            <v>0</v>
          </cell>
          <cell r="JM156">
            <v>1.2999999999999999E-2</v>
          </cell>
          <cell r="JN156">
            <v>6.9000000000000006E-2</v>
          </cell>
          <cell r="JO156">
            <v>0</v>
          </cell>
          <cell r="JP156">
            <v>0</v>
          </cell>
          <cell r="JQ156">
            <v>0</v>
          </cell>
          <cell r="JR156">
            <v>0</v>
          </cell>
          <cell r="JS156">
            <v>0</v>
          </cell>
          <cell r="JT156">
            <v>0</v>
          </cell>
          <cell r="JU156">
            <v>0</v>
          </cell>
          <cell r="JV156">
            <v>0</v>
          </cell>
          <cell r="JW156">
            <v>0</v>
          </cell>
          <cell r="JX156">
            <v>8.0000000000000002E-3</v>
          </cell>
          <cell r="JY156">
            <v>4.2000000000000003E-2</v>
          </cell>
          <cell r="JZ156">
            <v>3.0000000000000001E-3</v>
          </cell>
          <cell r="KA156">
            <v>0</v>
          </cell>
          <cell r="KB156">
            <v>0</v>
          </cell>
          <cell r="KC156">
            <v>4.0000000000000001E-3</v>
          </cell>
          <cell r="KD156">
            <v>3.9E-2</v>
          </cell>
          <cell r="KE156">
            <v>0.223</v>
          </cell>
          <cell r="KF156">
            <v>1.2999999999999999E-2</v>
          </cell>
          <cell r="KG156">
            <v>0</v>
          </cell>
          <cell r="KH156">
            <v>1E-3</v>
          </cell>
          <cell r="KI156">
            <v>4.0000000000000001E-3</v>
          </cell>
          <cell r="KJ156">
            <v>0.06</v>
          </cell>
          <cell r="KK156">
            <v>0.45900000000000002</v>
          </cell>
          <cell r="KL156">
            <v>5.8999999999999997E-2</v>
          </cell>
          <cell r="KM156">
            <v>0</v>
          </cell>
          <cell r="KN156">
            <v>0</v>
          </cell>
          <cell r="KO156">
            <v>0</v>
          </cell>
          <cell r="KP156">
            <v>1.4999999999999999E-2</v>
          </cell>
          <cell r="KQ156">
            <v>6.8000000000000005E-2</v>
          </cell>
          <cell r="KR156">
            <v>1E-3</v>
          </cell>
          <cell r="KS156">
            <v>0</v>
          </cell>
          <cell r="KT156">
            <v>0</v>
          </cell>
          <cell r="KU156">
            <v>0</v>
          </cell>
          <cell r="KV156">
            <v>0</v>
          </cell>
          <cell r="KW156">
            <v>0</v>
          </cell>
          <cell r="KX156">
            <v>0</v>
          </cell>
          <cell r="KY156">
            <v>0</v>
          </cell>
          <cell r="KZ156">
            <v>0</v>
          </cell>
          <cell r="LA156">
            <v>0</v>
          </cell>
          <cell r="LB156">
            <v>0.01</v>
          </cell>
          <cell r="LC156">
            <v>3.3000000000000002E-2</v>
          </cell>
          <cell r="LD156">
            <v>6.0000000000000001E-3</v>
          </cell>
          <cell r="LE156">
            <v>0</v>
          </cell>
          <cell r="LF156">
            <v>0</v>
          </cell>
          <cell r="LG156">
            <v>6.0000000000000001E-3</v>
          </cell>
          <cell r="LH156">
            <v>0.03</v>
          </cell>
          <cell r="LI156">
            <v>0.186</v>
          </cell>
          <cell r="LJ156">
            <v>6.2E-2</v>
          </cell>
          <cell r="LK156">
            <v>0</v>
          </cell>
          <cell r="LL156">
            <v>0</v>
          </cell>
          <cell r="LM156">
            <v>1E-3</v>
          </cell>
          <cell r="LN156">
            <v>4.8000000000000001E-2</v>
          </cell>
          <cell r="LO156">
            <v>0.41799999999999998</v>
          </cell>
          <cell r="LP156">
            <v>0.115</v>
          </cell>
          <cell r="LQ156">
            <v>0</v>
          </cell>
          <cell r="LR156">
            <v>0</v>
          </cell>
          <cell r="LS156">
            <v>0</v>
          </cell>
          <cell r="LT156">
            <v>7.0000000000000001E-3</v>
          </cell>
          <cell r="LU156">
            <v>6.4000000000000001E-2</v>
          </cell>
          <cell r="LV156">
            <v>1.2E-2</v>
          </cell>
          <cell r="LW156">
            <v>0</v>
          </cell>
          <cell r="LX156">
            <v>0</v>
          </cell>
          <cell r="LY156">
            <v>0</v>
          </cell>
          <cell r="LZ156">
            <v>0</v>
          </cell>
          <cell r="MA156">
            <v>0</v>
          </cell>
          <cell r="MB156">
            <v>0</v>
          </cell>
          <cell r="MC156">
            <v>0</v>
          </cell>
          <cell r="MD156">
            <v>0</v>
          </cell>
          <cell r="ME156">
            <v>0</v>
          </cell>
          <cell r="MF156">
            <v>0</v>
          </cell>
          <cell r="MG156">
            <v>0</v>
          </cell>
          <cell r="MH156">
            <v>4.5999999999999999E-2</v>
          </cell>
          <cell r="MI156">
            <v>0</v>
          </cell>
          <cell r="MJ156">
            <v>0</v>
          </cell>
          <cell r="MK156">
            <v>0</v>
          </cell>
          <cell r="ML156">
            <v>0</v>
          </cell>
          <cell r="MM156">
            <v>0</v>
          </cell>
          <cell r="MN156">
            <v>0.28199999999999997</v>
          </cell>
          <cell r="MO156">
            <v>0</v>
          </cell>
          <cell r="MP156">
            <v>0</v>
          </cell>
          <cell r="MQ156">
            <v>0</v>
          </cell>
          <cell r="MR156">
            <v>3.0000000000000001E-3</v>
          </cell>
          <cell r="MS156">
            <v>0</v>
          </cell>
          <cell r="MT156">
            <v>0.58299999999999996</v>
          </cell>
          <cell r="MU156">
            <v>0</v>
          </cell>
          <cell r="MV156">
            <v>0</v>
          </cell>
          <cell r="MW156">
            <v>0</v>
          </cell>
          <cell r="MX156">
            <v>0</v>
          </cell>
          <cell r="MY156">
            <v>0</v>
          </cell>
          <cell r="MZ156">
            <v>8.5999999999999993E-2</v>
          </cell>
          <cell r="NA156">
            <v>7.6999999999999999E-2</v>
          </cell>
          <cell r="NB156">
            <v>0.11600000000000001</v>
          </cell>
          <cell r="NC156">
            <v>1.2999999999999999E-2</v>
          </cell>
          <cell r="ND156">
            <v>0.02</v>
          </cell>
          <cell r="NE156">
            <v>2.8000000000000001E-2</v>
          </cell>
          <cell r="NF156">
            <v>6.0000000000000001E-3</v>
          </cell>
          <cell r="NG156">
            <v>0.16800000000000001</v>
          </cell>
          <cell r="NH156">
            <v>0.06</v>
          </cell>
          <cell r="NI156">
            <v>0.19700000000000001</v>
          </cell>
          <cell r="NJ156">
            <v>1.6E-2</v>
          </cell>
          <cell r="NK156">
            <v>0</v>
          </cell>
          <cell r="NL156">
            <v>8.9999999999999993E-3</v>
          </cell>
          <cell r="NM156">
            <v>1.6E-2</v>
          </cell>
          <cell r="NN156">
            <v>6.4000000000000001E-2</v>
          </cell>
          <cell r="NO156">
            <v>2E-3</v>
          </cell>
          <cell r="NP156">
            <v>3.0000000000000001E-3</v>
          </cell>
          <cell r="NQ156">
            <v>3.4000000000000002E-2</v>
          </cell>
          <cell r="NR156">
            <v>3.0000000000000001E-3</v>
          </cell>
          <cell r="NS156">
            <v>3.1E-2</v>
          </cell>
          <cell r="NT156">
            <v>0.13700000000000001</v>
          </cell>
          <cell r="NU156">
            <v>0.20799999999999999</v>
          </cell>
          <cell r="NV156">
            <v>1.7999999999999999E-2</v>
          </cell>
          <cell r="NW156">
            <v>0</v>
          </cell>
          <cell r="NX156">
            <v>2.5999999999999999E-2</v>
          </cell>
          <cell r="NY156">
            <v>5.8000000000000003E-2</v>
          </cell>
          <cell r="NZ156">
            <v>0.34599999999999997</v>
          </cell>
          <cell r="OA156">
            <v>2.4E-2</v>
          </cell>
          <cell r="OB156">
            <v>1.9E-2</v>
          </cell>
          <cell r="OC156">
            <v>0</v>
          </cell>
          <cell r="OD156">
            <v>2.1999999999999999E-2</v>
          </cell>
          <cell r="OE156">
            <v>6.0999999999999999E-2</v>
          </cell>
          <cell r="OF156">
            <v>8.0000000000000002E-3</v>
          </cell>
          <cell r="OG156">
            <v>2.3E-2</v>
          </cell>
          <cell r="OH156">
            <v>2.5000000000000001E-2</v>
          </cell>
          <cell r="OI156">
            <v>2E-3</v>
          </cell>
          <cell r="OJ156">
            <v>0.161</v>
          </cell>
          <cell r="OK156">
            <v>7.0999999999999994E-2</v>
          </cell>
          <cell r="OL156">
            <v>6.0000000000000001E-3</v>
          </cell>
          <cell r="OM156">
            <v>0</v>
          </cell>
          <cell r="ON156">
            <v>8.9999999999999993E-3</v>
          </cell>
          <cell r="OO156">
            <v>0.16</v>
          </cell>
          <cell r="OP156">
            <v>0.127</v>
          </cell>
          <cell r="OQ156">
            <v>1.0999999999999999E-2</v>
          </cell>
          <cell r="OR156">
            <v>2.9000000000000001E-2</v>
          </cell>
          <cell r="OS156">
            <v>0.01</v>
          </cell>
          <cell r="OT156">
            <v>7.0000000000000007E-2</v>
          </cell>
          <cell r="OU156">
            <v>1.0999999999999999E-2</v>
          </cell>
          <cell r="OV156">
            <v>0</v>
          </cell>
          <cell r="OW156">
            <v>2.3E-2</v>
          </cell>
          <cell r="OX156">
            <v>0.19800000000000001</v>
          </cell>
          <cell r="OY156">
            <v>0.06</v>
          </cell>
          <cell r="OZ156">
            <v>3.1E-2</v>
          </cell>
          <cell r="PA156">
            <v>2.4E-2</v>
          </cell>
          <cell r="PB156">
            <v>1.0999999999999999E-2</v>
          </cell>
          <cell r="PC156">
            <v>4.0000000000000001E-3</v>
          </cell>
          <cell r="PD156">
            <v>0.14499999999999999</v>
          </cell>
        </row>
        <row r="157">
          <cell r="A157" t="str">
            <v>4ET2</v>
          </cell>
          <cell r="B157" t="str">
            <v>157</v>
          </cell>
          <cell r="C157" t="str">
            <v>NAF 4</v>
          </cell>
          <cell r="D157" t="str">
            <v>ET2</v>
          </cell>
          <cell r="E157" t="str">
            <v>4</v>
          </cell>
          <cell r="F157">
            <v>0</v>
          </cell>
          <cell r="G157">
            <v>3.6999999999999998E-2</v>
          </cell>
          <cell r="H157">
            <v>0.26300000000000001</v>
          </cell>
          <cell r="I157">
            <v>0.61099999999999999</v>
          </cell>
          <cell r="J157">
            <v>8.8999999999999996E-2</v>
          </cell>
          <cell r="K157">
            <v>0.85</v>
          </cell>
          <cell r="L157">
            <v>3.6999999999999998E-2</v>
          </cell>
          <cell r="M157">
            <v>0.08</v>
          </cell>
          <cell r="N157">
            <v>3.3000000000000002E-2</v>
          </cell>
          <cell r="O157">
            <v>0.19</v>
          </cell>
          <cell r="P157">
            <v>0.183</v>
          </cell>
          <cell r="Q157">
            <v>0.11799999999999999</v>
          </cell>
          <cell r="R157">
            <v>3.7999999999999999E-2</v>
          </cell>
          <cell r="S157">
            <v>0.16700000000000001</v>
          </cell>
          <cell r="T157">
            <v>0.318</v>
          </cell>
          <cell r="U157">
            <v>4.4999999999999998E-2</v>
          </cell>
          <cell r="V157">
            <v>0.104</v>
          </cell>
          <cell r="W157">
            <v>0.26600000000000001</v>
          </cell>
          <cell r="X157">
            <v>0.158</v>
          </cell>
          <cell r="Y157">
            <v>0.78300000000000003</v>
          </cell>
          <cell r="Z157">
            <v>5.8999999999999997E-2</v>
          </cell>
          <cell r="AA157">
            <v>0.215</v>
          </cell>
          <cell r="AB157">
            <v>0.437</v>
          </cell>
          <cell r="AC157">
            <v>0.316</v>
          </cell>
          <cell r="AD157">
            <v>0.43</v>
          </cell>
          <cell r="AE157">
            <v>0.27800000000000002</v>
          </cell>
          <cell r="AF157">
            <v>0.26500000000000001</v>
          </cell>
          <cell r="AG157">
            <v>0.73499999999999999</v>
          </cell>
          <cell r="AH157">
            <v>0.28599999999999998</v>
          </cell>
          <cell r="AI157">
            <v>0.71399999999999997</v>
          </cell>
          <cell r="AK157">
            <v>0.74199999999999999</v>
          </cell>
          <cell r="AL157">
            <v>4.4999999999999998E-2</v>
          </cell>
          <cell r="AM157">
            <v>4.0000000000000001E-3</v>
          </cell>
          <cell r="AN157">
            <v>0.14799999999999999</v>
          </cell>
          <cell r="AO157">
            <v>6.0999999999999999E-2</v>
          </cell>
          <cell r="AP157">
            <v>0.17799999999999999</v>
          </cell>
          <cell r="AQ157">
            <v>9.8000000000000004E-2</v>
          </cell>
          <cell r="AR157">
            <v>3.4000000000000002E-2</v>
          </cell>
          <cell r="AS157">
            <v>0.55300000000000005</v>
          </cell>
          <cell r="AT157">
            <v>0.13600000000000001</v>
          </cell>
          <cell r="AV157">
            <v>5.1999999999999998E-2</v>
          </cell>
          <cell r="AW157">
            <v>9.6000000000000002E-2</v>
          </cell>
          <cell r="AX157">
            <v>4.7E-2</v>
          </cell>
          <cell r="AY157">
            <v>0.65</v>
          </cell>
          <cell r="AZ157">
            <v>0.155</v>
          </cell>
          <cell r="BA157">
            <v>10.301</v>
          </cell>
          <cell r="BB157">
            <v>0.13700000000000001</v>
          </cell>
          <cell r="BC157">
            <v>0.22900000000000001</v>
          </cell>
          <cell r="BD157">
            <v>0.375</v>
          </cell>
          <cell r="BE157">
            <v>0.26</v>
          </cell>
          <cell r="BF157">
            <v>0.68200000000000005</v>
          </cell>
          <cell r="BG157">
            <v>0.21299999999999999</v>
          </cell>
          <cell r="BH157">
            <v>4.3999999999999997E-2</v>
          </cell>
          <cell r="BI157">
            <v>2.4E-2</v>
          </cell>
          <cell r="BJ157">
            <v>1.9E-2</v>
          </cell>
          <cell r="BK157">
            <v>1.7999999999999999E-2</v>
          </cell>
          <cell r="BL157">
            <v>8.0000000000000002E-3</v>
          </cell>
          <cell r="BM157">
            <v>0.03</v>
          </cell>
          <cell r="BN157">
            <v>7.2999999999999995E-2</v>
          </cell>
          <cell r="BO157">
            <v>0.155</v>
          </cell>
          <cell r="BP157">
            <v>0.372</v>
          </cell>
          <cell r="BQ157">
            <v>0.36199999999999999</v>
          </cell>
          <cell r="BR157">
            <v>0</v>
          </cell>
          <cell r="BS157">
            <v>5.0000000000000001E-3</v>
          </cell>
          <cell r="BT157">
            <v>1.2999999999999999E-2</v>
          </cell>
          <cell r="BU157">
            <v>2.5000000000000001E-2</v>
          </cell>
          <cell r="BV157">
            <v>0.124</v>
          </cell>
          <cell r="BW157">
            <v>0.83299999999999996</v>
          </cell>
          <cell r="BX157">
            <v>1E-3</v>
          </cell>
          <cell r="BY157">
            <v>0</v>
          </cell>
          <cell r="BZ157">
            <v>4.0000000000000001E-3</v>
          </cell>
          <cell r="CA157">
            <v>0.16900000000000001</v>
          </cell>
          <cell r="CB157">
            <v>0.78400000000000003</v>
          </cell>
          <cell r="CC157">
            <v>4.2000000000000003E-2</v>
          </cell>
          <cell r="CD157">
            <v>4.0000000000000001E-3</v>
          </cell>
          <cell r="CE157">
            <v>3.0000000000000001E-3</v>
          </cell>
          <cell r="CF157">
            <v>7.0000000000000001E-3</v>
          </cell>
          <cell r="CG157">
            <v>0.13500000000000001</v>
          </cell>
          <cell r="CH157">
            <v>0.72799999999999998</v>
          </cell>
          <cell r="CI157">
            <v>0.123</v>
          </cell>
          <cell r="CJ157">
            <v>0</v>
          </cell>
          <cell r="CK157">
            <v>0</v>
          </cell>
          <cell r="CL157">
            <v>0</v>
          </cell>
          <cell r="CM157">
            <v>0</v>
          </cell>
          <cell r="CN157">
            <v>3.0000000000000001E-3</v>
          </cell>
          <cell r="CO157">
            <v>0.997</v>
          </cell>
          <cell r="CP157">
            <v>0.56299999999999994</v>
          </cell>
          <cell r="CQ157">
            <v>0.35699999999999998</v>
          </cell>
          <cell r="CR157">
            <v>5.8000000000000003E-2</v>
          </cell>
          <cell r="CS157">
            <v>8.0000000000000002E-3</v>
          </cell>
          <cell r="CT157">
            <v>1.4999999999999999E-2</v>
          </cell>
          <cell r="CU157">
            <v>0.54</v>
          </cell>
          <cell r="CV157">
            <v>0.222</v>
          </cell>
          <cell r="CW157">
            <v>2.5000000000000001E-2</v>
          </cell>
          <cell r="CX157">
            <v>0.152</v>
          </cell>
          <cell r="CY157">
            <v>6.0999999999999999E-2</v>
          </cell>
          <cell r="CZ157">
            <v>0.69599999999999995</v>
          </cell>
          <cell r="DA157">
            <v>0.20399999999999999</v>
          </cell>
          <cell r="DB157">
            <v>0.1</v>
          </cell>
          <cell r="DC157">
            <v>0</v>
          </cell>
          <cell r="DD157">
            <v>0</v>
          </cell>
          <cell r="DE157">
            <v>0.67700000000000005</v>
          </cell>
          <cell r="DF157">
            <v>0.16</v>
          </cell>
          <cell r="DG157">
            <v>1.2E-2</v>
          </cell>
          <cell r="DH157">
            <v>2E-3</v>
          </cell>
          <cell r="DI157">
            <v>0.14799999999999999</v>
          </cell>
          <cell r="DJ157">
            <v>0.44900000000000001</v>
          </cell>
          <cell r="DK157">
            <v>6.9000000000000006E-2</v>
          </cell>
          <cell r="DL157">
            <v>8.9999999999999993E-3</v>
          </cell>
          <cell r="DM157">
            <v>1.2999999999999999E-2</v>
          </cell>
          <cell r="DN157">
            <v>0.46</v>
          </cell>
          <cell r="DO157">
            <v>0.58399999999999996</v>
          </cell>
          <cell r="DP157">
            <v>0.219</v>
          </cell>
          <cell r="DQ157">
            <v>1.4999999999999999E-2</v>
          </cell>
          <cell r="DR157">
            <v>5.0999999999999997E-2</v>
          </cell>
          <cell r="DS157">
            <v>0.13100000000000001</v>
          </cell>
          <cell r="DT157">
            <v>0.49099999999999999</v>
          </cell>
          <cell r="DU157">
            <v>0.33900000000000002</v>
          </cell>
          <cell r="DV157">
            <v>0.16300000000000001</v>
          </cell>
          <cell r="DW157">
            <v>1E-3</v>
          </cell>
          <cell r="DX157">
            <v>6.0000000000000001E-3</v>
          </cell>
          <cell r="DY157">
            <v>0.28399999999999997</v>
          </cell>
          <cell r="DZ157">
            <v>0.39900000000000002</v>
          </cell>
          <cell r="EA157">
            <v>7.8E-2</v>
          </cell>
          <cell r="EB157">
            <v>0.24</v>
          </cell>
          <cell r="EC157">
            <v>8.8999999999999996E-2</v>
          </cell>
          <cell r="ED157">
            <v>0.34300000000000003</v>
          </cell>
          <cell r="EE157">
            <v>4.4999999999999998E-2</v>
          </cell>
          <cell r="EF157">
            <v>0.30499999999999999</v>
          </cell>
          <cell r="EG157">
            <v>0.218</v>
          </cell>
          <cell r="EH157">
            <v>0.29299999999999998</v>
          </cell>
          <cell r="EI157">
            <v>0.36599999999999999</v>
          </cell>
          <cell r="EJ157">
            <v>6.7000000000000004E-2</v>
          </cell>
          <cell r="EK157">
            <v>0.27300000000000002</v>
          </cell>
          <cell r="EL157">
            <v>0.30399999999999999</v>
          </cell>
          <cell r="EM157">
            <v>4.3999999999999997E-2</v>
          </cell>
          <cell r="EN157">
            <v>7.0999999999999994E-2</v>
          </cell>
          <cell r="EO157">
            <v>0.112</v>
          </cell>
          <cell r="EP157">
            <v>0.152</v>
          </cell>
          <cell r="EQ157">
            <v>0.317</v>
          </cell>
          <cell r="ER157">
            <v>0.27300000000000002</v>
          </cell>
          <cell r="ES157">
            <v>0.46400000000000002</v>
          </cell>
          <cell r="ET157">
            <v>5.8999999999999997E-2</v>
          </cell>
          <cell r="EU157">
            <v>0.112</v>
          </cell>
          <cell r="EV157">
            <v>6.2E-2</v>
          </cell>
          <cell r="EW157">
            <v>1.4E-2</v>
          </cell>
          <cell r="EX157">
            <v>0.153</v>
          </cell>
          <cell r="EY157">
            <v>0.13200000000000001</v>
          </cell>
          <cell r="EZ157">
            <v>0.108</v>
          </cell>
          <cell r="FA157">
            <v>0.439</v>
          </cell>
          <cell r="FB157">
            <v>0.188</v>
          </cell>
          <cell r="FC157">
            <v>0.35299999999999998</v>
          </cell>
          <cell r="FD157">
            <v>0.02</v>
          </cell>
          <cell r="FE157">
            <v>0.63400000000000001</v>
          </cell>
          <cell r="FF157">
            <v>0.17</v>
          </cell>
          <cell r="FG157">
            <v>0.192</v>
          </cell>
          <cell r="FH157">
            <v>4.0000000000000001E-3</v>
          </cell>
          <cell r="FI157">
            <v>0.35499999999999998</v>
          </cell>
          <cell r="FJ157">
            <v>0.35</v>
          </cell>
          <cell r="FK157">
            <v>0.28399999999999997</v>
          </cell>
          <cell r="FL157">
            <v>1.0999999999999999E-2</v>
          </cell>
          <cell r="FM157">
            <v>0.18</v>
          </cell>
          <cell r="FN157">
            <v>0.46600000000000003</v>
          </cell>
          <cell r="FO157">
            <v>0.34399999999999997</v>
          </cell>
          <cell r="FP157">
            <v>1.0999999999999999E-2</v>
          </cell>
          <cell r="FQ157">
            <v>0.73599999999999999</v>
          </cell>
          <cell r="FR157">
            <v>9.5000000000000001E-2</v>
          </cell>
          <cell r="FS157">
            <v>1.9E-2</v>
          </cell>
          <cell r="FT157">
            <v>0.08</v>
          </cell>
          <cell r="FU157">
            <v>6.9000000000000006E-2</v>
          </cell>
          <cell r="FV157">
            <v>0</v>
          </cell>
          <cell r="FW157">
            <v>0.71599999999999997</v>
          </cell>
          <cell r="FX157">
            <v>9.9000000000000005E-2</v>
          </cell>
          <cell r="FY157">
            <v>0.02</v>
          </cell>
          <cell r="FZ157">
            <v>8.8999999999999996E-2</v>
          </cell>
          <cell r="GA157">
            <v>7.5999999999999998E-2</v>
          </cell>
          <cell r="GB157">
            <v>0</v>
          </cell>
          <cell r="GC157">
            <v>0</v>
          </cell>
          <cell r="GD157">
            <v>0</v>
          </cell>
          <cell r="GE157">
            <v>0</v>
          </cell>
          <cell r="GF157">
            <v>0</v>
          </cell>
          <cell r="GG157">
            <v>0</v>
          </cell>
          <cell r="GH157">
            <v>0</v>
          </cell>
          <cell r="GI157">
            <v>1.2999999999999999E-2</v>
          </cell>
          <cell r="GJ157">
            <v>1.2E-2</v>
          </cell>
          <cell r="GK157">
            <v>7.0000000000000001E-3</v>
          </cell>
          <cell r="GL157">
            <v>3.0000000000000001E-3</v>
          </cell>
          <cell r="GM157">
            <v>1E-3</v>
          </cell>
          <cell r="GN157">
            <v>0</v>
          </cell>
          <cell r="GO157">
            <v>0.16600000000000001</v>
          </cell>
          <cell r="GP157">
            <v>7.1999999999999995E-2</v>
          </cell>
          <cell r="GQ157">
            <v>0.01</v>
          </cell>
          <cell r="GR157">
            <v>8.0000000000000002E-3</v>
          </cell>
          <cell r="GS157">
            <v>5.0000000000000001E-3</v>
          </cell>
          <cell r="GT157">
            <v>2E-3</v>
          </cell>
          <cell r="GU157">
            <v>0.42699999999999999</v>
          </cell>
          <cell r="GV157">
            <v>0.121</v>
          </cell>
          <cell r="GW157">
            <v>2.5999999999999999E-2</v>
          </cell>
          <cell r="GX157">
            <v>0.01</v>
          </cell>
          <cell r="GY157">
            <v>1.2999999999999999E-2</v>
          </cell>
          <cell r="GZ157">
            <v>1.4999999999999999E-2</v>
          </cell>
          <cell r="HA157">
            <v>7.5999999999999998E-2</v>
          </cell>
          <cell r="HB157">
            <v>8.9999999999999993E-3</v>
          </cell>
          <cell r="HC157">
            <v>1E-3</v>
          </cell>
          <cell r="HD157">
            <v>3.0000000000000001E-3</v>
          </cell>
          <cell r="HE157">
            <v>1E-3</v>
          </cell>
          <cell r="HF157">
            <v>0</v>
          </cell>
          <cell r="HG157">
            <v>0</v>
          </cell>
          <cell r="HH157">
            <v>0</v>
          </cell>
          <cell r="HI157">
            <v>0</v>
          </cell>
          <cell r="HJ157">
            <v>0</v>
          </cell>
          <cell r="HK157">
            <v>0</v>
          </cell>
          <cell r="HL157">
            <v>0</v>
          </cell>
          <cell r="HM157">
            <v>0</v>
          </cell>
          <cell r="HN157">
            <v>0</v>
          </cell>
          <cell r="HO157">
            <v>1E-3</v>
          </cell>
          <cell r="HP157">
            <v>3.0000000000000001E-3</v>
          </cell>
          <cell r="HQ157">
            <v>1.7000000000000001E-2</v>
          </cell>
          <cell r="HR157">
            <v>1.2999999999999999E-2</v>
          </cell>
          <cell r="HS157">
            <v>2E-3</v>
          </cell>
          <cell r="HT157">
            <v>5.0000000000000001E-3</v>
          </cell>
          <cell r="HU157">
            <v>1.7000000000000001E-2</v>
          </cell>
          <cell r="HV157">
            <v>4.2999999999999997E-2</v>
          </cell>
          <cell r="HW157">
            <v>0.111</v>
          </cell>
          <cell r="HX157">
            <v>8.6999999999999994E-2</v>
          </cell>
          <cell r="HY157">
            <v>6.0000000000000001E-3</v>
          </cell>
          <cell r="HZ157">
            <v>2.3E-2</v>
          </cell>
          <cell r="IA157">
            <v>5.0999999999999997E-2</v>
          </cell>
          <cell r="IB157">
            <v>8.8999999999999996E-2</v>
          </cell>
          <cell r="IC157">
            <v>0.21099999999999999</v>
          </cell>
          <cell r="ID157">
            <v>0.23499999999999999</v>
          </cell>
          <cell r="IE157">
            <v>0</v>
          </cell>
          <cell r="IF157">
            <v>2E-3</v>
          </cell>
          <cell r="IG157">
            <v>4.0000000000000001E-3</v>
          </cell>
          <cell r="IH157">
            <v>0.02</v>
          </cell>
          <cell r="II157">
            <v>3.2000000000000001E-2</v>
          </cell>
          <cell r="IJ157">
            <v>2.7E-2</v>
          </cell>
          <cell r="IK157">
            <v>0</v>
          </cell>
          <cell r="IL157">
            <v>0</v>
          </cell>
          <cell r="IM157">
            <v>0</v>
          </cell>
          <cell r="IN157">
            <v>0</v>
          </cell>
          <cell r="IO157">
            <v>0</v>
          </cell>
          <cell r="IP157">
            <v>0</v>
          </cell>
          <cell r="IQ157">
            <v>0</v>
          </cell>
          <cell r="IR157">
            <v>5.0000000000000001E-3</v>
          </cell>
          <cell r="IS157">
            <v>5.0000000000000001E-3</v>
          </cell>
          <cell r="IT157">
            <v>2E-3</v>
          </cell>
          <cell r="IU157">
            <v>0.01</v>
          </cell>
          <cell r="IV157">
            <v>1.4999999999999999E-2</v>
          </cell>
          <cell r="IW157">
            <v>0</v>
          </cell>
          <cell r="IX157">
            <v>0</v>
          </cell>
          <cell r="IY157">
            <v>8.0000000000000002E-3</v>
          </cell>
          <cell r="IZ157">
            <v>1.7000000000000001E-2</v>
          </cell>
          <cell r="JA157">
            <v>0.05</v>
          </cell>
          <cell r="JB157">
            <v>0.189</v>
          </cell>
          <cell r="JC157">
            <v>0</v>
          </cell>
          <cell r="JD157">
            <v>0</v>
          </cell>
          <cell r="JE157">
            <v>0</v>
          </cell>
          <cell r="JF157">
            <v>5.0000000000000001E-3</v>
          </cell>
          <cell r="JG157">
            <v>5.6000000000000001E-2</v>
          </cell>
          <cell r="JH157">
            <v>0.55300000000000005</v>
          </cell>
          <cell r="JI157">
            <v>0</v>
          </cell>
          <cell r="JJ157">
            <v>0</v>
          </cell>
          <cell r="JK157">
            <v>0</v>
          </cell>
          <cell r="JL157">
            <v>2E-3</v>
          </cell>
          <cell r="JM157">
            <v>7.0000000000000001E-3</v>
          </cell>
          <cell r="JN157">
            <v>7.5999999999999998E-2</v>
          </cell>
          <cell r="JO157">
            <v>0</v>
          </cell>
          <cell r="JP157">
            <v>0</v>
          </cell>
          <cell r="JQ157">
            <v>0</v>
          </cell>
          <cell r="JR157">
            <v>0</v>
          </cell>
          <cell r="JS157">
            <v>0</v>
          </cell>
          <cell r="JT157">
            <v>0</v>
          </cell>
          <cell r="JU157">
            <v>0</v>
          </cell>
          <cell r="JV157">
            <v>0</v>
          </cell>
          <cell r="JW157">
            <v>0</v>
          </cell>
          <cell r="JX157">
            <v>6.0000000000000001E-3</v>
          </cell>
          <cell r="JY157">
            <v>2.5999999999999999E-2</v>
          </cell>
          <cell r="JZ157">
            <v>3.0000000000000001E-3</v>
          </cell>
          <cell r="KA157">
            <v>0</v>
          </cell>
          <cell r="KB157">
            <v>0</v>
          </cell>
          <cell r="KC157">
            <v>1E-3</v>
          </cell>
          <cell r="KD157">
            <v>3.7999999999999999E-2</v>
          </cell>
          <cell r="KE157">
            <v>0.22500000000000001</v>
          </cell>
          <cell r="KF157">
            <v>2E-3</v>
          </cell>
          <cell r="KG157">
            <v>1E-3</v>
          </cell>
          <cell r="KH157">
            <v>0</v>
          </cell>
          <cell r="KI157">
            <v>3.0000000000000001E-3</v>
          </cell>
          <cell r="KJ157">
            <v>0.11600000000000001</v>
          </cell>
          <cell r="KK157">
            <v>0.45800000000000002</v>
          </cell>
          <cell r="KL157">
            <v>3.5999999999999997E-2</v>
          </cell>
          <cell r="KM157">
            <v>0</v>
          </cell>
          <cell r="KN157">
            <v>0</v>
          </cell>
          <cell r="KO157">
            <v>0</v>
          </cell>
          <cell r="KP157">
            <v>0.01</v>
          </cell>
          <cell r="KQ157">
            <v>7.5999999999999998E-2</v>
          </cell>
          <cell r="KR157">
            <v>1E-3</v>
          </cell>
          <cell r="KS157">
            <v>0</v>
          </cell>
          <cell r="KT157">
            <v>0</v>
          </cell>
          <cell r="KU157">
            <v>0</v>
          </cell>
          <cell r="KV157">
            <v>0</v>
          </cell>
          <cell r="KW157">
            <v>0</v>
          </cell>
          <cell r="KX157">
            <v>0</v>
          </cell>
          <cell r="KY157">
            <v>0</v>
          </cell>
          <cell r="KZ157">
            <v>0</v>
          </cell>
          <cell r="LA157">
            <v>0</v>
          </cell>
          <cell r="LB157">
            <v>4.0000000000000001E-3</v>
          </cell>
          <cell r="LC157">
            <v>2.9000000000000001E-2</v>
          </cell>
          <cell r="LD157">
            <v>3.0000000000000001E-3</v>
          </cell>
          <cell r="LE157">
            <v>1E-3</v>
          </cell>
          <cell r="LF157">
            <v>0</v>
          </cell>
          <cell r="LG157">
            <v>3.0000000000000001E-3</v>
          </cell>
          <cell r="LH157">
            <v>4.2999999999999997E-2</v>
          </cell>
          <cell r="LI157">
            <v>0.192</v>
          </cell>
          <cell r="LJ157">
            <v>2.8000000000000001E-2</v>
          </cell>
          <cell r="LK157">
            <v>2E-3</v>
          </cell>
          <cell r="LL157">
            <v>3.0000000000000001E-3</v>
          </cell>
          <cell r="LM157">
            <v>1E-3</v>
          </cell>
          <cell r="LN157">
            <v>8.3000000000000004E-2</v>
          </cell>
          <cell r="LO157">
            <v>0.437</v>
          </cell>
          <cell r="LP157">
            <v>8.3000000000000004E-2</v>
          </cell>
          <cell r="LQ157">
            <v>0</v>
          </cell>
          <cell r="LR157">
            <v>0</v>
          </cell>
          <cell r="LS157">
            <v>3.0000000000000001E-3</v>
          </cell>
          <cell r="LT157">
            <v>6.0000000000000001E-3</v>
          </cell>
          <cell r="LU157">
            <v>7.0000000000000007E-2</v>
          </cell>
          <cell r="LV157">
            <v>0.01</v>
          </cell>
          <cell r="LW157">
            <v>0</v>
          </cell>
          <cell r="LX157">
            <v>0</v>
          </cell>
          <cell r="LY157">
            <v>0</v>
          </cell>
          <cell r="LZ157">
            <v>0</v>
          </cell>
          <cell r="MA157">
            <v>0</v>
          </cell>
          <cell r="MB157">
            <v>0</v>
          </cell>
          <cell r="MC157">
            <v>0</v>
          </cell>
          <cell r="MD157">
            <v>0</v>
          </cell>
          <cell r="ME157">
            <v>0</v>
          </cell>
          <cell r="MF157">
            <v>0</v>
          </cell>
          <cell r="MG157">
            <v>0</v>
          </cell>
          <cell r="MH157">
            <v>3.5000000000000003E-2</v>
          </cell>
          <cell r="MI157">
            <v>0</v>
          </cell>
          <cell r="MJ157">
            <v>0</v>
          </cell>
          <cell r="MK157">
            <v>0</v>
          </cell>
          <cell r="ML157">
            <v>0</v>
          </cell>
          <cell r="MM157">
            <v>1E-3</v>
          </cell>
          <cell r="MN157">
            <v>0.26600000000000001</v>
          </cell>
          <cell r="MO157">
            <v>0</v>
          </cell>
          <cell r="MP157">
            <v>0</v>
          </cell>
          <cell r="MQ157">
            <v>0</v>
          </cell>
          <cell r="MR157">
            <v>0</v>
          </cell>
          <cell r="MS157">
            <v>2E-3</v>
          </cell>
          <cell r="MT157">
            <v>0.60899999999999999</v>
          </cell>
          <cell r="MU157">
            <v>0</v>
          </cell>
          <cell r="MV157">
            <v>0</v>
          </cell>
          <cell r="MW157">
            <v>0</v>
          </cell>
          <cell r="MX157">
            <v>0</v>
          </cell>
          <cell r="MY157">
            <v>0</v>
          </cell>
          <cell r="MZ157">
            <v>8.5999999999999993E-2</v>
          </cell>
          <cell r="NA157">
            <v>8.5000000000000006E-2</v>
          </cell>
          <cell r="NB157">
            <v>0.13300000000000001</v>
          </cell>
          <cell r="NC157">
            <v>5.0000000000000001E-3</v>
          </cell>
          <cell r="ND157">
            <v>2.5000000000000001E-2</v>
          </cell>
          <cell r="NE157">
            <v>3.6999999999999998E-2</v>
          </cell>
          <cell r="NF157">
            <v>2E-3</v>
          </cell>
          <cell r="NG157">
            <v>0.16900000000000001</v>
          </cell>
          <cell r="NH157">
            <v>3.9E-2</v>
          </cell>
          <cell r="NI157">
            <v>0.17199999999999999</v>
          </cell>
          <cell r="NJ157">
            <v>1.4E-2</v>
          </cell>
          <cell r="NK157">
            <v>1E-3</v>
          </cell>
          <cell r="NL157">
            <v>1.2999999999999999E-2</v>
          </cell>
          <cell r="NM157">
            <v>1E-3</v>
          </cell>
          <cell r="NN157">
            <v>6.3E-2</v>
          </cell>
          <cell r="NO157">
            <v>1E-3</v>
          </cell>
          <cell r="NP157">
            <v>2E-3</v>
          </cell>
          <cell r="NQ157">
            <v>2.8000000000000001E-2</v>
          </cell>
          <cell r="NR157">
            <v>0</v>
          </cell>
          <cell r="NS157">
            <v>4.2999999999999997E-2</v>
          </cell>
          <cell r="NT157">
            <v>0.16600000000000001</v>
          </cell>
          <cell r="NU157">
            <v>0.221</v>
          </cell>
          <cell r="NV157">
            <v>2.7E-2</v>
          </cell>
          <cell r="NW157">
            <v>0</v>
          </cell>
          <cell r="NX157">
            <v>3.4000000000000002E-2</v>
          </cell>
          <cell r="NY157">
            <v>4.1000000000000002E-2</v>
          </cell>
          <cell r="NZ157">
            <v>0.30599999999999999</v>
          </cell>
          <cell r="OA157">
            <v>1.2E-2</v>
          </cell>
          <cell r="OB157">
            <v>0.04</v>
          </cell>
          <cell r="OC157">
            <v>2E-3</v>
          </cell>
          <cell r="OD157">
            <v>0.02</v>
          </cell>
          <cell r="OE157">
            <v>5.3999999999999999E-2</v>
          </cell>
          <cell r="OF157">
            <v>2E-3</v>
          </cell>
          <cell r="OG157">
            <v>2.9000000000000001E-2</v>
          </cell>
          <cell r="OH157">
            <v>1.2999999999999999E-2</v>
          </cell>
          <cell r="OI157">
            <v>0</v>
          </cell>
          <cell r="OJ157">
            <v>0.19800000000000001</v>
          </cell>
          <cell r="OK157">
            <v>7.4999999999999997E-2</v>
          </cell>
          <cell r="OL157">
            <v>8.9999999999999993E-3</v>
          </cell>
          <cell r="OM157">
            <v>1E-3</v>
          </cell>
          <cell r="ON157">
            <v>5.0000000000000001E-3</v>
          </cell>
          <cell r="OO157">
            <v>0.156</v>
          </cell>
          <cell r="OP157">
            <v>0.14599999999999999</v>
          </cell>
          <cell r="OQ157">
            <v>8.9999999999999993E-3</v>
          </cell>
          <cell r="OR157">
            <v>0.03</v>
          </cell>
          <cell r="OS157">
            <v>8.0000000000000002E-3</v>
          </cell>
          <cell r="OT157">
            <v>3.6999999999999998E-2</v>
          </cell>
          <cell r="OU157">
            <v>0</v>
          </cell>
          <cell r="OV157">
            <v>1E-3</v>
          </cell>
          <cell r="OW157">
            <v>2.4E-2</v>
          </cell>
          <cell r="OX157">
            <v>0.158</v>
          </cell>
          <cell r="OY157">
            <v>5.6000000000000001E-2</v>
          </cell>
          <cell r="OZ157">
            <v>6.3E-2</v>
          </cell>
          <cell r="PA157">
            <v>2.9000000000000001E-2</v>
          </cell>
          <cell r="PB157">
            <v>1.4999999999999999E-2</v>
          </cell>
          <cell r="PC157">
            <v>0</v>
          </cell>
          <cell r="PD157">
            <v>0.17399999999999999</v>
          </cell>
        </row>
        <row r="158">
          <cell r="A158" t="str">
            <v>5ET2</v>
          </cell>
          <cell r="B158" t="str">
            <v>158</v>
          </cell>
          <cell r="C158" t="str">
            <v>NAF 4</v>
          </cell>
          <cell r="D158" t="str">
            <v>ET2</v>
          </cell>
          <cell r="E158" t="str">
            <v>5</v>
          </cell>
          <cell r="F158">
            <v>0</v>
          </cell>
          <cell r="G158">
            <v>3.9E-2</v>
          </cell>
          <cell r="H158">
            <v>0.246</v>
          </cell>
          <cell r="I158">
            <v>0.63100000000000001</v>
          </cell>
          <cell r="J158">
            <v>8.4000000000000005E-2</v>
          </cell>
          <cell r="K158">
            <v>0.80100000000000005</v>
          </cell>
          <cell r="L158">
            <v>7.0000000000000007E-2</v>
          </cell>
          <cell r="M158">
            <v>0.108</v>
          </cell>
          <cell r="N158">
            <v>2.1000000000000001E-2</v>
          </cell>
          <cell r="O158">
            <v>0.217</v>
          </cell>
          <cell r="P158">
            <v>0.216</v>
          </cell>
          <cell r="Q158">
            <v>0.14199999999999999</v>
          </cell>
          <cell r="R158">
            <v>0.05</v>
          </cell>
          <cell r="S158">
            <v>0.16600000000000001</v>
          </cell>
          <cell r="T158">
            <v>0.308</v>
          </cell>
          <cell r="U158">
            <v>3.9E-2</v>
          </cell>
          <cell r="V158">
            <v>0.107</v>
          </cell>
          <cell r="W158">
            <v>0.253</v>
          </cell>
          <cell r="X158">
            <v>0.13700000000000001</v>
          </cell>
          <cell r="Y158">
            <v>0.81499999999999995</v>
          </cell>
          <cell r="Z158">
            <v>4.7E-2</v>
          </cell>
          <cell r="AA158">
            <v>0.154</v>
          </cell>
          <cell r="AB158">
            <v>0.53700000000000003</v>
          </cell>
          <cell r="AC158">
            <v>0.35299999999999998</v>
          </cell>
          <cell r="AD158">
            <v>0.55100000000000005</v>
          </cell>
          <cell r="AE158">
            <v>0.221</v>
          </cell>
          <cell r="AF158">
            <v>0.27700000000000002</v>
          </cell>
          <cell r="AG158">
            <v>0.72299999999999998</v>
          </cell>
          <cell r="AH158">
            <v>0.374</v>
          </cell>
          <cell r="AI158">
            <v>0.626</v>
          </cell>
          <cell r="AK158">
            <v>0.63900000000000001</v>
          </cell>
          <cell r="AL158">
            <v>0.04</v>
          </cell>
          <cell r="AM158">
            <v>0</v>
          </cell>
          <cell r="AN158">
            <v>0.25600000000000001</v>
          </cell>
          <cell r="AO158">
            <v>6.5000000000000002E-2</v>
          </cell>
          <cell r="AP158">
            <v>0.16200000000000001</v>
          </cell>
          <cell r="AQ158">
            <v>8.3000000000000004E-2</v>
          </cell>
          <cell r="AR158">
            <v>7.5999999999999998E-2</v>
          </cell>
          <cell r="AS158">
            <v>0.59</v>
          </cell>
          <cell r="AT158">
            <v>0.09</v>
          </cell>
          <cell r="AV158">
            <v>7.0999999999999994E-2</v>
          </cell>
          <cell r="AW158">
            <v>9.6000000000000002E-2</v>
          </cell>
          <cell r="AX158">
            <v>2.4E-2</v>
          </cell>
          <cell r="AY158">
            <v>0.66</v>
          </cell>
          <cell r="AZ158">
            <v>0.14899999999999999</v>
          </cell>
          <cell r="BA158">
            <v>12.628</v>
          </cell>
          <cell r="BB158">
            <v>0.154</v>
          </cell>
          <cell r="BC158">
            <v>0.254</v>
          </cell>
          <cell r="BD158">
            <v>0.36299999999999999</v>
          </cell>
          <cell r="BE158">
            <v>0.22900000000000001</v>
          </cell>
          <cell r="BF158">
            <v>0.64700000000000002</v>
          </cell>
          <cell r="BG158">
            <v>0.23400000000000001</v>
          </cell>
          <cell r="BH158">
            <v>6.2E-2</v>
          </cell>
          <cell r="BI158">
            <v>2.1999999999999999E-2</v>
          </cell>
          <cell r="BJ158">
            <v>0.01</v>
          </cell>
          <cell r="BK158">
            <v>2.4E-2</v>
          </cell>
          <cell r="BL158">
            <v>1.7999999999999999E-2</v>
          </cell>
          <cell r="BM158">
            <v>4.2000000000000003E-2</v>
          </cell>
          <cell r="BN158">
            <v>7.4999999999999997E-2</v>
          </cell>
          <cell r="BO158">
            <v>0.16600000000000001</v>
          </cell>
          <cell r="BP158">
            <v>0.40600000000000003</v>
          </cell>
          <cell r="BQ158">
            <v>0.29299999999999998</v>
          </cell>
          <cell r="BR158">
            <v>1E-3</v>
          </cell>
          <cell r="BS158">
            <v>2E-3</v>
          </cell>
          <cell r="BT158">
            <v>1.0999999999999999E-2</v>
          </cell>
          <cell r="BU158">
            <v>1.2E-2</v>
          </cell>
          <cell r="BV158">
            <v>0.161</v>
          </cell>
          <cell r="BW158">
            <v>0.81299999999999994</v>
          </cell>
          <cell r="BX158">
            <v>0</v>
          </cell>
          <cell r="BY158">
            <v>0</v>
          </cell>
          <cell r="BZ158">
            <v>4.0000000000000001E-3</v>
          </cell>
          <cell r="CA158">
            <v>0.20699999999999999</v>
          </cell>
          <cell r="CB158">
            <v>0.76300000000000001</v>
          </cell>
          <cell r="CC158">
            <v>2.5000000000000001E-2</v>
          </cell>
          <cell r="CD158">
            <v>2E-3</v>
          </cell>
          <cell r="CE158">
            <v>4.0000000000000001E-3</v>
          </cell>
          <cell r="CF158">
            <v>2.4E-2</v>
          </cell>
          <cell r="CG158">
            <v>0.16600000000000001</v>
          </cell>
          <cell r="CH158">
            <v>0.749</v>
          </cell>
          <cell r="CI158">
            <v>5.5E-2</v>
          </cell>
          <cell r="CJ158">
            <v>0</v>
          </cell>
          <cell r="CK158">
            <v>0</v>
          </cell>
          <cell r="CL158">
            <v>0</v>
          </cell>
          <cell r="CM158">
            <v>0</v>
          </cell>
          <cell r="CN158">
            <v>3.0000000000000001E-3</v>
          </cell>
          <cell r="CO158">
            <v>0.997</v>
          </cell>
          <cell r="CP158">
            <v>0.54100000000000004</v>
          </cell>
          <cell r="CQ158">
            <v>0.39100000000000001</v>
          </cell>
          <cell r="CR158">
            <v>5.3999999999999999E-2</v>
          </cell>
          <cell r="CS158">
            <v>2E-3</v>
          </cell>
          <cell r="CT158">
            <v>1.0999999999999999E-2</v>
          </cell>
          <cell r="CU158">
            <v>0.502</v>
          </cell>
          <cell r="CV158">
            <v>0.27700000000000002</v>
          </cell>
          <cell r="CW158">
            <v>2.8000000000000001E-2</v>
          </cell>
          <cell r="CX158">
            <v>0.13700000000000001</v>
          </cell>
          <cell r="CY158">
            <v>5.7000000000000002E-2</v>
          </cell>
          <cell r="CZ158">
            <v>0.68200000000000005</v>
          </cell>
          <cell r="DA158">
            <v>0.20899999999999999</v>
          </cell>
          <cell r="DB158">
            <v>0.108</v>
          </cell>
          <cell r="DC158">
            <v>0</v>
          </cell>
          <cell r="DD158">
            <v>1E-3</v>
          </cell>
          <cell r="DE158">
            <v>0.64100000000000001</v>
          </cell>
          <cell r="DF158">
            <v>0.219</v>
          </cell>
          <cell r="DG158">
            <v>1.0999999999999999E-2</v>
          </cell>
          <cell r="DH158">
            <v>1E-3</v>
          </cell>
          <cell r="DI158">
            <v>0.128</v>
          </cell>
          <cell r="DJ158">
            <v>0.47299999999999998</v>
          </cell>
          <cell r="DK158">
            <v>7.9000000000000001E-2</v>
          </cell>
          <cell r="DL158">
            <v>0</v>
          </cell>
          <cell r="DM158">
            <v>1.2E-2</v>
          </cell>
          <cell r="DN158">
            <v>0.436</v>
          </cell>
          <cell r="DO158">
            <v>0.54400000000000004</v>
          </cell>
          <cell r="DP158">
            <v>0.23200000000000001</v>
          </cell>
          <cell r="DQ158">
            <v>2.3E-2</v>
          </cell>
          <cell r="DR158">
            <v>4.3999999999999997E-2</v>
          </cell>
          <cell r="DS158">
            <v>0.157</v>
          </cell>
          <cell r="DT158">
            <v>0.46700000000000003</v>
          </cell>
          <cell r="DU158">
            <v>0.34799999999999998</v>
          </cell>
          <cell r="DV158">
            <v>0.17799999999999999</v>
          </cell>
          <cell r="DW158">
            <v>0</v>
          </cell>
          <cell r="DX158">
            <v>7.0000000000000001E-3</v>
          </cell>
          <cell r="DY158">
            <v>0.28499999999999998</v>
          </cell>
          <cell r="DZ158">
            <v>0.432</v>
          </cell>
          <cell r="EA158">
            <v>0.05</v>
          </cell>
          <cell r="EB158">
            <v>0.23300000000000001</v>
          </cell>
          <cell r="EC158">
            <v>7.1999999999999995E-2</v>
          </cell>
          <cell r="ED158">
            <v>0.30599999999999999</v>
          </cell>
          <cell r="EE158">
            <v>5.3999999999999999E-2</v>
          </cell>
          <cell r="EF158">
            <v>0.34399999999999997</v>
          </cell>
          <cell r="EG158">
            <v>0.223</v>
          </cell>
          <cell r="EH158">
            <v>0.307</v>
          </cell>
          <cell r="EI158">
            <v>0.39400000000000002</v>
          </cell>
          <cell r="EJ158">
            <v>5.8999999999999997E-2</v>
          </cell>
          <cell r="EK158">
            <v>0.24</v>
          </cell>
          <cell r="EL158">
            <v>0.30599999999999999</v>
          </cell>
          <cell r="EM158">
            <v>5.6000000000000001E-2</v>
          </cell>
          <cell r="EN158">
            <v>5.6000000000000001E-2</v>
          </cell>
          <cell r="EO158">
            <v>0.121</v>
          </cell>
          <cell r="EP158">
            <v>0.156</v>
          </cell>
          <cell r="EQ158">
            <v>0.30499999999999999</v>
          </cell>
          <cell r="ER158">
            <v>0.26400000000000001</v>
          </cell>
          <cell r="ES158">
            <v>0.43</v>
          </cell>
          <cell r="ET158">
            <v>8.1000000000000003E-2</v>
          </cell>
          <cell r="EU158">
            <v>0.151</v>
          </cell>
          <cell r="EV158">
            <v>6.6000000000000003E-2</v>
          </cell>
          <cell r="EW158">
            <v>4.2999999999999997E-2</v>
          </cell>
          <cell r="EX158">
            <v>0.125</v>
          </cell>
          <cell r="EY158">
            <v>0.192</v>
          </cell>
          <cell r="EZ158">
            <v>0.128</v>
          </cell>
          <cell r="FA158">
            <v>0.45400000000000001</v>
          </cell>
          <cell r="FB158">
            <v>0.21099999999999999</v>
          </cell>
          <cell r="FC158">
            <v>0.312</v>
          </cell>
          <cell r="FD158">
            <v>2.3E-2</v>
          </cell>
          <cell r="FE158">
            <v>0.48299999999999998</v>
          </cell>
          <cell r="FF158">
            <v>0.24</v>
          </cell>
          <cell r="FG158">
            <v>0.26</v>
          </cell>
          <cell r="FH158">
            <v>1.7000000000000001E-2</v>
          </cell>
          <cell r="FI158">
            <v>0.38700000000000001</v>
          </cell>
          <cell r="FJ158">
            <v>0.30499999999999999</v>
          </cell>
          <cell r="FK158">
            <v>0.28499999999999998</v>
          </cell>
          <cell r="FL158">
            <v>2.3E-2</v>
          </cell>
          <cell r="FM158">
            <v>0.16800000000000001</v>
          </cell>
          <cell r="FN158">
            <v>0.44500000000000001</v>
          </cell>
          <cell r="FO158">
            <v>0.34399999999999997</v>
          </cell>
          <cell r="FP158">
            <v>4.2999999999999997E-2</v>
          </cell>
          <cell r="FQ158">
            <v>0.70699999999999996</v>
          </cell>
          <cell r="FR158">
            <v>0.114</v>
          </cell>
          <cell r="FS158">
            <v>1.6E-2</v>
          </cell>
          <cell r="FT158">
            <v>8.3000000000000004E-2</v>
          </cell>
          <cell r="FU158">
            <v>8.1000000000000003E-2</v>
          </cell>
          <cell r="FV158">
            <v>0</v>
          </cell>
          <cell r="FW158">
            <v>0.68200000000000005</v>
          </cell>
          <cell r="FX158">
            <v>0.12</v>
          </cell>
          <cell r="FY158">
            <v>1.4999999999999999E-2</v>
          </cell>
          <cell r="FZ158">
            <v>9.5000000000000001E-2</v>
          </cell>
          <cell r="GA158">
            <v>8.7999999999999995E-2</v>
          </cell>
          <cell r="GB158">
            <v>0</v>
          </cell>
          <cell r="GC158">
            <v>0</v>
          </cell>
          <cell r="GD158">
            <v>0</v>
          </cell>
          <cell r="GE158">
            <v>0</v>
          </cell>
          <cell r="GF158">
            <v>0</v>
          </cell>
          <cell r="GG158">
            <v>0</v>
          </cell>
          <cell r="GH158">
            <v>0</v>
          </cell>
          <cell r="GI158">
            <v>2.3E-2</v>
          </cell>
          <cell r="GJ158">
            <v>6.0000000000000001E-3</v>
          </cell>
          <cell r="GK158">
            <v>7.0000000000000001E-3</v>
          </cell>
          <cell r="GL158">
            <v>3.0000000000000001E-3</v>
          </cell>
          <cell r="GM158">
            <v>0</v>
          </cell>
          <cell r="GN158">
            <v>0</v>
          </cell>
          <cell r="GO158">
            <v>0.13300000000000001</v>
          </cell>
          <cell r="GP158">
            <v>0.08</v>
          </cell>
          <cell r="GQ158">
            <v>1.9E-2</v>
          </cell>
          <cell r="GR158">
            <v>2E-3</v>
          </cell>
          <cell r="GS158">
            <v>8.0000000000000002E-3</v>
          </cell>
          <cell r="GT158">
            <v>3.0000000000000001E-3</v>
          </cell>
          <cell r="GU158">
            <v>0.42099999999999999</v>
          </cell>
          <cell r="GV158">
            <v>0.13800000000000001</v>
          </cell>
          <cell r="GW158">
            <v>3.5999999999999997E-2</v>
          </cell>
          <cell r="GX158">
            <v>1.7000000000000001E-2</v>
          </cell>
          <cell r="GY158">
            <v>2E-3</v>
          </cell>
          <cell r="GZ158">
            <v>1.7000000000000001E-2</v>
          </cell>
          <cell r="HA158">
            <v>7.1999999999999995E-2</v>
          </cell>
          <cell r="HB158">
            <v>0.01</v>
          </cell>
          <cell r="HC158">
            <v>0</v>
          </cell>
          <cell r="HD158">
            <v>0</v>
          </cell>
          <cell r="HE158">
            <v>0</v>
          </cell>
          <cell r="HF158">
            <v>2E-3</v>
          </cell>
          <cell r="HG158">
            <v>0</v>
          </cell>
          <cell r="HH158">
            <v>0</v>
          </cell>
          <cell r="HI158">
            <v>0</v>
          </cell>
          <cell r="HJ158">
            <v>0</v>
          </cell>
          <cell r="HK158">
            <v>0</v>
          </cell>
          <cell r="HL158">
            <v>0</v>
          </cell>
          <cell r="HM158">
            <v>0</v>
          </cell>
          <cell r="HN158">
            <v>3.0000000000000001E-3</v>
          </cell>
          <cell r="HO158">
            <v>7.0000000000000001E-3</v>
          </cell>
          <cell r="HP158">
            <v>3.0000000000000001E-3</v>
          </cell>
          <cell r="HQ158">
            <v>2.1999999999999999E-2</v>
          </cell>
          <cell r="HR158">
            <v>4.0000000000000001E-3</v>
          </cell>
          <cell r="HS158">
            <v>3.0000000000000001E-3</v>
          </cell>
          <cell r="HT158">
            <v>7.0000000000000001E-3</v>
          </cell>
          <cell r="HU158">
            <v>2.1999999999999999E-2</v>
          </cell>
          <cell r="HV158">
            <v>4.8000000000000001E-2</v>
          </cell>
          <cell r="HW158">
            <v>8.4000000000000005E-2</v>
          </cell>
          <cell r="HX158">
            <v>8.2000000000000003E-2</v>
          </cell>
          <cell r="HY158">
            <v>1.4E-2</v>
          </cell>
          <cell r="HZ158">
            <v>3.2000000000000001E-2</v>
          </cell>
          <cell r="IA158">
            <v>4.4999999999999998E-2</v>
          </cell>
          <cell r="IB158">
            <v>0.10199999999999999</v>
          </cell>
          <cell r="IC158">
            <v>0.253</v>
          </cell>
          <cell r="ID158">
            <v>0.186</v>
          </cell>
          <cell r="IE158">
            <v>0</v>
          </cell>
          <cell r="IF158">
            <v>0</v>
          </cell>
          <cell r="IG158">
            <v>2E-3</v>
          </cell>
          <cell r="IH158">
            <v>1.2999999999999999E-2</v>
          </cell>
          <cell r="II158">
            <v>4.7E-2</v>
          </cell>
          <cell r="IJ158">
            <v>1.9E-2</v>
          </cell>
          <cell r="IK158">
            <v>0</v>
          </cell>
          <cell r="IL158">
            <v>0</v>
          </cell>
          <cell r="IM158">
            <v>0</v>
          </cell>
          <cell r="IN158">
            <v>0</v>
          </cell>
          <cell r="IO158">
            <v>0</v>
          </cell>
          <cell r="IP158">
            <v>0</v>
          </cell>
          <cell r="IQ158">
            <v>0</v>
          </cell>
          <cell r="IR158">
            <v>2E-3</v>
          </cell>
          <cell r="IS158">
            <v>4.0000000000000001E-3</v>
          </cell>
          <cell r="IT158">
            <v>0</v>
          </cell>
          <cell r="IU158">
            <v>7.0000000000000001E-3</v>
          </cell>
          <cell r="IV158">
            <v>2.5000000000000001E-2</v>
          </cell>
          <cell r="IW158">
            <v>1E-3</v>
          </cell>
          <cell r="IX158">
            <v>0</v>
          </cell>
          <cell r="IY158">
            <v>7.0000000000000001E-3</v>
          </cell>
          <cell r="IZ158">
            <v>7.0000000000000001E-3</v>
          </cell>
          <cell r="JA158">
            <v>6.2E-2</v>
          </cell>
          <cell r="JB158">
            <v>0.16900000000000001</v>
          </cell>
          <cell r="JC158">
            <v>0</v>
          </cell>
          <cell r="JD158">
            <v>0</v>
          </cell>
          <cell r="JE158">
            <v>0</v>
          </cell>
          <cell r="JF158">
            <v>5.0000000000000001E-3</v>
          </cell>
          <cell r="JG158">
            <v>7.0000000000000007E-2</v>
          </cell>
          <cell r="JH158">
            <v>0.55800000000000005</v>
          </cell>
          <cell r="JI158">
            <v>0</v>
          </cell>
          <cell r="JJ158">
            <v>0</v>
          </cell>
          <cell r="JK158">
            <v>0</v>
          </cell>
          <cell r="JL158">
            <v>0</v>
          </cell>
          <cell r="JM158">
            <v>2.1999999999999999E-2</v>
          </cell>
          <cell r="JN158">
            <v>6.2E-2</v>
          </cell>
          <cell r="JO158">
            <v>0</v>
          </cell>
          <cell r="JP158">
            <v>0</v>
          </cell>
          <cell r="JQ158">
            <v>0</v>
          </cell>
          <cell r="JR158">
            <v>0</v>
          </cell>
          <cell r="JS158">
            <v>0</v>
          </cell>
          <cell r="JT158">
            <v>0</v>
          </cell>
          <cell r="JU158">
            <v>0</v>
          </cell>
          <cell r="JV158">
            <v>0</v>
          </cell>
          <cell r="JW158">
            <v>0</v>
          </cell>
          <cell r="JX158">
            <v>7.0000000000000001E-3</v>
          </cell>
          <cell r="JY158">
            <v>3.2000000000000001E-2</v>
          </cell>
          <cell r="JZ158">
            <v>0</v>
          </cell>
          <cell r="KA158">
            <v>0</v>
          </cell>
          <cell r="KB158">
            <v>0</v>
          </cell>
          <cell r="KC158">
            <v>2E-3</v>
          </cell>
          <cell r="KD158">
            <v>5.8999999999999997E-2</v>
          </cell>
          <cell r="KE158">
            <v>0.182</v>
          </cell>
          <cell r="KF158">
            <v>0</v>
          </cell>
          <cell r="KG158">
            <v>0</v>
          </cell>
          <cell r="KH158">
            <v>0</v>
          </cell>
          <cell r="KI158">
            <v>2E-3</v>
          </cell>
          <cell r="KJ158">
            <v>0.13100000000000001</v>
          </cell>
          <cell r="KK158">
            <v>0.47699999999999998</v>
          </cell>
          <cell r="KL158">
            <v>2.5000000000000001E-2</v>
          </cell>
          <cell r="KM158">
            <v>0</v>
          </cell>
          <cell r="KN158">
            <v>0</v>
          </cell>
          <cell r="KO158">
            <v>0</v>
          </cell>
          <cell r="KP158">
            <v>1.0999999999999999E-2</v>
          </cell>
          <cell r="KQ158">
            <v>7.0999999999999994E-2</v>
          </cell>
          <cell r="KR158">
            <v>0</v>
          </cell>
          <cell r="KS158">
            <v>0</v>
          </cell>
          <cell r="KT158">
            <v>0</v>
          </cell>
          <cell r="KU158">
            <v>0</v>
          </cell>
          <cell r="KV158">
            <v>0</v>
          </cell>
          <cell r="KW158">
            <v>0</v>
          </cell>
          <cell r="KX158">
            <v>0</v>
          </cell>
          <cell r="KY158">
            <v>0</v>
          </cell>
          <cell r="KZ158">
            <v>0</v>
          </cell>
          <cell r="LA158">
            <v>2E-3</v>
          </cell>
          <cell r="LB158">
            <v>3.0000000000000001E-3</v>
          </cell>
          <cell r="LC158">
            <v>3.2000000000000001E-2</v>
          </cell>
          <cell r="LD158">
            <v>2E-3</v>
          </cell>
          <cell r="LE158">
            <v>2E-3</v>
          </cell>
          <cell r="LF158">
            <v>1E-3</v>
          </cell>
          <cell r="LG158">
            <v>5.0000000000000001E-3</v>
          </cell>
          <cell r="LH158">
            <v>4.5999999999999999E-2</v>
          </cell>
          <cell r="LI158">
            <v>0.189</v>
          </cell>
          <cell r="LJ158">
            <v>5.0000000000000001E-3</v>
          </cell>
          <cell r="LK158">
            <v>0</v>
          </cell>
          <cell r="LL158">
            <v>3.0000000000000001E-3</v>
          </cell>
          <cell r="LM158">
            <v>1.7000000000000001E-2</v>
          </cell>
          <cell r="LN158">
            <v>0.113</v>
          </cell>
          <cell r="LO158">
            <v>0.45800000000000002</v>
          </cell>
          <cell r="LP158">
            <v>4.5999999999999999E-2</v>
          </cell>
          <cell r="LQ158">
            <v>0</v>
          </cell>
          <cell r="LR158">
            <v>0</v>
          </cell>
          <cell r="LS158">
            <v>0</v>
          </cell>
          <cell r="LT158">
            <v>5.0000000000000001E-3</v>
          </cell>
          <cell r="LU158">
            <v>6.9000000000000006E-2</v>
          </cell>
          <cell r="LV158">
            <v>3.0000000000000001E-3</v>
          </cell>
          <cell r="LW158">
            <v>0</v>
          </cell>
          <cell r="LX158">
            <v>0</v>
          </cell>
          <cell r="LY158">
            <v>0</v>
          </cell>
          <cell r="LZ158">
            <v>0</v>
          </cell>
          <cell r="MA158">
            <v>0</v>
          </cell>
          <cell r="MB158">
            <v>0</v>
          </cell>
          <cell r="MC158">
            <v>0</v>
          </cell>
          <cell r="MD158">
            <v>0</v>
          </cell>
          <cell r="ME158">
            <v>0</v>
          </cell>
          <cell r="MF158">
            <v>0</v>
          </cell>
          <cell r="MG158">
            <v>0</v>
          </cell>
          <cell r="MH158">
            <v>3.6999999999999998E-2</v>
          </cell>
          <cell r="MI158">
            <v>0</v>
          </cell>
          <cell r="MJ158">
            <v>0</v>
          </cell>
          <cell r="MK158">
            <v>0</v>
          </cell>
          <cell r="ML158">
            <v>0</v>
          </cell>
          <cell r="MM158">
            <v>0</v>
          </cell>
          <cell r="MN158">
            <v>0.249</v>
          </cell>
          <cell r="MO158">
            <v>0</v>
          </cell>
          <cell r="MP158">
            <v>0</v>
          </cell>
          <cell r="MQ158">
            <v>0</v>
          </cell>
          <cell r="MR158">
            <v>0</v>
          </cell>
          <cell r="MS158">
            <v>3.0000000000000001E-3</v>
          </cell>
          <cell r="MT158">
            <v>0.63300000000000001</v>
          </cell>
          <cell r="MU158">
            <v>0</v>
          </cell>
          <cell r="MV158">
            <v>0</v>
          </cell>
          <cell r="MW158">
            <v>0</v>
          </cell>
          <cell r="MX158">
            <v>0</v>
          </cell>
          <cell r="MY158">
            <v>0</v>
          </cell>
          <cell r="MZ158">
            <v>7.8E-2</v>
          </cell>
          <cell r="NA158">
            <v>6.2E-2</v>
          </cell>
          <cell r="NB158">
            <v>0.13400000000000001</v>
          </cell>
          <cell r="NC158">
            <v>2.5000000000000001E-2</v>
          </cell>
          <cell r="ND158">
            <v>2.9000000000000001E-2</v>
          </cell>
          <cell r="NE158">
            <v>3.5999999999999997E-2</v>
          </cell>
          <cell r="NF158">
            <v>6.0000000000000001E-3</v>
          </cell>
          <cell r="NG158">
            <v>0.14099999999999999</v>
          </cell>
          <cell r="NH158">
            <v>2.4E-2</v>
          </cell>
          <cell r="NI158">
            <v>0.24199999999999999</v>
          </cell>
          <cell r="NJ158">
            <v>1.6E-2</v>
          </cell>
          <cell r="NK158">
            <v>0</v>
          </cell>
          <cell r="NL158">
            <v>4.0000000000000001E-3</v>
          </cell>
          <cell r="NM158">
            <v>5.0000000000000001E-3</v>
          </cell>
          <cell r="NN158">
            <v>4.2999999999999997E-2</v>
          </cell>
          <cell r="NO158">
            <v>0</v>
          </cell>
          <cell r="NP158">
            <v>3.0000000000000001E-3</v>
          </cell>
          <cell r="NQ158">
            <v>2.3E-2</v>
          </cell>
          <cell r="NR158">
            <v>1E-3</v>
          </cell>
          <cell r="NS158">
            <v>3.3000000000000002E-2</v>
          </cell>
          <cell r="NT158">
            <v>0.17299999999999999</v>
          </cell>
          <cell r="NU158">
            <v>0.23200000000000001</v>
          </cell>
          <cell r="NV158">
            <v>3.3000000000000002E-2</v>
          </cell>
          <cell r="NW158">
            <v>0</v>
          </cell>
          <cell r="NX158">
            <v>2.1999999999999999E-2</v>
          </cell>
          <cell r="NY158">
            <v>4.3999999999999997E-2</v>
          </cell>
          <cell r="NZ158">
            <v>0.34399999999999997</v>
          </cell>
          <cell r="OA158">
            <v>1.7999999999999999E-2</v>
          </cell>
          <cell r="OB158">
            <v>2.5000000000000001E-2</v>
          </cell>
          <cell r="OC158">
            <v>2E-3</v>
          </cell>
          <cell r="OD158">
            <v>8.9999999999999993E-3</v>
          </cell>
          <cell r="OE158">
            <v>3.9E-2</v>
          </cell>
          <cell r="OF158">
            <v>0</v>
          </cell>
          <cell r="OG158">
            <v>2.3E-2</v>
          </cell>
          <cell r="OH158">
            <v>1.2E-2</v>
          </cell>
          <cell r="OI158">
            <v>2E-3</v>
          </cell>
          <cell r="OJ158">
            <v>0.19600000000000001</v>
          </cell>
          <cell r="OK158">
            <v>0.06</v>
          </cell>
          <cell r="OL158">
            <v>7.0000000000000001E-3</v>
          </cell>
          <cell r="OM158">
            <v>3.0000000000000001E-3</v>
          </cell>
          <cell r="ON158">
            <v>0</v>
          </cell>
          <cell r="OO158">
            <v>0.14000000000000001</v>
          </cell>
          <cell r="OP158">
            <v>0.127</v>
          </cell>
          <cell r="OQ158">
            <v>4.0000000000000001E-3</v>
          </cell>
          <cell r="OR158">
            <v>2.8000000000000001E-2</v>
          </cell>
          <cell r="OS158">
            <v>2.8000000000000001E-2</v>
          </cell>
          <cell r="OT158">
            <v>2.5999999999999999E-2</v>
          </cell>
          <cell r="OU158">
            <v>3.0000000000000001E-3</v>
          </cell>
          <cell r="OV158">
            <v>1E-3</v>
          </cell>
          <cell r="OW158">
            <v>3.6999999999999998E-2</v>
          </cell>
          <cell r="OX158">
            <v>0.23</v>
          </cell>
          <cell r="OY158">
            <v>4.7E-2</v>
          </cell>
          <cell r="OZ158">
            <v>3.1E-2</v>
          </cell>
          <cell r="PA158">
            <v>3.4000000000000002E-2</v>
          </cell>
          <cell r="PB158">
            <v>6.0000000000000001E-3</v>
          </cell>
          <cell r="PC158">
            <v>2E-3</v>
          </cell>
          <cell r="PD158">
            <v>0.182</v>
          </cell>
        </row>
        <row r="159">
          <cell r="A159" t="str">
            <v>6ET2</v>
          </cell>
          <cell r="B159" t="str">
            <v>159</v>
          </cell>
          <cell r="C159" t="str">
            <v>NAF 4</v>
          </cell>
          <cell r="D159" t="str">
            <v>ET2</v>
          </cell>
          <cell r="E159" t="str">
            <v>6</v>
          </cell>
          <cell r="F159">
            <v>2E-3</v>
          </cell>
          <cell r="G159">
            <v>0.01</v>
          </cell>
          <cell r="H159">
            <v>0.30599999999999999</v>
          </cell>
          <cell r="I159">
            <v>0.63700000000000001</v>
          </cell>
          <cell r="J159">
            <v>4.4999999999999998E-2</v>
          </cell>
          <cell r="K159">
            <v>0.89800000000000002</v>
          </cell>
          <cell r="L159">
            <v>1.6E-2</v>
          </cell>
          <cell r="M159">
            <v>6.7000000000000004E-2</v>
          </cell>
          <cell r="N159">
            <v>1.9E-2</v>
          </cell>
          <cell r="O159">
            <v>0.28399999999999997</v>
          </cell>
          <cell r="P159">
            <v>0.33600000000000002</v>
          </cell>
          <cell r="Q159">
            <v>0.11700000000000001</v>
          </cell>
          <cell r="R159">
            <v>1.6E-2</v>
          </cell>
          <cell r="S159">
            <v>0.104</v>
          </cell>
          <cell r="T159">
            <v>0.318</v>
          </cell>
          <cell r="U159">
            <v>3.4000000000000002E-2</v>
          </cell>
          <cell r="V159">
            <v>0.105</v>
          </cell>
          <cell r="W159">
            <v>0.24399999999999999</v>
          </cell>
          <cell r="X159">
            <v>0.152</v>
          </cell>
          <cell r="Y159">
            <v>0.81499999999999995</v>
          </cell>
          <cell r="Z159">
            <v>3.2000000000000001E-2</v>
          </cell>
          <cell r="AA159">
            <v>0.12</v>
          </cell>
          <cell r="AB159">
            <v>0.52700000000000002</v>
          </cell>
          <cell r="AC159">
            <v>0.16</v>
          </cell>
          <cell r="AD159">
            <v>0.68</v>
          </cell>
          <cell r="AE159">
            <v>0.29299999999999998</v>
          </cell>
          <cell r="AF159">
            <v>0.30199999999999999</v>
          </cell>
          <cell r="AG159">
            <v>0.69799999999999995</v>
          </cell>
          <cell r="AH159">
            <v>0.65300000000000002</v>
          </cell>
          <cell r="AI159">
            <v>0.34699999999999998</v>
          </cell>
          <cell r="AK159">
            <v>0.58299999999999996</v>
          </cell>
          <cell r="AL159">
            <v>7.2999999999999995E-2</v>
          </cell>
          <cell r="AM159">
            <v>0</v>
          </cell>
          <cell r="AN159">
            <v>0.28100000000000003</v>
          </cell>
          <cell r="AO159">
            <v>6.3E-2</v>
          </cell>
          <cell r="AP159">
            <v>0.15</v>
          </cell>
          <cell r="AQ159">
            <v>0.06</v>
          </cell>
          <cell r="AR159">
            <v>0.14000000000000001</v>
          </cell>
          <cell r="AS159">
            <v>0.36699999999999999</v>
          </cell>
          <cell r="AT159">
            <v>0.28299999999999997</v>
          </cell>
          <cell r="AV159">
            <v>8.5000000000000006E-2</v>
          </cell>
          <cell r="AW159">
            <v>8.7999999999999995E-2</v>
          </cell>
          <cell r="AX159">
            <v>3.1E-2</v>
          </cell>
          <cell r="AY159">
            <v>0.60099999999999998</v>
          </cell>
          <cell r="AZ159">
            <v>0.19500000000000001</v>
          </cell>
          <cell r="BA159">
            <v>25.353999999999999</v>
          </cell>
          <cell r="BB159">
            <v>0.13300000000000001</v>
          </cell>
          <cell r="BC159">
            <v>0.222</v>
          </cell>
          <cell r="BD159">
            <v>0.40600000000000003</v>
          </cell>
          <cell r="BE159">
            <v>0.23899999999999999</v>
          </cell>
          <cell r="BF159">
            <v>0.441</v>
          </cell>
          <cell r="BG159">
            <v>0.33400000000000002</v>
          </cell>
          <cell r="BH159">
            <v>0.14399999999999999</v>
          </cell>
          <cell r="BI159">
            <v>3.7999999999999999E-2</v>
          </cell>
          <cell r="BJ159">
            <v>2.5999999999999999E-2</v>
          </cell>
          <cell r="BK159">
            <v>1.7000000000000001E-2</v>
          </cell>
          <cell r="BL159">
            <v>3.7999999999999999E-2</v>
          </cell>
          <cell r="BM159">
            <v>5.8000000000000003E-2</v>
          </cell>
          <cell r="BN159">
            <v>0.23699999999999999</v>
          </cell>
          <cell r="BO159">
            <v>0.22500000000000001</v>
          </cell>
          <cell r="BP159">
            <v>0.34</v>
          </cell>
          <cell r="BQ159">
            <v>0.10199999999999999</v>
          </cell>
          <cell r="BR159">
            <v>0</v>
          </cell>
          <cell r="BS159">
            <v>0</v>
          </cell>
          <cell r="BT159">
            <v>7.0000000000000001E-3</v>
          </cell>
          <cell r="BU159">
            <v>1.7999999999999999E-2</v>
          </cell>
          <cell r="BV159">
            <v>0.19500000000000001</v>
          </cell>
          <cell r="BW159">
            <v>0.78</v>
          </cell>
          <cell r="BX159">
            <v>0</v>
          </cell>
          <cell r="BY159">
            <v>0</v>
          </cell>
          <cell r="BZ159">
            <v>2E-3</v>
          </cell>
          <cell r="CA159">
            <v>0.108</v>
          </cell>
          <cell r="CB159">
            <v>0.85599999999999998</v>
          </cell>
          <cell r="CC159">
            <v>3.4000000000000002E-2</v>
          </cell>
          <cell r="CD159">
            <v>1E-3</v>
          </cell>
          <cell r="CE159">
            <v>5.0000000000000001E-3</v>
          </cell>
          <cell r="CF159">
            <v>6.3E-2</v>
          </cell>
          <cell r="CG159">
            <v>0.246</v>
          </cell>
          <cell r="CH159">
            <v>0.64500000000000002</v>
          </cell>
          <cell r="CI159">
            <v>0.04</v>
          </cell>
          <cell r="CJ159">
            <v>0</v>
          </cell>
          <cell r="CK159">
            <v>0</v>
          </cell>
          <cell r="CL159">
            <v>0</v>
          </cell>
          <cell r="CM159">
            <v>3.0000000000000001E-3</v>
          </cell>
          <cell r="CN159">
            <v>3.0000000000000001E-3</v>
          </cell>
          <cell r="CO159">
            <v>0.99399999999999999</v>
          </cell>
          <cell r="CP159">
            <v>0.50600000000000001</v>
          </cell>
          <cell r="CQ159">
            <v>0.41899999999999998</v>
          </cell>
          <cell r="CR159">
            <v>7.1999999999999995E-2</v>
          </cell>
          <cell r="CS159">
            <v>0</v>
          </cell>
          <cell r="CT159">
            <v>3.0000000000000001E-3</v>
          </cell>
          <cell r="CU159">
            <v>0.52100000000000002</v>
          </cell>
          <cell r="CV159">
            <v>0.34699999999999998</v>
          </cell>
          <cell r="CW159">
            <v>3.4000000000000002E-2</v>
          </cell>
          <cell r="CX159">
            <v>5.0999999999999997E-2</v>
          </cell>
          <cell r="CY159">
            <v>4.7E-2</v>
          </cell>
          <cell r="CZ159">
            <v>0.61299999999999999</v>
          </cell>
          <cell r="DA159">
            <v>0.27400000000000002</v>
          </cell>
          <cell r="DB159">
            <v>0.113</v>
          </cell>
          <cell r="DC159">
            <v>0</v>
          </cell>
          <cell r="DD159">
            <v>0</v>
          </cell>
          <cell r="DE159">
            <v>0.63900000000000001</v>
          </cell>
          <cell r="DF159">
            <v>0.2</v>
          </cell>
          <cell r="DG159">
            <v>3.4000000000000002E-2</v>
          </cell>
          <cell r="DH159">
            <v>2E-3</v>
          </cell>
          <cell r="DI159">
            <v>0.125</v>
          </cell>
          <cell r="DJ159">
            <v>0.48299999999999998</v>
          </cell>
          <cell r="DK159">
            <v>0.128</v>
          </cell>
          <cell r="DL159">
            <v>1E-3</v>
          </cell>
          <cell r="DM159">
            <v>1.2E-2</v>
          </cell>
          <cell r="DN159">
            <v>0.375</v>
          </cell>
          <cell r="DO159">
            <v>0.57399999999999995</v>
          </cell>
          <cell r="DP159">
            <v>0.185</v>
          </cell>
          <cell r="DQ159">
            <v>8.7999999999999995E-2</v>
          </cell>
          <cell r="DR159">
            <v>1.6E-2</v>
          </cell>
          <cell r="DS159">
            <v>0.13700000000000001</v>
          </cell>
          <cell r="DT159">
            <v>0.46300000000000002</v>
          </cell>
          <cell r="DU159">
            <v>0.33600000000000002</v>
          </cell>
          <cell r="DV159">
            <v>0.19800000000000001</v>
          </cell>
          <cell r="DW159">
            <v>2E-3</v>
          </cell>
          <cell r="DX159">
            <v>1E-3</v>
          </cell>
          <cell r="DY159">
            <v>0.16600000000000001</v>
          </cell>
          <cell r="DZ159">
            <v>0.42599999999999999</v>
          </cell>
          <cell r="EA159">
            <v>9.8000000000000004E-2</v>
          </cell>
          <cell r="EB159">
            <v>0.31</v>
          </cell>
          <cell r="EC159">
            <v>7.8E-2</v>
          </cell>
          <cell r="ED159">
            <v>0.17599999999999999</v>
          </cell>
          <cell r="EE159">
            <v>4.9000000000000002E-2</v>
          </cell>
          <cell r="EF159">
            <v>0.41399999999999998</v>
          </cell>
          <cell r="EG159">
            <v>0.28299999999999997</v>
          </cell>
          <cell r="EH159">
            <v>0.22500000000000001</v>
          </cell>
          <cell r="EI159">
            <v>0.34300000000000003</v>
          </cell>
          <cell r="EJ159">
            <v>0.13500000000000001</v>
          </cell>
          <cell r="EK159">
            <v>0.29699999999999999</v>
          </cell>
          <cell r="EL159">
            <v>0.255</v>
          </cell>
          <cell r="EM159">
            <v>4.5999999999999999E-2</v>
          </cell>
          <cell r="EN159">
            <v>4.9000000000000002E-2</v>
          </cell>
          <cell r="EO159">
            <v>0.14099999999999999</v>
          </cell>
          <cell r="EP159">
            <v>0.12</v>
          </cell>
          <cell r="EQ159">
            <v>0.38900000000000001</v>
          </cell>
          <cell r="ER159">
            <v>0.22</v>
          </cell>
          <cell r="ES159">
            <v>0.42899999999999999</v>
          </cell>
          <cell r="ET159">
            <v>8.5999999999999993E-2</v>
          </cell>
          <cell r="EU159">
            <v>0.20399999999999999</v>
          </cell>
          <cell r="EV159">
            <v>0.06</v>
          </cell>
          <cell r="EW159">
            <v>4.5999999999999999E-2</v>
          </cell>
          <cell r="EX159">
            <v>0.17199999999999999</v>
          </cell>
          <cell r="EY159">
            <v>0.13500000000000001</v>
          </cell>
          <cell r="EZ159">
            <v>0.154</v>
          </cell>
          <cell r="FA159">
            <v>0.38200000000000001</v>
          </cell>
          <cell r="FB159">
            <v>0.13</v>
          </cell>
          <cell r="FC159">
            <v>0.42</v>
          </cell>
          <cell r="FD159">
            <v>6.9000000000000006E-2</v>
          </cell>
          <cell r="FE159">
            <v>0.53900000000000003</v>
          </cell>
          <cell r="FF159">
            <v>0.122</v>
          </cell>
          <cell r="FG159">
            <v>0.27600000000000002</v>
          </cell>
          <cell r="FH159">
            <v>6.3E-2</v>
          </cell>
          <cell r="FI159">
            <v>0.41199999999999998</v>
          </cell>
          <cell r="FJ159">
            <v>0.20200000000000001</v>
          </cell>
          <cell r="FK159">
            <v>0.31900000000000001</v>
          </cell>
          <cell r="FL159">
            <v>6.7000000000000004E-2</v>
          </cell>
          <cell r="FM159">
            <v>0.184</v>
          </cell>
          <cell r="FN159">
            <v>0.41499999999999998</v>
          </cell>
          <cell r="FO159">
            <v>0.34</v>
          </cell>
          <cell r="FP159">
            <v>6.0999999999999999E-2</v>
          </cell>
          <cell r="FQ159">
            <v>0.621</v>
          </cell>
          <cell r="FR159">
            <v>0.20300000000000001</v>
          </cell>
          <cell r="FS159">
            <v>1.4999999999999999E-2</v>
          </cell>
          <cell r="FT159">
            <v>6.0999999999999999E-2</v>
          </cell>
          <cell r="FU159">
            <v>0.1</v>
          </cell>
          <cell r="FV159">
            <v>1E-3</v>
          </cell>
          <cell r="FW159">
            <v>0.59899999999999998</v>
          </cell>
          <cell r="FX159">
            <v>0.20399999999999999</v>
          </cell>
          <cell r="FY159">
            <v>1.6E-2</v>
          </cell>
          <cell r="FZ159">
            <v>6.7000000000000004E-2</v>
          </cell>
          <cell r="GA159">
            <v>0.114</v>
          </cell>
          <cell r="GB159">
            <v>1E-3</v>
          </cell>
          <cell r="GC159">
            <v>2E-3</v>
          </cell>
          <cell r="GD159">
            <v>0</v>
          </cell>
          <cell r="GE159">
            <v>0</v>
          </cell>
          <cell r="GF159">
            <v>0</v>
          </cell>
          <cell r="GG159">
            <v>0</v>
          </cell>
          <cell r="GH159">
            <v>0</v>
          </cell>
          <cell r="GI159">
            <v>2E-3</v>
          </cell>
          <cell r="GJ159">
            <v>6.0000000000000001E-3</v>
          </cell>
          <cell r="GK159">
            <v>2E-3</v>
          </cell>
          <cell r="GL159">
            <v>0</v>
          </cell>
          <cell r="GM159">
            <v>0</v>
          </cell>
          <cell r="GN159">
            <v>0</v>
          </cell>
          <cell r="GO159">
            <v>0.08</v>
          </cell>
          <cell r="GP159">
            <v>0.16300000000000001</v>
          </cell>
          <cell r="GQ159">
            <v>0.03</v>
          </cell>
          <cell r="GR159">
            <v>1.2999999999999999E-2</v>
          </cell>
          <cell r="GS159">
            <v>1.2E-2</v>
          </cell>
          <cell r="GT159">
            <v>1E-3</v>
          </cell>
          <cell r="GU159">
            <v>0.32600000000000001</v>
          </cell>
          <cell r="GV159">
            <v>0.157</v>
          </cell>
          <cell r="GW159">
            <v>0.108</v>
          </cell>
          <cell r="GX159">
            <v>2.5999999999999999E-2</v>
          </cell>
          <cell r="GY159">
            <v>1.4E-2</v>
          </cell>
          <cell r="GZ159">
            <v>1.4E-2</v>
          </cell>
          <cell r="HA159">
            <v>3.1E-2</v>
          </cell>
          <cell r="HB159">
            <v>8.0000000000000002E-3</v>
          </cell>
          <cell r="HC159">
            <v>4.0000000000000001E-3</v>
          </cell>
          <cell r="HD159">
            <v>0</v>
          </cell>
          <cell r="HE159">
            <v>0</v>
          </cell>
          <cell r="HF159">
            <v>2E-3</v>
          </cell>
          <cell r="HG159">
            <v>0</v>
          </cell>
          <cell r="HH159">
            <v>0</v>
          </cell>
          <cell r="HI159">
            <v>0</v>
          </cell>
          <cell r="HJ159">
            <v>0</v>
          </cell>
          <cell r="HK159">
            <v>2E-3</v>
          </cell>
          <cell r="HL159">
            <v>0</v>
          </cell>
          <cell r="HM159">
            <v>1E-3</v>
          </cell>
          <cell r="HN159">
            <v>1E-3</v>
          </cell>
          <cell r="HO159">
            <v>1E-3</v>
          </cell>
          <cell r="HP159">
            <v>3.0000000000000001E-3</v>
          </cell>
          <cell r="HQ159">
            <v>4.0000000000000001E-3</v>
          </cell>
          <cell r="HR159">
            <v>1E-3</v>
          </cell>
          <cell r="HS159">
            <v>0.01</v>
          </cell>
          <cell r="HT159">
            <v>1.2E-2</v>
          </cell>
          <cell r="HU159">
            <v>0.108</v>
          </cell>
          <cell r="HV159">
            <v>2.5000000000000001E-2</v>
          </cell>
          <cell r="HW159">
            <v>0.121</v>
          </cell>
          <cell r="HX159">
            <v>1.9E-2</v>
          </cell>
          <cell r="HY159">
            <v>2.7E-2</v>
          </cell>
          <cell r="HZ159">
            <v>4.3999999999999997E-2</v>
          </cell>
          <cell r="IA159">
            <v>0.125</v>
          </cell>
          <cell r="IB159">
            <v>0.185</v>
          </cell>
          <cell r="IC159">
            <v>0.193</v>
          </cell>
          <cell r="ID159">
            <v>7.1999999999999995E-2</v>
          </cell>
          <cell r="IE159">
            <v>0</v>
          </cell>
          <cell r="IF159">
            <v>1E-3</v>
          </cell>
          <cell r="IG159">
            <v>2E-3</v>
          </cell>
          <cell r="IH159">
            <v>1.2999999999999999E-2</v>
          </cell>
          <cell r="II159">
            <v>0.02</v>
          </cell>
          <cell r="IJ159">
            <v>0.01</v>
          </cell>
          <cell r="IK159">
            <v>0</v>
          </cell>
          <cell r="IL159">
            <v>0</v>
          </cell>
          <cell r="IM159">
            <v>0</v>
          </cell>
          <cell r="IN159">
            <v>0</v>
          </cell>
          <cell r="IO159">
            <v>0</v>
          </cell>
          <cell r="IP159">
            <v>2E-3</v>
          </cell>
          <cell r="IQ159">
            <v>0</v>
          </cell>
          <cell r="IR159">
            <v>0</v>
          </cell>
          <cell r="IS159">
            <v>0</v>
          </cell>
          <cell r="IT159">
            <v>3.0000000000000001E-3</v>
          </cell>
          <cell r="IU159">
            <v>2E-3</v>
          </cell>
          <cell r="IV159">
            <v>4.0000000000000001E-3</v>
          </cell>
          <cell r="IW159">
            <v>0</v>
          </cell>
          <cell r="IX159">
            <v>0</v>
          </cell>
          <cell r="IY159">
            <v>6.0000000000000001E-3</v>
          </cell>
          <cell r="IZ159">
            <v>1.2E-2</v>
          </cell>
          <cell r="JA159">
            <v>0.08</v>
          </cell>
          <cell r="JB159">
            <v>0.20399999999999999</v>
          </cell>
          <cell r="JC159">
            <v>0</v>
          </cell>
          <cell r="JD159">
            <v>0</v>
          </cell>
          <cell r="JE159">
            <v>1E-3</v>
          </cell>
          <cell r="JF159">
            <v>2E-3</v>
          </cell>
          <cell r="JG159">
            <v>0.108</v>
          </cell>
          <cell r="JH159">
            <v>0.52900000000000003</v>
          </cell>
          <cell r="JI159">
            <v>0</v>
          </cell>
          <cell r="JJ159">
            <v>0</v>
          </cell>
          <cell r="JK159">
            <v>0</v>
          </cell>
          <cell r="JL159">
            <v>0</v>
          </cell>
          <cell r="JM159">
            <v>5.0000000000000001E-3</v>
          </cell>
          <cell r="JN159">
            <v>4.1000000000000002E-2</v>
          </cell>
          <cell r="JO159">
            <v>0</v>
          </cell>
          <cell r="JP159">
            <v>0</v>
          </cell>
          <cell r="JQ159">
            <v>0</v>
          </cell>
          <cell r="JR159">
            <v>0</v>
          </cell>
          <cell r="JS159">
            <v>2E-3</v>
          </cell>
          <cell r="JT159">
            <v>0</v>
          </cell>
          <cell r="JU159">
            <v>0</v>
          </cell>
          <cell r="JV159">
            <v>0</v>
          </cell>
          <cell r="JW159">
            <v>0</v>
          </cell>
          <cell r="JX159">
            <v>0</v>
          </cell>
          <cell r="JY159">
            <v>0.01</v>
          </cell>
          <cell r="JZ159">
            <v>0</v>
          </cell>
          <cell r="KA159">
            <v>0</v>
          </cell>
          <cell r="KB159">
            <v>0</v>
          </cell>
          <cell r="KC159">
            <v>0</v>
          </cell>
          <cell r="KD159">
            <v>3.9E-2</v>
          </cell>
          <cell r="KE159">
            <v>0.24399999999999999</v>
          </cell>
          <cell r="KF159">
            <v>1.0999999999999999E-2</v>
          </cell>
          <cell r="KG159">
            <v>0</v>
          </cell>
          <cell r="KH159">
            <v>0</v>
          </cell>
          <cell r="KI159">
            <v>1E-3</v>
          </cell>
          <cell r="KJ159">
            <v>6.5000000000000002E-2</v>
          </cell>
          <cell r="KK159">
            <v>0.55900000000000005</v>
          </cell>
          <cell r="KL159">
            <v>2.3E-2</v>
          </cell>
          <cell r="KM159">
            <v>0</v>
          </cell>
          <cell r="KN159">
            <v>0</v>
          </cell>
          <cell r="KO159">
            <v>0</v>
          </cell>
          <cell r="KP159">
            <v>5.0000000000000001E-3</v>
          </cell>
          <cell r="KQ159">
            <v>0.04</v>
          </cell>
          <cell r="KR159">
            <v>0</v>
          </cell>
          <cell r="KS159">
            <v>0</v>
          </cell>
          <cell r="KT159">
            <v>0</v>
          </cell>
          <cell r="KU159">
            <v>0</v>
          </cell>
          <cell r="KV159">
            <v>0</v>
          </cell>
          <cell r="KW159">
            <v>0</v>
          </cell>
          <cell r="KX159">
            <v>2E-3</v>
          </cell>
          <cell r="KY159">
            <v>0</v>
          </cell>
          <cell r="KZ159">
            <v>0</v>
          </cell>
          <cell r="LA159">
            <v>0</v>
          </cell>
          <cell r="LB159">
            <v>1E-3</v>
          </cell>
          <cell r="LC159">
            <v>0.01</v>
          </cell>
          <cell r="LD159">
            <v>0</v>
          </cell>
          <cell r="LE159">
            <v>1E-3</v>
          </cell>
          <cell r="LF159">
            <v>1E-3</v>
          </cell>
          <cell r="LG159">
            <v>1.0999999999999999E-2</v>
          </cell>
          <cell r="LH159">
            <v>7.9000000000000001E-2</v>
          </cell>
          <cell r="LI159">
            <v>0.19500000000000001</v>
          </cell>
          <cell r="LJ159">
            <v>1.2999999999999999E-2</v>
          </cell>
          <cell r="LK159">
            <v>0</v>
          </cell>
          <cell r="LL159">
            <v>4.0000000000000001E-3</v>
          </cell>
          <cell r="LM159">
            <v>4.7E-2</v>
          </cell>
          <cell r="LN159">
            <v>0.161</v>
          </cell>
          <cell r="LO159">
            <v>0.40699999999999997</v>
          </cell>
          <cell r="LP159">
            <v>2.3E-2</v>
          </cell>
          <cell r="LQ159">
            <v>0</v>
          </cell>
          <cell r="LR159">
            <v>0</v>
          </cell>
          <cell r="LS159">
            <v>4.0000000000000001E-3</v>
          </cell>
          <cell r="LT159">
            <v>5.0000000000000001E-3</v>
          </cell>
          <cell r="LU159">
            <v>3.4000000000000002E-2</v>
          </cell>
          <cell r="LV159">
            <v>3.0000000000000001E-3</v>
          </cell>
          <cell r="LW159">
            <v>0</v>
          </cell>
          <cell r="LX159">
            <v>0</v>
          </cell>
          <cell r="LY159">
            <v>0</v>
          </cell>
          <cell r="LZ159">
            <v>0</v>
          </cell>
          <cell r="MA159">
            <v>0</v>
          </cell>
          <cell r="MB159">
            <v>2E-3</v>
          </cell>
          <cell r="MC159">
            <v>0</v>
          </cell>
          <cell r="MD159">
            <v>0</v>
          </cell>
          <cell r="ME159">
            <v>0</v>
          </cell>
          <cell r="MF159">
            <v>0</v>
          </cell>
          <cell r="MG159">
            <v>0</v>
          </cell>
          <cell r="MH159">
            <v>7.0000000000000001E-3</v>
          </cell>
          <cell r="MI159">
            <v>0</v>
          </cell>
          <cell r="MJ159">
            <v>0</v>
          </cell>
          <cell r="MK159">
            <v>0</v>
          </cell>
          <cell r="ML159">
            <v>1E-3</v>
          </cell>
          <cell r="MM159">
            <v>2E-3</v>
          </cell>
          <cell r="MN159">
            <v>0.30199999999999999</v>
          </cell>
          <cell r="MO159">
            <v>0</v>
          </cell>
          <cell r="MP159">
            <v>0</v>
          </cell>
          <cell r="MQ159">
            <v>0</v>
          </cell>
          <cell r="MR159">
            <v>2E-3</v>
          </cell>
          <cell r="MS159">
            <v>1E-3</v>
          </cell>
          <cell r="MT159">
            <v>0.63700000000000001</v>
          </cell>
          <cell r="MU159">
            <v>0</v>
          </cell>
          <cell r="MV159">
            <v>0</v>
          </cell>
          <cell r="MW159">
            <v>0</v>
          </cell>
          <cell r="MX159">
            <v>0</v>
          </cell>
          <cell r="MY159">
            <v>0</v>
          </cell>
          <cell r="MZ159">
            <v>4.4999999999999998E-2</v>
          </cell>
          <cell r="NA159">
            <v>6.8000000000000005E-2</v>
          </cell>
          <cell r="NB159">
            <v>3.9E-2</v>
          </cell>
          <cell r="NC159">
            <v>2.4E-2</v>
          </cell>
          <cell r="ND159">
            <v>1.7999999999999999E-2</v>
          </cell>
          <cell r="NE159">
            <v>1.7999999999999999E-2</v>
          </cell>
          <cell r="NF159">
            <v>6.0000000000000001E-3</v>
          </cell>
          <cell r="NG159">
            <v>0.114</v>
          </cell>
          <cell r="NH159">
            <v>1.9E-2</v>
          </cell>
          <cell r="NI159">
            <v>0.26800000000000002</v>
          </cell>
          <cell r="NJ159">
            <v>1.7000000000000001E-2</v>
          </cell>
          <cell r="NK159">
            <v>0</v>
          </cell>
          <cell r="NL159">
            <v>5.0000000000000001E-3</v>
          </cell>
          <cell r="NM159">
            <v>3.0000000000000001E-3</v>
          </cell>
          <cell r="NN159">
            <v>8.8999999999999996E-2</v>
          </cell>
          <cell r="NO159">
            <v>1E-3</v>
          </cell>
          <cell r="NP159">
            <v>4.0000000000000001E-3</v>
          </cell>
          <cell r="NQ159">
            <v>1.7000000000000001E-2</v>
          </cell>
          <cell r="NR159">
            <v>3.0000000000000001E-3</v>
          </cell>
          <cell r="NS159">
            <v>0.04</v>
          </cell>
          <cell r="NT159">
            <v>0.247</v>
          </cell>
          <cell r="NU159">
            <v>0.14399999999999999</v>
          </cell>
          <cell r="NV159">
            <v>1.2E-2</v>
          </cell>
          <cell r="NW159">
            <v>0</v>
          </cell>
          <cell r="NX159">
            <v>1.0999999999999999E-2</v>
          </cell>
          <cell r="NY159">
            <v>4.2000000000000003E-2</v>
          </cell>
          <cell r="NZ159">
            <v>0.28000000000000003</v>
          </cell>
          <cell r="OA159">
            <v>7.9000000000000001E-2</v>
          </cell>
          <cell r="OB159">
            <v>2.3E-2</v>
          </cell>
          <cell r="OC159">
            <v>2.1000000000000001E-2</v>
          </cell>
          <cell r="OD159">
            <v>0.02</v>
          </cell>
          <cell r="OE159">
            <v>5.6000000000000001E-2</v>
          </cell>
          <cell r="OF159">
            <v>1E-3</v>
          </cell>
          <cell r="OG159">
            <v>1.7999999999999999E-2</v>
          </cell>
          <cell r="OH159">
            <v>2.9000000000000001E-2</v>
          </cell>
          <cell r="OI159">
            <v>0</v>
          </cell>
          <cell r="OJ159">
            <v>0.26400000000000001</v>
          </cell>
          <cell r="OK159">
            <v>7.0000000000000007E-2</v>
          </cell>
          <cell r="OL159">
            <v>8.0000000000000002E-3</v>
          </cell>
          <cell r="OM159">
            <v>0</v>
          </cell>
          <cell r="ON159">
            <v>1E-3</v>
          </cell>
          <cell r="OO159">
            <v>6.3E-2</v>
          </cell>
          <cell r="OP159">
            <v>0.09</v>
          </cell>
          <cell r="OQ159">
            <v>3.0000000000000001E-3</v>
          </cell>
          <cell r="OR159">
            <v>1.9E-2</v>
          </cell>
          <cell r="OS159">
            <v>2.7E-2</v>
          </cell>
          <cell r="OT159">
            <v>0.02</v>
          </cell>
          <cell r="OU159">
            <v>2E-3</v>
          </cell>
          <cell r="OV159">
            <v>0</v>
          </cell>
          <cell r="OW159">
            <v>4.8000000000000001E-2</v>
          </cell>
          <cell r="OX159">
            <v>0.19600000000000001</v>
          </cell>
          <cell r="OY159">
            <v>0.129</v>
          </cell>
          <cell r="OZ159">
            <v>4.1000000000000002E-2</v>
          </cell>
          <cell r="PA159">
            <v>1.6E-2</v>
          </cell>
          <cell r="PB159">
            <v>2.8000000000000001E-2</v>
          </cell>
          <cell r="PC159">
            <v>1E-3</v>
          </cell>
          <cell r="PD159">
            <v>0.23799999999999999</v>
          </cell>
        </row>
        <row r="160">
          <cell r="A160" t="str">
            <v>AET2</v>
          </cell>
          <cell r="B160" t="str">
            <v>160</v>
          </cell>
          <cell r="C160" t="str">
            <v>NAF 4</v>
          </cell>
          <cell r="D160" t="str">
            <v>ET2</v>
          </cell>
          <cell r="E160" t="str">
            <v>A</v>
          </cell>
          <cell r="F160">
            <v>5.0000000000000001E-3</v>
          </cell>
          <cell r="G160">
            <v>4.2000000000000003E-2</v>
          </cell>
          <cell r="H160">
            <v>0.314</v>
          </cell>
          <cell r="I160">
            <v>0.57499999999999996</v>
          </cell>
          <cell r="J160">
            <v>6.4000000000000001E-2</v>
          </cell>
          <cell r="K160">
            <v>0.79600000000000004</v>
          </cell>
          <cell r="L160">
            <v>0.127</v>
          </cell>
          <cell r="M160">
            <v>2.5000000000000001E-2</v>
          </cell>
          <cell r="N160">
            <v>5.0999999999999997E-2</v>
          </cell>
          <cell r="O160">
            <v>0.156</v>
          </cell>
          <cell r="P160">
            <v>0.14099999999999999</v>
          </cell>
          <cell r="Q160">
            <v>9.1999999999999998E-2</v>
          </cell>
          <cell r="R160">
            <v>0.04</v>
          </cell>
          <cell r="S160">
            <v>0.11799999999999999</v>
          </cell>
          <cell r="T160">
            <v>0.35699999999999998</v>
          </cell>
          <cell r="U160">
            <v>6.5000000000000002E-2</v>
          </cell>
          <cell r="V160">
            <v>9.6000000000000002E-2</v>
          </cell>
          <cell r="W160">
            <v>0.27700000000000002</v>
          </cell>
          <cell r="X160">
            <v>0.113</v>
          </cell>
          <cell r="Y160">
            <v>0.84499999999999997</v>
          </cell>
          <cell r="Z160">
            <v>4.2000000000000003E-2</v>
          </cell>
          <cell r="AA160">
            <v>0.17699999999999999</v>
          </cell>
          <cell r="AB160">
            <v>0.17699999999999999</v>
          </cell>
          <cell r="AC160">
            <v>0.27400000000000002</v>
          </cell>
          <cell r="AD160">
            <v>0.34499999999999997</v>
          </cell>
          <cell r="AE160">
            <v>0.40699999999999997</v>
          </cell>
          <cell r="AF160">
            <v>0.17499999999999999</v>
          </cell>
          <cell r="AG160">
            <v>0.82499999999999996</v>
          </cell>
          <cell r="AH160">
            <v>0.17199999999999999</v>
          </cell>
          <cell r="AI160">
            <v>0.82799999999999996</v>
          </cell>
          <cell r="AK160">
            <v>0.86899999999999999</v>
          </cell>
          <cell r="AL160">
            <v>4.4999999999999998E-2</v>
          </cell>
          <cell r="AM160">
            <v>0</v>
          </cell>
          <cell r="AN160">
            <v>7.3999999999999996E-2</v>
          </cell>
          <cell r="AO160">
            <v>1.0999999999999999E-2</v>
          </cell>
          <cell r="AP160">
            <v>9.7000000000000003E-2</v>
          </cell>
          <cell r="AQ160">
            <v>3.4000000000000002E-2</v>
          </cell>
          <cell r="AR160">
            <v>3.4000000000000002E-2</v>
          </cell>
          <cell r="AS160">
            <v>0.79400000000000004</v>
          </cell>
          <cell r="AT160">
            <v>0.04</v>
          </cell>
          <cell r="AV160">
            <v>5.6000000000000001E-2</v>
          </cell>
          <cell r="AW160">
            <v>4.4999999999999998E-2</v>
          </cell>
          <cell r="AX160">
            <v>0.03</v>
          </cell>
          <cell r="AY160">
            <v>0.73799999999999999</v>
          </cell>
          <cell r="AZ160">
            <v>0.13100000000000001</v>
          </cell>
          <cell r="BA160">
            <v>3.2</v>
          </cell>
          <cell r="BB160">
            <v>0.2</v>
          </cell>
          <cell r="BC160">
            <v>0.20399999999999999</v>
          </cell>
          <cell r="BD160">
            <v>0.28499999999999998</v>
          </cell>
          <cell r="BE160">
            <v>0.311</v>
          </cell>
          <cell r="BF160">
            <v>0.78300000000000003</v>
          </cell>
          <cell r="BG160">
            <v>8.5000000000000006E-2</v>
          </cell>
          <cell r="BH160">
            <v>2.9000000000000001E-2</v>
          </cell>
          <cell r="BI160">
            <v>1.6E-2</v>
          </cell>
          <cell r="BJ160">
            <v>3.5999999999999997E-2</v>
          </cell>
          <cell r="BK160">
            <v>5.0999999999999997E-2</v>
          </cell>
          <cell r="BL160">
            <v>6.0000000000000001E-3</v>
          </cell>
          <cell r="BM160">
            <v>3.0000000000000001E-3</v>
          </cell>
          <cell r="BN160">
            <v>1.7000000000000001E-2</v>
          </cell>
          <cell r="BO160">
            <v>4.1000000000000002E-2</v>
          </cell>
          <cell r="BP160">
            <v>0.14099999999999999</v>
          </cell>
          <cell r="BQ160">
            <v>0.79200000000000004</v>
          </cell>
          <cell r="BR160">
            <v>4.0000000000000001E-3</v>
          </cell>
          <cell r="BS160">
            <v>8.9999999999999993E-3</v>
          </cell>
          <cell r="BT160">
            <v>1.7000000000000001E-2</v>
          </cell>
          <cell r="BU160">
            <v>0.04</v>
          </cell>
          <cell r="BV160">
            <v>5.8999999999999997E-2</v>
          </cell>
          <cell r="BW160">
            <v>0.871</v>
          </cell>
          <cell r="BX160">
            <v>1E-3</v>
          </cell>
          <cell r="BY160">
            <v>0</v>
          </cell>
          <cell r="BZ160">
            <v>8.0000000000000002E-3</v>
          </cell>
          <cell r="CA160">
            <v>0.14199999999999999</v>
          </cell>
          <cell r="CB160">
            <v>0.60099999999999998</v>
          </cell>
          <cell r="CC160">
            <v>0.248</v>
          </cell>
          <cell r="CD160">
            <v>2E-3</v>
          </cell>
          <cell r="CE160">
            <v>2E-3</v>
          </cell>
          <cell r="CF160">
            <v>3.0000000000000001E-3</v>
          </cell>
          <cell r="CG160">
            <v>8.5999999999999993E-2</v>
          </cell>
          <cell r="CH160">
            <v>0.47499999999999998</v>
          </cell>
          <cell r="CI160">
            <v>0.43099999999999999</v>
          </cell>
          <cell r="CJ160">
            <v>0</v>
          </cell>
          <cell r="CK160">
            <v>0</v>
          </cell>
          <cell r="CL160">
            <v>0</v>
          </cell>
          <cell r="CM160">
            <v>2E-3</v>
          </cell>
          <cell r="CN160">
            <v>8.9999999999999993E-3</v>
          </cell>
          <cell r="CO160">
            <v>0.98899999999999999</v>
          </cell>
          <cell r="CP160">
            <v>0.59399999999999997</v>
          </cell>
          <cell r="CQ160">
            <v>0.26800000000000002</v>
          </cell>
          <cell r="CR160">
            <v>3.1E-2</v>
          </cell>
          <cell r="CS160">
            <v>1.9E-2</v>
          </cell>
          <cell r="CT160">
            <v>8.6999999999999994E-2</v>
          </cell>
          <cell r="CU160">
            <v>0.53600000000000003</v>
          </cell>
          <cell r="CV160">
            <v>0.17399999999999999</v>
          </cell>
          <cell r="CW160">
            <v>2.1999999999999999E-2</v>
          </cell>
          <cell r="CX160">
            <v>0.151</v>
          </cell>
          <cell r="CY160">
            <v>0.11799999999999999</v>
          </cell>
          <cell r="CZ160">
            <v>0.749</v>
          </cell>
          <cell r="DA160">
            <v>0.189</v>
          </cell>
          <cell r="DB160">
            <v>0.05</v>
          </cell>
          <cell r="DC160">
            <v>2E-3</v>
          </cell>
          <cell r="DD160">
            <v>0.01</v>
          </cell>
          <cell r="DE160">
            <v>0.60799999999999998</v>
          </cell>
          <cell r="DF160">
            <v>0.13100000000000001</v>
          </cell>
          <cell r="DG160">
            <v>2.3E-2</v>
          </cell>
          <cell r="DH160">
            <v>6.0000000000000001E-3</v>
          </cell>
          <cell r="DI160">
            <v>0.23200000000000001</v>
          </cell>
          <cell r="DJ160">
            <v>0.48299999999999998</v>
          </cell>
          <cell r="DK160">
            <v>5.3999999999999999E-2</v>
          </cell>
          <cell r="DL160">
            <v>1.6E-2</v>
          </cell>
          <cell r="DM160">
            <v>1.4E-2</v>
          </cell>
          <cell r="DN160">
            <v>0.433</v>
          </cell>
          <cell r="DO160">
            <v>0.57699999999999996</v>
          </cell>
          <cell r="DP160">
            <v>0.14000000000000001</v>
          </cell>
          <cell r="DQ160">
            <v>8.9999999999999993E-3</v>
          </cell>
          <cell r="DR160">
            <v>3.5999999999999997E-2</v>
          </cell>
          <cell r="DS160">
            <v>0.23799999999999999</v>
          </cell>
          <cell r="DT160">
            <v>0.625</v>
          </cell>
          <cell r="DU160">
            <v>0.24299999999999999</v>
          </cell>
          <cell r="DV160">
            <v>9.5000000000000001E-2</v>
          </cell>
          <cell r="DW160">
            <v>8.9999999999999993E-3</v>
          </cell>
          <cell r="DX160">
            <v>2.8000000000000001E-2</v>
          </cell>
          <cell r="DY160">
            <v>0.32900000000000001</v>
          </cell>
          <cell r="DZ160">
            <v>0.41399999999999998</v>
          </cell>
          <cell r="EA160">
            <v>5.3999999999999999E-2</v>
          </cell>
          <cell r="EB160">
            <v>0.20300000000000001</v>
          </cell>
          <cell r="EC160">
            <v>0.13600000000000001</v>
          </cell>
          <cell r="ED160">
            <v>0.36299999999999999</v>
          </cell>
          <cell r="EE160">
            <v>6.6000000000000003E-2</v>
          </cell>
          <cell r="EF160">
            <v>0.23699999999999999</v>
          </cell>
          <cell r="EG160">
            <v>0.19800000000000001</v>
          </cell>
          <cell r="EH160">
            <v>0.34599999999999997</v>
          </cell>
          <cell r="EI160">
            <v>0.40400000000000003</v>
          </cell>
          <cell r="EJ160">
            <v>0.06</v>
          </cell>
          <cell r="EK160">
            <v>0.19</v>
          </cell>
          <cell r="EL160">
            <v>0.28499999999999998</v>
          </cell>
          <cell r="EM160">
            <v>4.8000000000000001E-2</v>
          </cell>
          <cell r="EN160">
            <v>8.1000000000000003E-2</v>
          </cell>
          <cell r="EO160">
            <v>0.128</v>
          </cell>
          <cell r="EP160">
            <v>0.125</v>
          </cell>
          <cell r="EQ160">
            <v>0.33200000000000002</v>
          </cell>
          <cell r="ER160">
            <v>0.28299999999999997</v>
          </cell>
          <cell r="ES160">
            <v>0.49099999999999999</v>
          </cell>
          <cell r="ET160">
            <v>3.7999999999999999E-2</v>
          </cell>
          <cell r="EU160">
            <v>9.1999999999999998E-2</v>
          </cell>
          <cell r="EV160">
            <v>3.5000000000000003E-2</v>
          </cell>
          <cell r="EW160">
            <v>0</v>
          </cell>
          <cell r="EX160">
            <v>0.13100000000000001</v>
          </cell>
          <cell r="EY160">
            <v>0.104</v>
          </cell>
          <cell r="EZ160">
            <v>0.128</v>
          </cell>
          <cell r="FA160">
            <v>0.33600000000000002</v>
          </cell>
          <cell r="FB160">
            <v>0.36099999999999999</v>
          </cell>
          <cell r="FC160">
            <v>0.27800000000000002</v>
          </cell>
          <cell r="FD160">
            <v>2.5000000000000001E-2</v>
          </cell>
          <cell r="FE160">
            <v>0.36299999999999999</v>
          </cell>
          <cell r="FF160">
            <v>0.44</v>
          </cell>
          <cell r="FG160">
            <v>0.186</v>
          </cell>
          <cell r="FH160">
            <v>1.0999999999999999E-2</v>
          </cell>
          <cell r="FI160">
            <v>9.2999999999999999E-2</v>
          </cell>
          <cell r="FJ160">
            <v>0.63400000000000001</v>
          </cell>
          <cell r="FK160">
            <v>0.246</v>
          </cell>
          <cell r="FL160">
            <v>2.8000000000000001E-2</v>
          </cell>
          <cell r="FM160">
            <v>0.11899999999999999</v>
          </cell>
          <cell r="FN160">
            <v>0.53</v>
          </cell>
          <cell r="FO160">
            <v>0.317</v>
          </cell>
          <cell r="FP160">
            <v>3.4000000000000002E-2</v>
          </cell>
          <cell r="FQ160">
            <v>0.79300000000000004</v>
          </cell>
          <cell r="FR160">
            <v>3.2000000000000001E-2</v>
          </cell>
          <cell r="FS160">
            <v>2.7E-2</v>
          </cell>
          <cell r="FT160">
            <v>8.8999999999999996E-2</v>
          </cell>
          <cell r="FU160">
            <v>5.7000000000000002E-2</v>
          </cell>
          <cell r="FV160">
            <v>2E-3</v>
          </cell>
          <cell r="FW160">
            <v>0.77900000000000003</v>
          </cell>
          <cell r="FX160">
            <v>3.3000000000000002E-2</v>
          </cell>
          <cell r="FY160">
            <v>2.9000000000000001E-2</v>
          </cell>
          <cell r="FZ160">
            <v>9.6000000000000002E-2</v>
          </cell>
          <cell r="GA160">
            <v>6.0999999999999999E-2</v>
          </cell>
          <cell r="GB160">
            <v>2E-3</v>
          </cell>
          <cell r="GC160">
            <v>3.0000000000000001E-3</v>
          </cell>
          <cell r="GD160">
            <v>0</v>
          </cell>
          <cell r="GE160">
            <v>0</v>
          </cell>
          <cell r="GF160">
            <v>0</v>
          </cell>
          <cell r="GG160">
            <v>0</v>
          </cell>
          <cell r="GH160">
            <v>0</v>
          </cell>
          <cell r="GI160">
            <v>2.4E-2</v>
          </cell>
          <cell r="GJ160">
            <v>5.0000000000000001E-3</v>
          </cell>
          <cell r="GK160">
            <v>6.0000000000000001E-3</v>
          </cell>
          <cell r="GL160">
            <v>2E-3</v>
          </cell>
          <cell r="GM160">
            <v>6.0000000000000001E-3</v>
          </cell>
          <cell r="GN160">
            <v>1E-3</v>
          </cell>
          <cell r="GO160">
            <v>0.224</v>
          </cell>
          <cell r="GP160">
            <v>4.2000000000000003E-2</v>
          </cell>
          <cell r="GQ160">
            <v>1.7000000000000001E-2</v>
          </cell>
          <cell r="GR160">
            <v>5.0000000000000001E-3</v>
          </cell>
          <cell r="GS160">
            <v>0.01</v>
          </cell>
          <cell r="GT160">
            <v>1.6E-2</v>
          </cell>
          <cell r="GU160">
            <v>0.47499999999999998</v>
          </cell>
          <cell r="GV160">
            <v>3.5000000000000003E-2</v>
          </cell>
          <cell r="GW160">
            <v>6.0000000000000001E-3</v>
          </cell>
          <cell r="GX160">
            <v>8.0000000000000002E-3</v>
          </cell>
          <cell r="GY160">
            <v>0.02</v>
          </cell>
          <cell r="GZ160">
            <v>3.1E-2</v>
          </cell>
          <cell r="HA160">
            <v>5.8000000000000003E-2</v>
          </cell>
          <cell r="HB160">
            <v>3.0000000000000001E-3</v>
          </cell>
          <cell r="HC160">
            <v>0</v>
          </cell>
          <cell r="HD160">
            <v>0</v>
          </cell>
          <cell r="HE160">
            <v>0</v>
          </cell>
          <cell r="HF160">
            <v>4.0000000000000001E-3</v>
          </cell>
          <cell r="HG160">
            <v>0</v>
          </cell>
          <cell r="HH160">
            <v>0</v>
          </cell>
          <cell r="HI160">
            <v>0</v>
          </cell>
          <cell r="HJ160">
            <v>0</v>
          </cell>
          <cell r="HK160">
            <v>0</v>
          </cell>
          <cell r="HL160">
            <v>3.0000000000000001E-3</v>
          </cell>
          <cell r="HM160">
            <v>0</v>
          </cell>
          <cell r="HN160">
            <v>0</v>
          </cell>
          <cell r="HO160">
            <v>1E-3</v>
          </cell>
          <cell r="HP160">
            <v>1E-3</v>
          </cell>
          <cell r="HQ160">
            <v>7.0000000000000001E-3</v>
          </cell>
          <cell r="HR160">
            <v>3.4000000000000002E-2</v>
          </cell>
          <cell r="HS160">
            <v>2E-3</v>
          </cell>
          <cell r="HT160">
            <v>0</v>
          </cell>
          <cell r="HU160">
            <v>3.0000000000000001E-3</v>
          </cell>
          <cell r="HV160">
            <v>8.9999999999999993E-3</v>
          </cell>
          <cell r="HW160">
            <v>4.8000000000000001E-2</v>
          </cell>
          <cell r="HX160">
            <v>0.249</v>
          </cell>
          <cell r="HY160">
            <v>3.0000000000000001E-3</v>
          </cell>
          <cell r="HZ160">
            <v>3.0000000000000001E-3</v>
          </cell>
          <cell r="IA160">
            <v>0.01</v>
          </cell>
          <cell r="IB160">
            <v>0.03</v>
          </cell>
          <cell r="IC160">
            <v>8.1000000000000003E-2</v>
          </cell>
          <cell r="ID160">
            <v>0.45100000000000001</v>
          </cell>
          <cell r="IE160">
            <v>1E-3</v>
          </cell>
          <cell r="IF160">
            <v>0</v>
          </cell>
          <cell r="IG160">
            <v>3.0000000000000001E-3</v>
          </cell>
          <cell r="IH160">
            <v>1E-3</v>
          </cell>
          <cell r="II160">
            <v>4.0000000000000001E-3</v>
          </cell>
          <cell r="IJ160">
            <v>5.3999999999999999E-2</v>
          </cell>
          <cell r="IK160">
            <v>0</v>
          </cell>
          <cell r="IL160">
            <v>0</v>
          </cell>
          <cell r="IM160">
            <v>0</v>
          </cell>
          <cell r="IN160">
            <v>0</v>
          </cell>
          <cell r="IO160">
            <v>0</v>
          </cell>
          <cell r="IP160">
            <v>4.0000000000000001E-3</v>
          </cell>
          <cell r="IQ160">
            <v>3.0000000000000001E-3</v>
          </cell>
          <cell r="IR160">
            <v>4.0000000000000001E-3</v>
          </cell>
          <cell r="IS160">
            <v>8.0000000000000002E-3</v>
          </cell>
          <cell r="IT160">
            <v>3.0000000000000001E-3</v>
          </cell>
          <cell r="IU160">
            <v>4.0000000000000001E-3</v>
          </cell>
          <cell r="IV160">
            <v>2.1000000000000001E-2</v>
          </cell>
          <cell r="IW160">
            <v>0</v>
          </cell>
          <cell r="IX160">
            <v>5.0000000000000001E-3</v>
          </cell>
          <cell r="IY160">
            <v>7.0000000000000001E-3</v>
          </cell>
          <cell r="IZ160">
            <v>0.03</v>
          </cell>
          <cell r="JA160">
            <v>3.4000000000000002E-2</v>
          </cell>
          <cell r="JB160">
            <v>0.24399999999999999</v>
          </cell>
          <cell r="JC160">
            <v>1E-3</v>
          </cell>
          <cell r="JD160">
            <v>0</v>
          </cell>
          <cell r="JE160">
            <v>2E-3</v>
          </cell>
          <cell r="JF160">
            <v>6.0000000000000001E-3</v>
          </cell>
          <cell r="JG160">
            <v>2.1000000000000001E-2</v>
          </cell>
          <cell r="JH160">
            <v>0.53900000000000003</v>
          </cell>
          <cell r="JI160">
            <v>0</v>
          </cell>
          <cell r="JJ160">
            <v>0</v>
          </cell>
          <cell r="JK160">
            <v>0</v>
          </cell>
          <cell r="JL160">
            <v>0</v>
          </cell>
          <cell r="JM160">
            <v>0</v>
          </cell>
          <cell r="JN160">
            <v>6.3E-2</v>
          </cell>
          <cell r="JO160">
            <v>0</v>
          </cell>
          <cell r="JP160">
            <v>0</v>
          </cell>
          <cell r="JQ160">
            <v>3.0000000000000001E-3</v>
          </cell>
          <cell r="JR160">
            <v>0</v>
          </cell>
          <cell r="JS160">
            <v>0</v>
          </cell>
          <cell r="JT160">
            <v>0</v>
          </cell>
          <cell r="JU160">
            <v>0</v>
          </cell>
          <cell r="JV160">
            <v>0</v>
          </cell>
          <cell r="JW160">
            <v>1E-3</v>
          </cell>
          <cell r="JX160">
            <v>6.0000000000000001E-3</v>
          </cell>
          <cell r="JY160">
            <v>2.8000000000000001E-2</v>
          </cell>
          <cell r="JZ160">
            <v>8.9999999999999993E-3</v>
          </cell>
          <cell r="KA160">
            <v>0</v>
          </cell>
          <cell r="KB160">
            <v>0</v>
          </cell>
          <cell r="KC160">
            <v>1E-3</v>
          </cell>
          <cell r="KD160">
            <v>6.5000000000000002E-2</v>
          </cell>
          <cell r="KE160">
            <v>0.19</v>
          </cell>
          <cell r="KF160">
            <v>6.8000000000000005E-2</v>
          </cell>
          <cell r="KG160">
            <v>1E-3</v>
          </cell>
          <cell r="KH160">
            <v>0</v>
          </cell>
          <cell r="KI160">
            <v>3.0000000000000001E-3</v>
          </cell>
          <cell r="KJ160">
            <v>6.9000000000000006E-2</v>
          </cell>
          <cell r="KK160">
            <v>0.34599999999999997</v>
          </cell>
          <cell r="KL160">
            <v>0.14599999999999999</v>
          </cell>
          <cell r="KM160">
            <v>0</v>
          </cell>
          <cell r="KN160">
            <v>0</v>
          </cell>
          <cell r="KO160">
            <v>0</v>
          </cell>
          <cell r="KP160">
            <v>1E-3</v>
          </cell>
          <cell r="KQ160">
            <v>3.6999999999999998E-2</v>
          </cell>
          <cell r="KR160">
            <v>2.5000000000000001E-2</v>
          </cell>
          <cell r="KS160">
            <v>0</v>
          </cell>
          <cell r="KT160">
            <v>0</v>
          </cell>
          <cell r="KU160">
            <v>0</v>
          </cell>
          <cell r="KV160">
            <v>0</v>
          </cell>
          <cell r="KW160">
            <v>3.0000000000000001E-3</v>
          </cell>
          <cell r="KX160">
            <v>0</v>
          </cell>
          <cell r="KY160">
            <v>0</v>
          </cell>
          <cell r="KZ160">
            <v>2E-3</v>
          </cell>
          <cell r="LA160">
            <v>0</v>
          </cell>
          <cell r="LB160">
            <v>2E-3</v>
          </cell>
          <cell r="LC160">
            <v>2.4E-2</v>
          </cell>
          <cell r="LD160">
            <v>1.6E-2</v>
          </cell>
          <cell r="LE160">
            <v>2E-3</v>
          </cell>
          <cell r="LF160">
            <v>0</v>
          </cell>
          <cell r="LG160">
            <v>2E-3</v>
          </cell>
          <cell r="LH160">
            <v>3.5000000000000003E-2</v>
          </cell>
          <cell r="LI160">
            <v>0.13500000000000001</v>
          </cell>
          <cell r="LJ160">
            <v>0.14699999999999999</v>
          </cell>
          <cell r="LK160">
            <v>0</v>
          </cell>
          <cell r="LL160">
            <v>0</v>
          </cell>
          <cell r="LM160">
            <v>1E-3</v>
          </cell>
          <cell r="LN160">
            <v>4.1000000000000002E-2</v>
          </cell>
          <cell r="LO160">
            <v>0.28000000000000003</v>
          </cell>
          <cell r="LP160">
            <v>0.248</v>
          </cell>
          <cell r="LQ160">
            <v>0</v>
          </cell>
          <cell r="LR160">
            <v>0</v>
          </cell>
          <cell r="LS160">
            <v>0</v>
          </cell>
          <cell r="LT160">
            <v>7.0000000000000001E-3</v>
          </cell>
          <cell r="LU160">
            <v>3.3000000000000002E-2</v>
          </cell>
          <cell r="LV160">
            <v>2.1000000000000001E-2</v>
          </cell>
          <cell r="LW160">
            <v>0</v>
          </cell>
          <cell r="LX160">
            <v>0</v>
          </cell>
          <cell r="LY160">
            <v>0</v>
          </cell>
          <cell r="LZ160">
            <v>0</v>
          </cell>
          <cell r="MA160">
            <v>0</v>
          </cell>
          <cell r="MB160">
            <v>4.0000000000000001E-3</v>
          </cell>
          <cell r="MC160">
            <v>0</v>
          </cell>
          <cell r="MD160">
            <v>0</v>
          </cell>
          <cell r="ME160">
            <v>0</v>
          </cell>
          <cell r="MF160">
            <v>0</v>
          </cell>
          <cell r="MG160">
            <v>0</v>
          </cell>
          <cell r="MH160">
            <v>4.2999999999999997E-2</v>
          </cell>
          <cell r="MI160">
            <v>0</v>
          </cell>
          <cell r="MJ160">
            <v>0</v>
          </cell>
          <cell r="MK160">
            <v>0</v>
          </cell>
          <cell r="ML160">
            <v>0</v>
          </cell>
          <cell r="MM160">
            <v>7.0000000000000001E-3</v>
          </cell>
          <cell r="MN160">
            <v>0.313</v>
          </cell>
          <cell r="MO160">
            <v>0</v>
          </cell>
          <cell r="MP160">
            <v>0</v>
          </cell>
          <cell r="MQ160">
            <v>0</v>
          </cell>
          <cell r="MR160">
            <v>2E-3</v>
          </cell>
          <cell r="MS160">
            <v>2E-3</v>
          </cell>
          <cell r="MT160">
            <v>0.56499999999999995</v>
          </cell>
          <cell r="MU160">
            <v>0</v>
          </cell>
          <cell r="MV160">
            <v>0</v>
          </cell>
          <cell r="MW160">
            <v>0</v>
          </cell>
          <cell r="MX160">
            <v>0</v>
          </cell>
          <cell r="MY160">
            <v>0</v>
          </cell>
          <cell r="MZ160">
            <v>6.4000000000000001E-2</v>
          </cell>
          <cell r="NA160">
            <v>0.125</v>
          </cell>
          <cell r="NB160">
            <v>0.13900000000000001</v>
          </cell>
          <cell r="NC160">
            <v>1.4999999999999999E-2</v>
          </cell>
          <cell r="ND160">
            <v>1.2999999999999999E-2</v>
          </cell>
          <cell r="NE160">
            <v>3.5000000000000003E-2</v>
          </cell>
          <cell r="NF160">
            <v>0.01</v>
          </cell>
          <cell r="NG160">
            <v>0.17399999999999999</v>
          </cell>
          <cell r="NH160">
            <v>4.7E-2</v>
          </cell>
          <cell r="NI160">
            <v>0.16600000000000001</v>
          </cell>
          <cell r="NJ160">
            <v>1.9E-2</v>
          </cell>
          <cell r="NK160">
            <v>0</v>
          </cell>
          <cell r="NL160">
            <v>8.0000000000000002E-3</v>
          </cell>
          <cell r="NM160">
            <v>0</v>
          </cell>
          <cell r="NN160">
            <v>4.5999999999999999E-2</v>
          </cell>
          <cell r="NO160">
            <v>0</v>
          </cell>
          <cell r="NP160">
            <v>1E-3</v>
          </cell>
          <cell r="NQ160">
            <v>4.2000000000000003E-2</v>
          </cell>
          <cell r="NR160">
            <v>2E-3</v>
          </cell>
          <cell r="NS160">
            <v>1.2E-2</v>
          </cell>
          <cell r="NT160">
            <v>0.14599999999999999</v>
          </cell>
          <cell r="NU160">
            <v>0.27900000000000003</v>
          </cell>
          <cell r="NV160">
            <v>3.2000000000000001E-2</v>
          </cell>
          <cell r="NW160">
            <v>1E-3</v>
          </cell>
          <cell r="NX160">
            <v>1.7999999999999999E-2</v>
          </cell>
          <cell r="NY160">
            <v>4.3999999999999997E-2</v>
          </cell>
          <cell r="NZ160">
            <v>0.34100000000000003</v>
          </cell>
          <cell r="OA160">
            <v>1.4999999999999999E-2</v>
          </cell>
          <cell r="OB160">
            <v>1.7000000000000001E-2</v>
          </cell>
          <cell r="OC160">
            <v>1E-3</v>
          </cell>
          <cell r="OD160">
            <v>1.0999999999999999E-2</v>
          </cell>
          <cell r="OE160">
            <v>4.2999999999999997E-2</v>
          </cell>
          <cell r="OF160">
            <v>0</v>
          </cell>
          <cell r="OG160">
            <v>2.3E-2</v>
          </cell>
          <cell r="OH160">
            <v>1.9E-2</v>
          </cell>
          <cell r="OI160">
            <v>2E-3</v>
          </cell>
          <cell r="OJ160">
            <v>0.156</v>
          </cell>
          <cell r="OK160">
            <v>0.127</v>
          </cell>
          <cell r="OL160">
            <v>5.0000000000000001E-3</v>
          </cell>
          <cell r="OM160">
            <v>0</v>
          </cell>
          <cell r="ON160">
            <v>5.0000000000000001E-3</v>
          </cell>
          <cell r="OO160">
            <v>0.14299999999999999</v>
          </cell>
          <cell r="OP160">
            <v>0.187</v>
          </cell>
          <cell r="OQ160">
            <v>0.01</v>
          </cell>
          <cell r="OR160">
            <v>2.5999999999999999E-2</v>
          </cell>
          <cell r="OS160">
            <v>1.4E-2</v>
          </cell>
          <cell r="OT160">
            <v>4.4999999999999998E-2</v>
          </cell>
          <cell r="OU160">
            <v>0</v>
          </cell>
          <cell r="OV160">
            <v>4.0000000000000001E-3</v>
          </cell>
          <cell r="OW160">
            <v>2.1000000000000001E-2</v>
          </cell>
          <cell r="OX160">
            <v>0.155</v>
          </cell>
          <cell r="OY160">
            <v>0.05</v>
          </cell>
          <cell r="OZ160">
            <v>1.2E-2</v>
          </cell>
          <cell r="PA160">
            <v>3.9E-2</v>
          </cell>
          <cell r="PB160">
            <v>0.01</v>
          </cell>
          <cell r="PC160">
            <v>0</v>
          </cell>
          <cell r="PD160">
            <v>0.14299999999999999</v>
          </cell>
        </row>
        <row r="161">
          <cell r="A161" t="str">
            <v>BET2</v>
          </cell>
          <cell r="B161" t="str">
            <v>161</v>
          </cell>
          <cell r="C161" t="str">
            <v>NAF 4</v>
          </cell>
          <cell r="D161" t="str">
            <v>ET2</v>
          </cell>
          <cell r="E161" t="str">
            <v>B</v>
          </cell>
          <cell r="F161">
            <v>0</v>
          </cell>
          <cell r="G161">
            <v>4.2000000000000003E-2</v>
          </cell>
          <cell r="H161">
            <v>0.27</v>
          </cell>
          <cell r="I161">
            <v>0.6</v>
          </cell>
          <cell r="J161">
            <v>8.7999999999999995E-2</v>
          </cell>
          <cell r="K161">
            <v>0.85</v>
          </cell>
          <cell r="L161">
            <v>4.4999999999999998E-2</v>
          </cell>
          <cell r="M161">
            <v>7.6999999999999999E-2</v>
          </cell>
          <cell r="N161">
            <v>2.9000000000000001E-2</v>
          </cell>
          <cell r="O161">
            <v>0.19500000000000001</v>
          </cell>
          <cell r="P161">
            <v>0.183</v>
          </cell>
          <cell r="Q161">
            <v>0.124</v>
          </cell>
          <cell r="R161">
            <v>3.6999999999999998E-2</v>
          </cell>
          <cell r="S161">
            <v>0.16800000000000001</v>
          </cell>
          <cell r="T161">
            <v>0.316</v>
          </cell>
          <cell r="U161">
            <v>4.5999999999999999E-2</v>
          </cell>
          <cell r="V161">
            <v>0.105</v>
          </cell>
          <cell r="W161">
            <v>0.27800000000000002</v>
          </cell>
          <cell r="X161">
            <v>0.157</v>
          </cell>
          <cell r="Y161">
            <v>0.78200000000000003</v>
          </cell>
          <cell r="Z161">
            <v>6.2E-2</v>
          </cell>
          <cell r="AA161">
            <v>0.224</v>
          </cell>
          <cell r="AB161">
            <v>0.372</v>
          </cell>
          <cell r="AC161">
            <v>0.27600000000000002</v>
          </cell>
          <cell r="AD161">
            <v>0.47399999999999998</v>
          </cell>
          <cell r="AE161">
            <v>0.25600000000000001</v>
          </cell>
          <cell r="AF161">
            <v>0.26200000000000001</v>
          </cell>
          <cell r="AG161">
            <v>0.73799999999999999</v>
          </cell>
          <cell r="AH161">
            <v>0.26600000000000001</v>
          </cell>
          <cell r="AI161">
            <v>0.73399999999999999</v>
          </cell>
          <cell r="AK161">
            <v>0.74399999999999999</v>
          </cell>
          <cell r="AL161">
            <v>4.5999999999999999E-2</v>
          </cell>
          <cell r="AM161">
            <v>8.0000000000000002E-3</v>
          </cell>
          <cell r="AN161">
            <v>0.14899999999999999</v>
          </cell>
          <cell r="AO161">
            <v>5.2999999999999999E-2</v>
          </cell>
          <cell r="AP161">
            <v>0.191</v>
          </cell>
          <cell r="AQ161">
            <v>8.7999999999999995E-2</v>
          </cell>
          <cell r="AR161">
            <v>2.7E-2</v>
          </cell>
          <cell r="AS161">
            <v>0.59499999999999997</v>
          </cell>
          <cell r="AT161">
            <v>9.9000000000000005E-2</v>
          </cell>
          <cell r="AV161">
            <v>4.9000000000000002E-2</v>
          </cell>
          <cell r="AW161">
            <v>8.7999999999999995E-2</v>
          </cell>
          <cell r="AX161">
            <v>4.4999999999999998E-2</v>
          </cell>
          <cell r="AY161">
            <v>0.66700000000000004</v>
          </cell>
          <cell r="AZ161">
            <v>0.151</v>
          </cell>
          <cell r="BA161">
            <v>9.1489999999999991</v>
          </cell>
          <cell r="BB161">
            <v>0.13900000000000001</v>
          </cell>
          <cell r="BC161">
            <v>0.22500000000000001</v>
          </cell>
          <cell r="BD161">
            <v>0.35599999999999998</v>
          </cell>
          <cell r="BE161">
            <v>0.27900000000000003</v>
          </cell>
          <cell r="BF161">
            <v>0.70099999999999996</v>
          </cell>
          <cell r="BG161">
            <v>0.189</v>
          </cell>
          <cell r="BH161">
            <v>4.4999999999999998E-2</v>
          </cell>
          <cell r="BI161">
            <v>2.9000000000000001E-2</v>
          </cell>
          <cell r="BJ161">
            <v>1.6E-2</v>
          </cell>
          <cell r="BK161">
            <v>0.02</v>
          </cell>
          <cell r="BL161">
            <v>8.9999999999999993E-3</v>
          </cell>
          <cell r="BM161">
            <v>2.4E-2</v>
          </cell>
          <cell r="BN161">
            <v>5.7000000000000002E-2</v>
          </cell>
          <cell r="BO161">
            <v>0.14000000000000001</v>
          </cell>
          <cell r="BP161">
            <v>0.35199999999999998</v>
          </cell>
          <cell r="BQ161">
            <v>0.41899999999999998</v>
          </cell>
          <cell r="BR161">
            <v>2E-3</v>
          </cell>
          <cell r="BS161">
            <v>6.0000000000000001E-3</v>
          </cell>
          <cell r="BT161">
            <v>1.0999999999999999E-2</v>
          </cell>
          <cell r="BU161">
            <v>2.4E-2</v>
          </cell>
          <cell r="BV161">
            <v>0.124</v>
          </cell>
          <cell r="BW161">
            <v>0.83299999999999996</v>
          </cell>
          <cell r="BX161">
            <v>1E-3</v>
          </cell>
          <cell r="BY161">
            <v>0</v>
          </cell>
          <cell r="BZ161">
            <v>6.0000000000000001E-3</v>
          </cell>
          <cell r="CA161">
            <v>0.152</v>
          </cell>
          <cell r="CB161">
            <v>0.78700000000000003</v>
          </cell>
          <cell r="CC161">
            <v>5.3999999999999999E-2</v>
          </cell>
          <cell r="CD161">
            <v>2E-3</v>
          </cell>
          <cell r="CE161">
            <v>2E-3</v>
          </cell>
          <cell r="CF161">
            <v>7.0000000000000001E-3</v>
          </cell>
          <cell r="CG161">
            <v>0.121</v>
          </cell>
          <cell r="CH161">
            <v>0.71899999999999997</v>
          </cell>
          <cell r="CI161">
            <v>0.14899999999999999</v>
          </cell>
          <cell r="CJ161">
            <v>0</v>
          </cell>
          <cell r="CK161">
            <v>0</v>
          </cell>
          <cell r="CL161">
            <v>0</v>
          </cell>
          <cell r="CM161">
            <v>1E-3</v>
          </cell>
          <cell r="CN161">
            <v>2E-3</v>
          </cell>
          <cell r="CO161">
            <v>0.997</v>
          </cell>
          <cell r="CP161">
            <v>0.55100000000000005</v>
          </cell>
          <cell r="CQ161">
            <v>0.36499999999999999</v>
          </cell>
          <cell r="CR161">
            <v>5.0999999999999997E-2</v>
          </cell>
          <cell r="CS161">
            <v>1.2E-2</v>
          </cell>
          <cell r="CT161">
            <v>2.1000000000000001E-2</v>
          </cell>
          <cell r="CU161">
            <v>0.51900000000000002</v>
          </cell>
          <cell r="CV161">
            <v>0.23899999999999999</v>
          </cell>
          <cell r="CW161">
            <v>2.3E-2</v>
          </cell>
          <cell r="CX161">
            <v>0.155</v>
          </cell>
          <cell r="CY161">
            <v>6.3E-2</v>
          </cell>
          <cell r="CZ161">
            <v>0.69199999999999995</v>
          </cell>
          <cell r="DA161">
            <v>0.216</v>
          </cell>
          <cell r="DB161">
            <v>9.0999999999999998E-2</v>
          </cell>
          <cell r="DC161">
            <v>0</v>
          </cell>
          <cell r="DD161">
            <v>1E-3</v>
          </cell>
          <cell r="DE161">
            <v>0.65200000000000002</v>
          </cell>
          <cell r="DF161">
            <v>0.158</v>
          </cell>
          <cell r="DG161">
            <v>8.9999999999999993E-3</v>
          </cell>
          <cell r="DH161">
            <v>5.0000000000000001E-3</v>
          </cell>
          <cell r="DI161">
            <v>0.17599999999999999</v>
          </cell>
          <cell r="DJ161">
            <v>0.45100000000000001</v>
          </cell>
          <cell r="DK161">
            <v>7.9000000000000001E-2</v>
          </cell>
          <cell r="DL161">
            <v>8.0000000000000002E-3</v>
          </cell>
          <cell r="DM161">
            <v>1.2E-2</v>
          </cell>
          <cell r="DN161">
            <v>0.45</v>
          </cell>
          <cell r="DO161">
            <v>0.56799999999999995</v>
          </cell>
          <cell r="DP161">
            <v>0.224</v>
          </cell>
          <cell r="DQ161">
            <v>1.4999999999999999E-2</v>
          </cell>
          <cell r="DR161">
            <v>5.2999999999999999E-2</v>
          </cell>
          <cell r="DS161">
            <v>0.14099999999999999</v>
          </cell>
          <cell r="DT161">
            <v>0.49299999999999999</v>
          </cell>
          <cell r="DU161">
            <v>0.34899999999999998</v>
          </cell>
          <cell r="DV161">
            <v>0.14499999999999999</v>
          </cell>
          <cell r="DW161">
            <v>3.0000000000000001E-3</v>
          </cell>
          <cell r="DX161">
            <v>1.0999999999999999E-2</v>
          </cell>
          <cell r="DY161">
            <v>0.27300000000000002</v>
          </cell>
          <cell r="DZ161">
            <v>0.41599999999999998</v>
          </cell>
          <cell r="EA161">
            <v>8.2000000000000003E-2</v>
          </cell>
          <cell r="EB161">
            <v>0.22900000000000001</v>
          </cell>
          <cell r="EC161">
            <v>8.7999999999999995E-2</v>
          </cell>
          <cell r="ED161">
            <v>0.33700000000000002</v>
          </cell>
          <cell r="EE161">
            <v>6.2E-2</v>
          </cell>
          <cell r="EF161">
            <v>0.308</v>
          </cell>
          <cell r="EG161">
            <v>0.20499999999999999</v>
          </cell>
          <cell r="EH161">
            <v>0.29099999999999998</v>
          </cell>
          <cell r="EI161">
            <v>0.38300000000000001</v>
          </cell>
          <cell r="EJ161">
            <v>7.3999999999999996E-2</v>
          </cell>
          <cell r="EK161">
            <v>0.252</v>
          </cell>
          <cell r="EL161">
            <v>0.30399999999999999</v>
          </cell>
          <cell r="EM161">
            <v>4.7E-2</v>
          </cell>
          <cell r="EN161">
            <v>7.4999999999999997E-2</v>
          </cell>
          <cell r="EO161">
            <v>0.11799999999999999</v>
          </cell>
          <cell r="EP161">
            <v>0.154</v>
          </cell>
          <cell r="EQ161">
            <v>0.30099999999999999</v>
          </cell>
          <cell r="ER161">
            <v>0.27300000000000002</v>
          </cell>
          <cell r="ES161">
            <v>0.46</v>
          </cell>
          <cell r="ET161">
            <v>5.8999999999999997E-2</v>
          </cell>
          <cell r="EU161">
            <v>0.123</v>
          </cell>
          <cell r="EV161">
            <v>6.7000000000000004E-2</v>
          </cell>
          <cell r="EW161">
            <v>1.0999999999999999E-2</v>
          </cell>
          <cell r="EX161">
            <v>0.157</v>
          </cell>
          <cell r="EY161">
            <v>0.13500000000000001</v>
          </cell>
          <cell r="EZ161">
            <v>0.127</v>
          </cell>
          <cell r="FA161">
            <v>0.45100000000000001</v>
          </cell>
          <cell r="FB161">
            <v>0.19</v>
          </cell>
          <cell r="FC161">
            <v>0.33700000000000002</v>
          </cell>
          <cell r="FD161">
            <v>2.1999999999999999E-2</v>
          </cell>
          <cell r="FE161">
            <v>0.61399999999999999</v>
          </cell>
          <cell r="FF161">
            <v>0.19500000000000001</v>
          </cell>
          <cell r="FG161">
            <v>0.187</v>
          </cell>
          <cell r="FH161">
            <v>4.0000000000000001E-3</v>
          </cell>
          <cell r="FI161">
            <v>0.3</v>
          </cell>
          <cell r="FJ161">
            <v>0.38900000000000001</v>
          </cell>
          <cell r="FK161">
            <v>0.3</v>
          </cell>
          <cell r="FL161">
            <v>0.01</v>
          </cell>
          <cell r="FM161">
            <v>0.184</v>
          </cell>
          <cell r="FN161">
            <v>0.46300000000000002</v>
          </cell>
          <cell r="FO161">
            <v>0.34100000000000003</v>
          </cell>
          <cell r="FP161">
            <v>1.2E-2</v>
          </cell>
          <cell r="FQ161">
            <v>0.749</v>
          </cell>
          <cell r="FR161">
            <v>8.4000000000000005E-2</v>
          </cell>
          <cell r="FS161">
            <v>2.1000000000000001E-2</v>
          </cell>
          <cell r="FT161">
            <v>7.8E-2</v>
          </cell>
          <cell r="FU161">
            <v>6.8000000000000005E-2</v>
          </cell>
          <cell r="FV161">
            <v>0</v>
          </cell>
          <cell r="FW161">
            <v>0.73</v>
          </cell>
          <cell r="FX161">
            <v>8.8999999999999996E-2</v>
          </cell>
          <cell r="FY161">
            <v>2.1000000000000001E-2</v>
          </cell>
          <cell r="FZ161">
            <v>8.5999999999999993E-2</v>
          </cell>
          <cell r="GA161">
            <v>7.2999999999999995E-2</v>
          </cell>
          <cell r="GB161">
            <v>0</v>
          </cell>
          <cell r="GC161">
            <v>0</v>
          </cell>
          <cell r="GD161">
            <v>0</v>
          </cell>
          <cell r="GE161">
            <v>0</v>
          </cell>
          <cell r="GF161">
            <v>0</v>
          </cell>
          <cell r="GG161">
            <v>0</v>
          </cell>
          <cell r="GH161">
            <v>0</v>
          </cell>
          <cell r="GI161">
            <v>1.7999999999999999E-2</v>
          </cell>
          <cell r="GJ161">
            <v>1.2E-2</v>
          </cell>
          <cell r="GK161">
            <v>5.0000000000000001E-3</v>
          </cell>
          <cell r="GL161">
            <v>4.0000000000000001E-3</v>
          </cell>
          <cell r="GM161">
            <v>0</v>
          </cell>
          <cell r="GN161">
            <v>1E-3</v>
          </cell>
          <cell r="GO161">
            <v>0.16800000000000001</v>
          </cell>
          <cell r="GP161">
            <v>7.0000000000000007E-2</v>
          </cell>
          <cell r="GQ161">
            <v>1.4E-2</v>
          </cell>
          <cell r="GR161">
            <v>0.01</v>
          </cell>
          <cell r="GS161">
            <v>5.0000000000000001E-3</v>
          </cell>
          <cell r="GT161">
            <v>2E-3</v>
          </cell>
          <cell r="GU161">
            <v>0.443</v>
          </cell>
          <cell r="GV161">
            <v>9.6000000000000002E-2</v>
          </cell>
          <cell r="GW161">
            <v>2.4E-2</v>
          </cell>
          <cell r="GX161">
            <v>1.4E-2</v>
          </cell>
          <cell r="GY161">
            <v>1.0999999999999999E-2</v>
          </cell>
          <cell r="GZ161">
            <v>1.4999999999999999E-2</v>
          </cell>
          <cell r="HA161">
            <v>7.0999999999999994E-2</v>
          </cell>
          <cell r="HB161">
            <v>1.0999999999999999E-2</v>
          </cell>
          <cell r="HC161">
            <v>3.0000000000000001E-3</v>
          </cell>
          <cell r="HD161">
            <v>2E-3</v>
          </cell>
          <cell r="HE161">
            <v>1E-3</v>
          </cell>
          <cell r="HF161">
            <v>2E-3</v>
          </cell>
          <cell r="HG161">
            <v>0</v>
          </cell>
          <cell r="HH161">
            <v>0</v>
          </cell>
          <cell r="HI161">
            <v>0</v>
          </cell>
          <cell r="HJ161">
            <v>0</v>
          </cell>
          <cell r="HK161">
            <v>0</v>
          </cell>
          <cell r="HL161">
            <v>0</v>
          </cell>
          <cell r="HM161">
            <v>0</v>
          </cell>
          <cell r="HN161">
            <v>0</v>
          </cell>
          <cell r="HO161">
            <v>3.0000000000000001E-3</v>
          </cell>
          <cell r="HP161">
            <v>7.0000000000000001E-3</v>
          </cell>
          <cell r="HQ161">
            <v>1.9E-2</v>
          </cell>
          <cell r="HR161">
            <v>1.2999999999999999E-2</v>
          </cell>
          <cell r="HS161">
            <v>3.0000000000000001E-3</v>
          </cell>
          <cell r="HT161">
            <v>4.0000000000000001E-3</v>
          </cell>
          <cell r="HU161">
            <v>1.2E-2</v>
          </cell>
          <cell r="HV161">
            <v>4.1000000000000002E-2</v>
          </cell>
          <cell r="HW161">
            <v>0.109</v>
          </cell>
          <cell r="HX161">
            <v>9.9000000000000005E-2</v>
          </cell>
          <cell r="HY161">
            <v>5.0000000000000001E-3</v>
          </cell>
          <cell r="HZ161">
            <v>1.6E-2</v>
          </cell>
          <cell r="IA161">
            <v>3.9E-2</v>
          </cell>
          <cell r="IB161">
            <v>7.3999999999999996E-2</v>
          </cell>
          <cell r="IC161">
            <v>0.19800000000000001</v>
          </cell>
          <cell r="ID161">
            <v>0.27300000000000002</v>
          </cell>
          <cell r="IE161">
            <v>0</v>
          </cell>
          <cell r="IF161">
            <v>3.0000000000000001E-3</v>
          </cell>
          <cell r="IG161">
            <v>3.0000000000000001E-3</v>
          </cell>
          <cell r="IH161">
            <v>1.9E-2</v>
          </cell>
          <cell r="II161">
            <v>2.5000000000000001E-2</v>
          </cell>
          <cell r="IJ161">
            <v>3.5000000000000003E-2</v>
          </cell>
          <cell r="IK161">
            <v>0</v>
          </cell>
          <cell r="IL161">
            <v>0</v>
          </cell>
          <cell r="IM161">
            <v>0</v>
          </cell>
          <cell r="IN161">
            <v>0</v>
          </cell>
          <cell r="IO161">
            <v>0</v>
          </cell>
          <cell r="IP161">
            <v>0</v>
          </cell>
          <cell r="IQ161">
            <v>1E-3</v>
          </cell>
          <cell r="IR161">
            <v>4.0000000000000001E-3</v>
          </cell>
          <cell r="IS161">
            <v>3.0000000000000001E-3</v>
          </cell>
          <cell r="IT161">
            <v>3.0000000000000001E-3</v>
          </cell>
          <cell r="IU161">
            <v>0.01</v>
          </cell>
          <cell r="IV161">
            <v>2.1000000000000001E-2</v>
          </cell>
          <cell r="IW161">
            <v>1E-3</v>
          </cell>
          <cell r="IX161">
            <v>2E-3</v>
          </cell>
          <cell r="IY161">
            <v>8.0000000000000002E-3</v>
          </cell>
          <cell r="IZ161">
            <v>1.6E-2</v>
          </cell>
          <cell r="JA161">
            <v>5.2999999999999999E-2</v>
          </cell>
          <cell r="JB161">
            <v>0.188</v>
          </cell>
          <cell r="JC161">
            <v>0</v>
          </cell>
          <cell r="JD161">
            <v>0</v>
          </cell>
          <cell r="JE161">
            <v>0</v>
          </cell>
          <cell r="JF161">
            <v>4.0000000000000001E-3</v>
          </cell>
          <cell r="JG161">
            <v>5.0999999999999997E-2</v>
          </cell>
          <cell r="JH161">
            <v>0.55000000000000004</v>
          </cell>
          <cell r="JI161">
            <v>0</v>
          </cell>
          <cell r="JJ161">
            <v>0</v>
          </cell>
          <cell r="JK161">
            <v>0</v>
          </cell>
          <cell r="JL161">
            <v>1E-3</v>
          </cell>
          <cell r="JM161">
            <v>8.9999999999999993E-3</v>
          </cell>
          <cell r="JN161">
            <v>7.3999999999999996E-2</v>
          </cell>
          <cell r="JO161">
            <v>0</v>
          </cell>
          <cell r="JP161">
            <v>0</v>
          </cell>
          <cell r="JQ161">
            <v>0</v>
          </cell>
          <cell r="JR161">
            <v>0</v>
          </cell>
          <cell r="JS161">
            <v>0</v>
          </cell>
          <cell r="JT161">
            <v>0</v>
          </cell>
          <cell r="JU161">
            <v>0</v>
          </cell>
          <cell r="JV161">
            <v>0</v>
          </cell>
          <cell r="JW161">
            <v>0</v>
          </cell>
          <cell r="JX161">
            <v>7.0000000000000001E-3</v>
          </cell>
          <cell r="JY161">
            <v>3.2000000000000001E-2</v>
          </cell>
          <cell r="JZ161">
            <v>3.0000000000000001E-3</v>
          </cell>
          <cell r="KA161">
            <v>0</v>
          </cell>
          <cell r="KB161">
            <v>0</v>
          </cell>
          <cell r="KC161">
            <v>2E-3</v>
          </cell>
          <cell r="KD161">
            <v>3.7999999999999999E-2</v>
          </cell>
          <cell r="KE161">
            <v>0.224</v>
          </cell>
          <cell r="KF161">
            <v>6.0000000000000001E-3</v>
          </cell>
          <cell r="KG161">
            <v>1E-3</v>
          </cell>
          <cell r="KH161">
            <v>0</v>
          </cell>
          <cell r="KI161">
            <v>3.0000000000000001E-3</v>
          </cell>
          <cell r="KJ161">
            <v>9.6000000000000002E-2</v>
          </cell>
          <cell r="KK161">
            <v>0.45800000000000002</v>
          </cell>
          <cell r="KL161">
            <v>4.3999999999999997E-2</v>
          </cell>
          <cell r="KM161">
            <v>0</v>
          </cell>
          <cell r="KN161">
            <v>0</v>
          </cell>
          <cell r="KO161">
            <v>0</v>
          </cell>
          <cell r="KP161">
            <v>1.2E-2</v>
          </cell>
          <cell r="KQ161">
            <v>7.2999999999999995E-2</v>
          </cell>
          <cell r="KR161">
            <v>1E-3</v>
          </cell>
          <cell r="KS161">
            <v>0</v>
          </cell>
          <cell r="KT161">
            <v>0</v>
          </cell>
          <cell r="KU161">
            <v>0</v>
          </cell>
          <cell r="KV161">
            <v>0</v>
          </cell>
          <cell r="KW161">
            <v>0</v>
          </cell>
          <cell r="KX161">
            <v>0</v>
          </cell>
          <cell r="KY161">
            <v>0</v>
          </cell>
          <cell r="KZ161">
            <v>0</v>
          </cell>
          <cell r="LA161">
            <v>0</v>
          </cell>
          <cell r="LB161">
            <v>6.0000000000000001E-3</v>
          </cell>
          <cell r="LC161">
            <v>0.03</v>
          </cell>
          <cell r="LD161">
            <v>4.0000000000000001E-3</v>
          </cell>
          <cell r="LE161">
            <v>1E-3</v>
          </cell>
          <cell r="LF161">
            <v>0</v>
          </cell>
          <cell r="LG161">
            <v>4.0000000000000001E-3</v>
          </cell>
          <cell r="LH161">
            <v>3.9E-2</v>
          </cell>
          <cell r="LI161">
            <v>0.19</v>
          </cell>
          <cell r="LJ161">
            <v>0.04</v>
          </cell>
          <cell r="LK161">
            <v>1E-3</v>
          </cell>
          <cell r="LL161">
            <v>2E-3</v>
          </cell>
          <cell r="LM161">
            <v>1E-3</v>
          </cell>
          <cell r="LN161">
            <v>7.0000000000000007E-2</v>
          </cell>
          <cell r="LO161">
            <v>0.43099999999999999</v>
          </cell>
          <cell r="LP161">
            <v>9.5000000000000001E-2</v>
          </cell>
          <cell r="LQ161">
            <v>0</v>
          </cell>
          <cell r="LR161">
            <v>0</v>
          </cell>
          <cell r="LS161">
            <v>2E-3</v>
          </cell>
          <cell r="LT161">
            <v>6.0000000000000001E-3</v>
          </cell>
          <cell r="LU161">
            <v>6.8000000000000005E-2</v>
          </cell>
          <cell r="LV161">
            <v>1.0999999999999999E-2</v>
          </cell>
          <cell r="LW161">
            <v>0</v>
          </cell>
          <cell r="LX161">
            <v>0</v>
          </cell>
          <cell r="LY161">
            <v>0</v>
          </cell>
          <cell r="LZ161">
            <v>0</v>
          </cell>
          <cell r="MA161">
            <v>0</v>
          </cell>
          <cell r="MB161">
            <v>0</v>
          </cell>
          <cell r="MC161">
            <v>0</v>
          </cell>
          <cell r="MD161">
            <v>0</v>
          </cell>
          <cell r="ME161">
            <v>0</v>
          </cell>
          <cell r="MF161">
            <v>0</v>
          </cell>
          <cell r="MG161">
            <v>0</v>
          </cell>
          <cell r="MH161">
            <v>3.9E-2</v>
          </cell>
          <cell r="MI161">
            <v>0</v>
          </cell>
          <cell r="MJ161">
            <v>0</v>
          </cell>
          <cell r="MK161">
            <v>0</v>
          </cell>
          <cell r="ML161">
            <v>0</v>
          </cell>
          <cell r="MM161">
            <v>1E-3</v>
          </cell>
          <cell r="MN161">
            <v>0.27200000000000002</v>
          </cell>
          <cell r="MO161">
            <v>0</v>
          </cell>
          <cell r="MP161">
            <v>0</v>
          </cell>
          <cell r="MQ161">
            <v>0</v>
          </cell>
          <cell r="MR161">
            <v>1E-3</v>
          </cell>
          <cell r="MS161">
            <v>1E-3</v>
          </cell>
          <cell r="MT161">
            <v>0.6</v>
          </cell>
          <cell r="MU161">
            <v>0</v>
          </cell>
          <cell r="MV161">
            <v>0</v>
          </cell>
          <cell r="MW161">
            <v>0</v>
          </cell>
          <cell r="MX161">
            <v>0</v>
          </cell>
          <cell r="MY161">
            <v>0</v>
          </cell>
          <cell r="MZ161">
            <v>8.5999999999999993E-2</v>
          </cell>
          <cell r="NA161">
            <v>8.2000000000000003E-2</v>
          </cell>
          <cell r="NB161">
            <v>0.127</v>
          </cell>
          <cell r="NC161">
            <v>8.0000000000000002E-3</v>
          </cell>
          <cell r="ND161">
            <v>2.3E-2</v>
          </cell>
          <cell r="NE161">
            <v>3.4000000000000002E-2</v>
          </cell>
          <cell r="NF161">
            <v>4.0000000000000001E-3</v>
          </cell>
          <cell r="NG161">
            <v>0.16900000000000001</v>
          </cell>
          <cell r="NH161">
            <v>4.5999999999999999E-2</v>
          </cell>
          <cell r="NI161">
            <v>0.18099999999999999</v>
          </cell>
          <cell r="NJ161">
            <v>1.4999999999999999E-2</v>
          </cell>
          <cell r="NK161">
            <v>0</v>
          </cell>
          <cell r="NL161">
            <v>1.2E-2</v>
          </cell>
          <cell r="NM161">
            <v>6.0000000000000001E-3</v>
          </cell>
          <cell r="NN161">
            <v>6.3E-2</v>
          </cell>
          <cell r="NO161">
            <v>2E-3</v>
          </cell>
          <cell r="NP161">
            <v>2E-3</v>
          </cell>
          <cell r="NQ161">
            <v>3.1E-2</v>
          </cell>
          <cell r="NR161">
            <v>1E-3</v>
          </cell>
          <cell r="NS161">
            <v>3.9E-2</v>
          </cell>
          <cell r="NT161">
            <v>0.155</v>
          </cell>
          <cell r="NU161">
            <v>0.216</v>
          </cell>
          <cell r="NV161">
            <v>2.4E-2</v>
          </cell>
          <cell r="NW161">
            <v>0</v>
          </cell>
          <cell r="NX161">
            <v>3.2000000000000001E-2</v>
          </cell>
          <cell r="NY161">
            <v>4.7E-2</v>
          </cell>
          <cell r="NZ161">
            <v>0.32100000000000001</v>
          </cell>
          <cell r="OA161">
            <v>1.6E-2</v>
          </cell>
          <cell r="OB161">
            <v>3.2000000000000001E-2</v>
          </cell>
          <cell r="OC161">
            <v>1E-3</v>
          </cell>
          <cell r="OD161">
            <v>2.1000000000000001E-2</v>
          </cell>
          <cell r="OE161">
            <v>5.6000000000000001E-2</v>
          </cell>
          <cell r="OF161">
            <v>4.0000000000000001E-3</v>
          </cell>
          <cell r="OG161">
            <v>2.7E-2</v>
          </cell>
          <cell r="OH161">
            <v>1.7000000000000001E-2</v>
          </cell>
          <cell r="OI161">
            <v>1E-3</v>
          </cell>
          <cell r="OJ161">
            <v>0.185</v>
          </cell>
          <cell r="OK161">
            <v>7.3999999999999996E-2</v>
          </cell>
          <cell r="OL161">
            <v>8.0000000000000002E-3</v>
          </cell>
          <cell r="OM161">
            <v>0</v>
          </cell>
          <cell r="ON161">
            <v>7.0000000000000001E-3</v>
          </cell>
          <cell r="OO161">
            <v>0.157</v>
          </cell>
          <cell r="OP161">
            <v>0.13900000000000001</v>
          </cell>
          <cell r="OQ161">
            <v>0.01</v>
          </cell>
          <cell r="OR161">
            <v>0.03</v>
          </cell>
          <cell r="OS161">
            <v>8.0000000000000002E-3</v>
          </cell>
          <cell r="OT161">
            <v>4.9000000000000002E-2</v>
          </cell>
          <cell r="OU161">
            <v>4.0000000000000001E-3</v>
          </cell>
          <cell r="OV161">
            <v>0</v>
          </cell>
          <cell r="OW161">
            <v>2.4E-2</v>
          </cell>
          <cell r="OX161">
            <v>0.17199999999999999</v>
          </cell>
          <cell r="OY161">
            <v>5.7000000000000002E-2</v>
          </cell>
          <cell r="OZ161">
            <v>5.1999999999999998E-2</v>
          </cell>
          <cell r="PA161">
            <v>2.7E-2</v>
          </cell>
          <cell r="PB161">
            <v>1.2999999999999999E-2</v>
          </cell>
          <cell r="PC161">
            <v>1E-3</v>
          </cell>
          <cell r="PD161">
            <v>0.16300000000000001</v>
          </cell>
        </row>
        <row r="162">
          <cell r="A162" t="str">
            <v>CET2</v>
          </cell>
          <cell r="B162" t="str">
            <v>162</v>
          </cell>
          <cell r="C162" t="str">
            <v>NAF 4</v>
          </cell>
          <cell r="D162" t="str">
            <v>ET2</v>
          </cell>
          <cell r="E162" t="str">
            <v>C</v>
          </cell>
          <cell r="F162">
            <v>2E-3</v>
          </cell>
          <cell r="G162">
            <v>1.7000000000000001E-2</v>
          </cell>
          <cell r="H162">
            <v>0.29199999999999998</v>
          </cell>
          <cell r="I162">
            <v>0.63600000000000001</v>
          </cell>
          <cell r="J162">
            <v>5.3999999999999999E-2</v>
          </cell>
          <cell r="K162">
            <v>0.877</v>
          </cell>
          <cell r="L162">
            <v>2.9000000000000001E-2</v>
          </cell>
          <cell r="M162">
            <v>7.4999999999999997E-2</v>
          </cell>
          <cell r="N162">
            <v>1.9E-2</v>
          </cell>
          <cell r="O162">
            <v>0.26900000000000002</v>
          </cell>
          <cell r="P162">
            <v>0.309</v>
          </cell>
          <cell r="Q162">
            <v>0.123</v>
          </cell>
          <cell r="R162">
            <v>2.4E-2</v>
          </cell>
          <cell r="S162">
            <v>0.11799999999999999</v>
          </cell>
          <cell r="T162">
            <v>0.315</v>
          </cell>
          <cell r="U162">
            <v>3.5000000000000003E-2</v>
          </cell>
          <cell r="V162">
            <v>0.105</v>
          </cell>
          <cell r="W162">
            <v>0.246</v>
          </cell>
          <cell r="X162">
            <v>0.14899999999999999</v>
          </cell>
          <cell r="Y162">
            <v>0.81499999999999995</v>
          </cell>
          <cell r="Z162">
            <v>3.5999999999999997E-2</v>
          </cell>
          <cell r="AA162">
            <v>0.122</v>
          </cell>
          <cell r="AB162">
            <v>0.53100000000000003</v>
          </cell>
          <cell r="AC162">
            <v>0.20399999999999999</v>
          </cell>
          <cell r="AD162">
            <v>0.65300000000000002</v>
          </cell>
          <cell r="AE162">
            <v>0.27900000000000003</v>
          </cell>
          <cell r="AF162">
            <v>0.29699999999999999</v>
          </cell>
          <cell r="AG162">
            <v>0.70299999999999996</v>
          </cell>
          <cell r="AH162">
            <v>0.59199999999999997</v>
          </cell>
          <cell r="AI162">
            <v>0.40799999999999997</v>
          </cell>
          <cell r="AK162">
            <v>0.59499999999999997</v>
          </cell>
          <cell r="AL162">
            <v>6.8000000000000005E-2</v>
          </cell>
          <cell r="AM162">
            <v>0</v>
          </cell>
          <cell r="AN162">
            <v>0.27700000000000002</v>
          </cell>
          <cell r="AO162">
            <v>6.0999999999999999E-2</v>
          </cell>
          <cell r="AP162">
            <v>0.152</v>
          </cell>
          <cell r="AQ162">
            <v>6.4000000000000001E-2</v>
          </cell>
          <cell r="AR162">
            <v>0.128</v>
          </cell>
          <cell r="AS162">
            <v>0.41199999999999998</v>
          </cell>
          <cell r="AT162">
            <v>0.24299999999999999</v>
          </cell>
          <cell r="AV162">
            <v>8.2000000000000003E-2</v>
          </cell>
          <cell r="AW162">
            <v>0.09</v>
          </cell>
          <cell r="AX162">
            <v>2.9000000000000001E-2</v>
          </cell>
          <cell r="AY162">
            <v>0.61399999999999999</v>
          </cell>
          <cell r="AZ162">
            <v>0.185</v>
          </cell>
          <cell r="BA162">
            <v>22.515999999999998</v>
          </cell>
          <cell r="BB162">
            <v>0.13500000000000001</v>
          </cell>
          <cell r="BC162">
            <v>0.22500000000000001</v>
          </cell>
          <cell r="BD162">
            <v>0.40100000000000002</v>
          </cell>
          <cell r="BE162">
            <v>0.23799999999999999</v>
          </cell>
          <cell r="BF162">
            <v>0.48699999999999999</v>
          </cell>
          <cell r="BG162">
            <v>0.312</v>
          </cell>
          <cell r="BH162">
            <v>0.126</v>
          </cell>
          <cell r="BI162">
            <v>3.5000000000000003E-2</v>
          </cell>
          <cell r="BJ162">
            <v>2.1999999999999999E-2</v>
          </cell>
          <cell r="BK162">
            <v>1.7999999999999999E-2</v>
          </cell>
          <cell r="BL162">
            <v>3.4000000000000002E-2</v>
          </cell>
          <cell r="BM162">
            <v>5.3999999999999999E-2</v>
          </cell>
          <cell r="BN162">
            <v>0.20100000000000001</v>
          </cell>
          <cell r="BO162">
            <v>0.21199999999999999</v>
          </cell>
          <cell r="BP162">
            <v>0.35399999999999998</v>
          </cell>
          <cell r="BQ162">
            <v>0.14499999999999999</v>
          </cell>
          <cell r="BR162">
            <v>0</v>
          </cell>
          <cell r="BS162">
            <v>0</v>
          </cell>
          <cell r="BT162">
            <v>8.0000000000000002E-3</v>
          </cell>
          <cell r="BU162">
            <v>1.7000000000000001E-2</v>
          </cell>
          <cell r="BV162">
            <v>0.187</v>
          </cell>
          <cell r="BW162">
            <v>0.78800000000000003</v>
          </cell>
          <cell r="BX162">
            <v>0</v>
          </cell>
          <cell r="BY162">
            <v>0</v>
          </cell>
          <cell r="BZ162">
            <v>2E-3</v>
          </cell>
          <cell r="CA162">
            <v>0.13100000000000001</v>
          </cell>
          <cell r="CB162">
            <v>0.83499999999999996</v>
          </cell>
          <cell r="CC162">
            <v>3.2000000000000001E-2</v>
          </cell>
          <cell r="CD162">
            <v>1E-3</v>
          </cell>
          <cell r="CE162">
            <v>5.0000000000000001E-3</v>
          </cell>
          <cell r="CF162">
            <v>5.3999999999999999E-2</v>
          </cell>
          <cell r="CG162">
            <v>0.22800000000000001</v>
          </cell>
          <cell r="CH162">
            <v>0.66800000000000004</v>
          </cell>
          <cell r="CI162">
            <v>4.2999999999999997E-2</v>
          </cell>
          <cell r="CJ162">
            <v>0</v>
          </cell>
          <cell r="CK162">
            <v>0</v>
          </cell>
          <cell r="CL162">
            <v>0</v>
          </cell>
          <cell r="CM162">
            <v>2E-3</v>
          </cell>
          <cell r="CN162">
            <v>3.0000000000000001E-3</v>
          </cell>
          <cell r="CO162">
            <v>0.995</v>
          </cell>
          <cell r="CP162">
            <v>0.51400000000000001</v>
          </cell>
          <cell r="CQ162">
            <v>0.41299999999999998</v>
          </cell>
          <cell r="CR162">
            <v>6.8000000000000005E-2</v>
          </cell>
          <cell r="CS162">
            <v>1E-3</v>
          </cell>
          <cell r="CT162">
            <v>5.0000000000000001E-3</v>
          </cell>
          <cell r="CU162">
            <v>0.51600000000000001</v>
          </cell>
          <cell r="CV162">
            <v>0.33200000000000002</v>
          </cell>
          <cell r="CW162">
            <v>3.3000000000000002E-2</v>
          </cell>
          <cell r="CX162">
            <v>7.0000000000000007E-2</v>
          </cell>
          <cell r="CY162">
            <v>4.9000000000000002E-2</v>
          </cell>
          <cell r="CZ162">
            <v>0.628</v>
          </cell>
          <cell r="DA162">
            <v>0.26</v>
          </cell>
          <cell r="DB162">
            <v>0.112</v>
          </cell>
          <cell r="DC162">
            <v>0</v>
          </cell>
          <cell r="DD162">
            <v>0</v>
          </cell>
          <cell r="DE162">
            <v>0.64</v>
          </cell>
          <cell r="DF162">
            <v>0.20399999999999999</v>
          </cell>
          <cell r="DG162">
            <v>2.9000000000000001E-2</v>
          </cell>
          <cell r="DH162">
            <v>2E-3</v>
          </cell>
          <cell r="DI162">
            <v>0.126</v>
          </cell>
          <cell r="DJ162">
            <v>0.48099999999999998</v>
          </cell>
          <cell r="DK162">
            <v>0.11700000000000001</v>
          </cell>
          <cell r="DL162">
            <v>1E-3</v>
          </cell>
          <cell r="DM162">
            <v>1.2E-2</v>
          </cell>
          <cell r="DN162">
            <v>0.38900000000000001</v>
          </cell>
          <cell r="DO162">
            <v>0.56699999999999995</v>
          </cell>
          <cell r="DP162">
            <v>0.19500000000000001</v>
          </cell>
          <cell r="DQ162">
            <v>7.2999999999999995E-2</v>
          </cell>
          <cell r="DR162">
            <v>2.1999999999999999E-2</v>
          </cell>
          <cell r="DS162">
            <v>0.14199999999999999</v>
          </cell>
          <cell r="DT162">
            <v>0.46400000000000002</v>
          </cell>
          <cell r="DU162">
            <v>0.33800000000000002</v>
          </cell>
          <cell r="DV162">
            <v>0.19400000000000001</v>
          </cell>
          <cell r="DW162">
            <v>1E-3</v>
          </cell>
          <cell r="DX162">
            <v>2E-3</v>
          </cell>
          <cell r="DY162">
            <v>0.193</v>
          </cell>
          <cell r="DZ162">
            <v>0.42699999999999999</v>
          </cell>
          <cell r="EA162">
            <v>8.6999999999999994E-2</v>
          </cell>
          <cell r="EB162">
            <v>0.29299999999999998</v>
          </cell>
          <cell r="EC162">
            <v>7.6999999999999999E-2</v>
          </cell>
          <cell r="ED162">
            <v>0.20499999999999999</v>
          </cell>
          <cell r="EE162">
            <v>0.05</v>
          </cell>
          <cell r="EF162">
            <v>0.39900000000000002</v>
          </cell>
          <cell r="EG162">
            <v>0.27</v>
          </cell>
          <cell r="EH162">
            <v>0.24299999999999999</v>
          </cell>
          <cell r="EI162">
            <v>0.35499999999999998</v>
          </cell>
          <cell r="EJ162">
            <v>0.11799999999999999</v>
          </cell>
          <cell r="EK162">
            <v>0.28399999999999997</v>
          </cell>
          <cell r="EL162">
            <v>0.26600000000000001</v>
          </cell>
          <cell r="EM162">
            <v>4.8000000000000001E-2</v>
          </cell>
          <cell r="EN162">
            <v>5.0999999999999997E-2</v>
          </cell>
          <cell r="EO162">
            <v>0.13700000000000001</v>
          </cell>
          <cell r="EP162">
            <v>0.128</v>
          </cell>
          <cell r="EQ162">
            <v>0.37</v>
          </cell>
          <cell r="ER162">
            <v>0.23</v>
          </cell>
          <cell r="ES162">
            <v>0.43</v>
          </cell>
          <cell r="ET162">
            <v>8.5000000000000006E-2</v>
          </cell>
          <cell r="EU162">
            <v>0.192</v>
          </cell>
          <cell r="EV162">
            <v>6.0999999999999999E-2</v>
          </cell>
          <cell r="EW162">
            <v>4.4999999999999998E-2</v>
          </cell>
          <cell r="EX162">
            <v>0.16200000000000001</v>
          </cell>
          <cell r="EY162">
            <v>0.14799999999999999</v>
          </cell>
          <cell r="EZ162">
            <v>0.14799999999999999</v>
          </cell>
          <cell r="FA162">
            <v>0.39800000000000002</v>
          </cell>
          <cell r="FB162">
            <v>0.14799999999999999</v>
          </cell>
          <cell r="FC162">
            <v>0.39600000000000002</v>
          </cell>
          <cell r="FD162">
            <v>5.8000000000000003E-2</v>
          </cell>
          <cell r="FE162">
            <v>0.52600000000000002</v>
          </cell>
          <cell r="FF162">
            <v>0.14799999999999999</v>
          </cell>
          <cell r="FG162">
            <v>0.27200000000000002</v>
          </cell>
          <cell r="FH162">
            <v>5.2999999999999999E-2</v>
          </cell>
          <cell r="FI162">
            <v>0.40600000000000003</v>
          </cell>
          <cell r="FJ162">
            <v>0.22500000000000001</v>
          </cell>
          <cell r="FK162">
            <v>0.312</v>
          </cell>
          <cell r="FL162">
            <v>5.7000000000000002E-2</v>
          </cell>
          <cell r="FM162">
            <v>0.18</v>
          </cell>
          <cell r="FN162">
            <v>0.42199999999999999</v>
          </cell>
          <cell r="FO162">
            <v>0.34100000000000003</v>
          </cell>
          <cell r="FP162">
            <v>5.7000000000000002E-2</v>
          </cell>
          <cell r="FQ162">
            <v>0.64</v>
          </cell>
          <cell r="FR162">
            <v>0.183</v>
          </cell>
          <cell r="FS162">
            <v>1.4999999999999999E-2</v>
          </cell>
          <cell r="FT162">
            <v>6.6000000000000003E-2</v>
          </cell>
          <cell r="FU162">
            <v>9.6000000000000002E-2</v>
          </cell>
          <cell r="FV162">
            <v>1E-3</v>
          </cell>
          <cell r="FW162">
            <v>0.61799999999999999</v>
          </cell>
          <cell r="FX162">
            <v>0.185</v>
          </cell>
          <cell r="FY162">
            <v>1.6E-2</v>
          </cell>
          <cell r="FZ162">
            <v>7.2999999999999995E-2</v>
          </cell>
          <cell r="GA162">
            <v>0.108</v>
          </cell>
          <cell r="GB162">
            <v>1E-3</v>
          </cell>
          <cell r="GC162">
            <v>2E-3</v>
          </cell>
          <cell r="GD162">
            <v>0</v>
          </cell>
          <cell r="GE162">
            <v>0</v>
          </cell>
          <cell r="GF162">
            <v>0</v>
          </cell>
          <cell r="GG162">
            <v>0</v>
          </cell>
          <cell r="GH162">
            <v>0</v>
          </cell>
          <cell r="GI162">
            <v>7.0000000000000001E-3</v>
          </cell>
          <cell r="GJ162">
            <v>6.0000000000000001E-3</v>
          </cell>
          <cell r="GK162">
            <v>3.0000000000000001E-3</v>
          </cell>
          <cell r="GL162">
            <v>1E-3</v>
          </cell>
          <cell r="GM162">
            <v>0</v>
          </cell>
          <cell r="GN162">
            <v>0</v>
          </cell>
          <cell r="GO162">
            <v>9.1999999999999998E-2</v>
          </cell>
          <cell r="GP162">
            <v>0.14499999999999999</v>
          </cell>
          <cell r="GQ162">
            <v>2.7E-2</v>
          </cell>
          <cell r="GR162">
            <v>0.01</v>
          </cell>
          <cell r="GS162">
            <v>1.0999999999999999E-2</v>
          </cell>
          <cell r="GT162">
            <v>2E-3</v>
          </cell>
          <cell r="GU162">
            <v>0.34699999999999998</v>
          </cell>
          <cell r="GV162">
            <v>0.153</v>
          </cell>
          <cell r="GW162">
            <v>9.1999999999999998E-2</v>
          </cell>
          <cell r="GX162">
            <v>2.4E-2</v>
          </cell>
          <cell r="GY162">
            <v>1.0999999999999999E-2</v>
          </cell>
          <cell r="GZ162">
            <v>1.4E-2</v>
          </cell>
          <cell r="HA162">
            <v>0.04</v>
          </cell>
          <cell r="HB162">
            <v>8.9999999999999993E-3</v>
          </cell>
          <cell r="HC162">
            <v>3.0000000000000001E-3</v>
          </cell>
          <cell r="HD162">
            <v>0</v>
          </cell>
          <cell r="HE162">
            <v>0</v>
          </cell>
          <cell r="HF162">
            <v>2E-3</v>
          </cell>
          <cell r="HG162">
            <v>0</v>
          </cell>
          <cell r="HH162">
            <v>0</v>
          </cell>
          <cell r="HI162">
            <v>0</v>
          </cell>
          <cell r="HJ162">
            <v>0</v>
          </cell>
          <cell r="HK162">
            <v>2E-3</v>
          </cell>
          <cell r="HL162">
            <v>0</v>
          </cell>
          <cell r="HM162">
            <v>1E-3</v>
          </cell>
          <cell r="HN162">
            <v>1E-3</v>
          </cell>
          <cell r="HO162">
            <v>3.0000000000000001E-3</v>
          </cell>
          <cell r="HP162">
            <v>3.0000000000000001E-3</v>
          </cell>
          <cell r="HQ162">
            <v>8.0000000000000002E-3</v>
          </cell>
          <cell r="HR162">
            <v>1E-3</v>
          </cell>
          <cell r="HS162">
            <v>8.9999999999999993E-3</v>
          </cell>
          <cell r="HT162">
            <v>1.0999999999999999E-2</v>
          </cell>
          <cell r="HU162">
            <v>8.8999999999999996E-2</v>
          </cell>
          <cell r="HV162">
            <v>0.03</v>
          </cell>
          <cell r="HW162">
            <v>0.113</v>
          </cell>
          <cell r="HX162">
            <v>3.4000000000000002E-2</v>
          </cell>
          <cell r="HY162">
            <v>2.4E-2</v>
          </cell>
          <cell r="HZ162">
            <v>4.2000000000000003E-2</v>
          </cell>
          <cell r="IA162">
            <v>0.107</v>
          </cell>
          <cell r="IB162">
            <v>0.16600000000000001</v>
          </cell>
          <cell r="IC162">
            <v>0.20699999999999999</v>
          </cell>
          <cell r="ID162">
            <v>9.7000000000000003E-2</v>
          </cell>
          <cell r="IE162">
            <v>0</v>
          </cell>
          <cell r="IF162">
            <v>1E-3</v>
          </cell>
          <cell r="IG162">
            <v>2E-3</v>
          </cell>
          <cell r="IH162">
            <v>1.2999999999999999E-2</v>
          </cell>
          <cell r="II162">
            <v>2.5999999999999999E-2</v>
          </cell>
          <cell r="IJ162">
            <v>1.2E-2</v>
          </cell>
          <cell r="IK162">
            <v>0</v>
          </cell>
          <cell r="IL162">
            <v>0</v>
          </cell>
          <cell r="IM162">
            <v>0</v>
          </cell>
          <cell r="IN162">
            <v>0</v>
          </cell>
          <cell r="IO162">
            <v>0</v>
          </cell>
          <cell r="IP162">
            <v>2E-3</v>
          </cell>
          <cell r="IQ162">
            <v>0</v>
          </cell>
          <cell r="IR162">
            <v>0</v>
          </cell>
          <cell r="IS162">
            <v>1E-3</v>
          </cell>
          <cell r="IT162">
            <v>2E-3</v>
          </cell>
          <cell r="IU162">
            <v>3.0000000000000001E-3</v>
          </cell>
          <cell r="IV162">
            <v>8.9999999999999993E-3</v>
          </cell>
          <cell r="IW162">
            <v>0</v>
          </cell>
          <cell r="IX162">
            <v>0</v>
          </cell>
          <cell r="IY162">
            <v>6.0000000000000001E-3</v>
          </cell>
          <cell r="IZ162">
            <v>1.0999999999999999E-2</v>
          </cell>
          <cell r="JA162">
            <v>7.5999999999999998E-2</v>
          </cell>
          <cell r="JB162">
            <v>0.19600000000000001</v>
          </cell>
          <cell r="JC162">
            <v>0</v>
          </cell>
          <cell r="JD162">
            <v>0</v>
          </cell>
          <cell r="JE162">
            <v>0</v>
          </cell>
          <cell r="JF162">
            <v>3.0000000000000001E-3</v>
          </cell>
          <cell r="JG162">
            <v>9.9000000000000005E-2</v>
          </cell>
          <cell r="JH162">
            <v>0.53600000000000003</v>
          </cell>
          <cell r="JI162">
            <v>0</v>
          </cell>
          <cell r="JJ162">
            <v>0</v>
          </cell>
          <cell r="JK162">
            <v>0</v>
          </cell>
          <cell r="JL162">
            <v>0</v>
          </cell>
          <cell r="JM162">
            <v>8.9999999999999993E-3</v>
          </cell>
          <cell r="JN162">
            <v>4.5999999999999999E-2</v>
          </cell>
          <cell r="JO162">
            <v>0</v>
          </cell>
          <cell r="JP162">
            <v>0</v>
          </cell>
          <cell r="JQ162">
            <v>0</v>
          </cell>
          <cell r="JR162">
            <v>0</v>
          </cell>
          <cell r="JS162">
            <v>2E-3</v>
          </cell>
          <cell r="JT162">
            <v>0</v>
          </cell>
          <cell r="JU162">
            <v>0</v>
          </cell>
          <cell r="JV162">
            <v>0</v>
          </cell>
          <cell r="JW162">
            <v>0</v>
          </cell>
          <cell r="JX162">
            <v>2E-3</v>
          </cell>
          <cell r="JY162">
            <v>1.4999999999999999E-2</v>
          </cell>
          <cell r="JZ162">
            <v>0</v>
          </cell>
          <cell r="KA162">
            <v>0</v>
          </cell>
          <cell r="KB162">
            <v>0</v>
          </cell>
          <cell r="KC162">
            <v>1E-3</v>
          </cell>
          <cell r="KD162">
            <v>4.2999999999999997E-2</v>
          </cell>
          <cell r="KE162">
            <v>0.23</v>
          </cell>
          <cell r="KF162">
            <v>8.0000000000000002E-3</v>
          </cell>
          <cell r="KG162">
            <v>0</v>
          </cell>
          <cell r="KH162">
            <v>0</v>
          </cell>
          <cell r="KI162">
            <v>1E-3</v>
          </cell>
          <cell r="KJ162">
            <v>0.08</v>
          </cell>
          <cell r="KK162">
            <v>0.54100000000000004</v>
          </cell>
          <cell r="KL162">
            <v>2.4E-2</v>
          </cell>
          <cell r="KM162">
            <v>0</v>
          </cell>
          <cell r="KN162">
            <v>0</v>
          </cell>
          <cell r="KO162">
            <v>0</v>
          </cell>
          <cell r="KP162">
            <v>6.0000000000000001E-3</v>
          </cell>
          <cell r="KQ162">
            <v>4.7E-2</v>
          </cell>
          <cell r="KR162">
            <v>0</v>
          </cell>
          <cell r="KS162">
            <v>0</v>
          </cell>
          <cell r="KT162">
            <v>0</v>
          </cell>
          <cell r="KU162">
            <v>0</v>
          </cell>
          <cell r="KV162">
            <v>0</v>
          </cell>
          <cell r="KW162">
            <v>0</v>
          </cell>
          <cell r="KX162">
            <v>2E-3</v>
          </cell>
          <cell r="KY162">
            <v>0</v>
          </cell>
          <cell r="KZ162">
            <v>0</v>
          </cell>
          <cell r="LA162">
            <v>1E-3</v>
          </cell>
          <cell r="LB162">
            <v>1E-3</v>
          </cell>
          <cell r="LC162">
            <v>1.4999999999999999E-2</v>
          </cell>
          <cell r="LD162">
            <v>0</v>
          </cell>
          <cell r="LE162">
            <v>1E-3</v>
          </cell>
          <cell r="LF162">
            <v>1E-3</v>
          </cell>
          <cell r="LG162">
            <v>0.01</v>
          </cell>
          <cell r="LH162">
            <v>7.0999999999999994E-2</v>
          </cell>
          <cell r="LI162">
            <v>0.19400000000000001</v>
          </cell>
          <cell r="LJ162">
            <v>1.0999999999999999E-2</v>
          </cell>
          <cell r="LK162">
            <v>0</v>
          </cell>
          <cell r="LL162">
            <v>4.0000000000000001E-3</v>
          </cell>
          <cell r="LM162">
            <v>4.1000000000000002E-2</v>
          </cell>
          <cell r="LN162">
            <v>0.151</v>
          </cell>
          <cell r="LO162">
            <v>0.41799999999999998</v>
          </cell>
          <cell r="LP162">
            <v>2.8000000000000001E-2</v>
          </cell>
          <cell r="LQ162">
            <v>0</v>
          </cell>
          <cell r="LR162">
            <v>0</v>
          </cell>
          <cell r="LS162">
            <v>3.0000000000000001E-3</v>
          </cell>
          <cell r="LT162">
            <v>5.0000000000000001E-3</v>
          </cell>
          <cell r="LU162">
            <v>4.2000000000000003E-2</v>
          </cell>
          <cell r="LV162">
            <v>3.0000000000000001E-3</v>
          </cell>
          <cell r="LW162">
            <v>0</v>
          </cell>
          <cell r="LX162">
            <v>0</v>
          </cell>
          <cell r="LY162">
            <v>0</v>
          </cell>
          <cell r="LZ162">
            <v>0</v>
          </cell>
          <cell r="MA162">
            <v>0</v>
          </cell>
          <cell r="MB162">
            <v>2E-3</v>
          </cell>
          <cell r="MC162">
            <v>0</v>
          </cell>
          <cell r="MD162">
            <v>0</v>
          </cell>
          <cell r="ME162">
            <v>0</v>
          </cell>
          <cell r="MF162">
            <v>0</v>
          </cell>
          <cell r="MG162">
            <v>0</v>
          </cell>
          <cell r="MH162">
            <v>1.4E-2</v>
          </cell>
          <cell r="MI162">
            <v>0</v>
          </cell>
          <cell r="MJ162">
            <v>0</v>
          </cell>
          <cell r="MK162">
            <v>0</v>
          </cell>
          <cell r="ML162">
            <v>1E-3</v>
          </cell>
          <cell r="MM162">
            <v>2E-3</v>
          </cell>
          <cell r="MN162">
            <v>0.28999999999999998</v>
          </cell>
          <cell r="MO162">
            <v>0</v>
          </cell>
          <cell r="MP162">
            <v>0</v>
          </cell>
          <cell r="MQ162">
            <v>0</v>
          </cell>
          <cell r="MR162">
            <v>2E-3</v>
          </cell>
          <cell r="MS162">
            <v>1E-3</v>
          </cell>
          <cell r="MT162">
            <v>0.63600000000000001</v>
          </cell>
          <cell r="MU162">
            <v>0</v>
          </cell>
          <cell r="MV162">
            <v>0</v>
          </cell>
          <cell r="MW162">
            <v>0</v>
          </cell>
          <cell r="MX162">
            <v>0</v>
          </cell>
          <cell r="MY162">
            <v>0</v>
          </cell>
          <cell r="MZ162">
            <v>5.2999999999999999E-2</v>
          </cell>
          <cell r="NA162">
            <v>6.7000000000000004E-2</v>
          </cell>
          <cell r="NB162">
            <v>0.06</v>
          </cell>
          <cell r="NC162">
            <v>2.4E-2</v>
          </cell>
          <cell r="ND162">
            <v>0.02</v>
          </cell>
          <cell r="NE162">
            <v>2.1999999999999999E-2</v>
          </cell>
          <cell r="NF162">
            <v>6.0000000000000001E-3</v>
          </cell>
          <cell r="NG162">
            <v>0.12</v>
          </cell>
          <cell r="NH162">
            <v>0.02</v>
          </cell>
          <cell r="NI162">
            <v>0.26200000000000001</v>
          </cell>
          <cell r="NJ162">
            <v>1.7000000000000001E-2</v>
          </cell>
          <cell r="NK162">
            <v>0</v>
          </cell>
          <cell r="NL162">
            <v>5.0000000000000001E-3</v>
          </cell>
          <cell r="NM162">
            <v>3.0000000000000001E-3</v>
          </cell>
          <cell r="NN162">
            <v>7.9000000000000001E-2</v>
          </cell>
          <cell r="NO162">
            <v>1E-3</v>
          </cell>
          <cell r="NP162">
            <v>4.0000000000000001E-3</v>
          </cell>
          <cell r="NQ162">
            <v>1.7999999999999999E-2</v>
          </cell>
          <cell r="NR162">
            <v>3.0000000000000001E-3</v>
          </cell>
          <cell r="NS162">
            <v>3.7999999999999999E-2</v>
          </cell>
          <cell r="NT162">
            <v>0.23100000000000001</v>
          </cell>
          <cell r="NU162">
            <v>0.16300000000000001</v>
          </cell>
          <cell r="NV162">
            <v>1.6E-2</v>
          </cell>
          <cell r="NW162">
            <v>0</v>
          </cell>
          <cell r="NX162">
            <v>1.4E-2</v>
          </cell>
          <cell r="NY162">
            <v>4.2000000000000003E-2</v>
          </cell>
          <cell r="NZ162">
            <v>0.29399999999999998</v>
          </cell>
          <cell r="OA162">
            <v>6.5000000000000002E-2</v>
          </cell>
          <cell r="OB162">
            <v>2.3E-2</v>
          </cell>
          <cell r="OC162">
            <v>1.7000000000000001E-2</v>
          </cell>
          <cell r="OD162">
            <v>1.7000000000000001E-2</v>
          </cell>
          <cell r="OE162">
            <v>5.1999999999999998E-2</v>
          </cell>
          <cell r="OF162">
            <v>1E-3</v>
          </cell>
          <cell r="OG162">
            <v>1.9E-2</v>
          </cell>
          <cell r="OH162">
            <v>2.5000000000000001E-2</v>
          </cell>
          <cell r="OI162">
            <v>0</v>
          </cell>
          <cell r="OJ162">
            <v>0.249</v>
          </cell>
          <cell r="OK162">
            <v>6.8000000000000005E-2</v>
          </cell>
          <cell r="OL162">
            <v>8.0000000000000002E-3</v>
          </cell>
          <cell r="OM162">
            <v>1E-3</v>
          </cell>
          <cell r="ON162">
            <v>1E-3</v>
          </cell>
          <cell r="OO162">
            <v>0.08</v>
          </cell>
          <cell r="OP162">
            <v>9.8000000000000004E-2</v>
          </cell>
          <cell r="OQ162">
            <v>3.0000000000000001E-3</v>
          </cell>
          <cell r="OR162">
            <v>2.1000000000000001E-2</v>
          </cell>
          <cell r="OS162">
            <v>2.7E-2</v>
          </cell>
          <cell r="OT162">
            <v>2.1000000000000001E-2</v>
          </cell>
          <cell r="OU162">
            <v>2E-3</v>
          </cell>
          <cell r="OV162">
            <v>0</v>
          </cell>
          <cell r="OW162">
            <v>4.5999999999999999E-2</v>
          </cell>
          <cell r="OX162">
            <v>0.20300000000000001</v>
          </cell>
          <cell r="OY162">
            <v>0.111</v>
          </cell>
          <cell r="OZ162">
            <v>3.9E-2</v>
          </cell>
          <cell r="PA162">
            <v>0.02</v>
          </cell>
          <cell r="PB162">
            <v>2.3E-2</v>
          </cell>
          <cell r="PC162">
            <v>1E-3</v>
          </cell>
          <cell r="PD162">
            <v>0.22500000000000001</v>
          </cell>
        </row>
        <row r="163">
          <cell r="A163" t="str">
            <v>EnsEU2</v>
          </cell>
          <cell r="B163" t="str">
            <v>163</v>
          </cell>
          <cell r="C163" t="str">
            <v>NAF 4</v>
          </cell>
          <cell r="D163" t="str">
            <v>EU2</v>
          </cell>
          <cell r="E163" t="str">
            <v/>
          </cell>
          <cell r="F163">
            <v>4.0000000000000001E-3</v>
          </cell>
          <cell r="G163">
            <v>1.6E-2</v>
          </cell>
          <cell r="H163">
            <v>0.127</v>
          </cell>
          <cell r="I163">
            <v>0.81399999999999995</v>
          </cell>
          <cell r="J163">
            <v>3.9E-2</v>
          </cell>
          <cell r="K163">
            <v>0.78500000000000003</v>
          </cell>
          <cell r="L163">
            <v>0.11799999999999999</v>
          </cell>
          <cell r="M163">
            <v>3.5000000000000003E-2</v>
          </cell>
          <cell r="N163">
            <v>6.3E-2</v>
          </cell>
          <cell r="O163">
            <v>0.14799999999999999</v>
          </cell>
          <cell r="P163">
            <v>0.23200000000000001</v>
          </cell>
          <cell r="Q163">
            <v>6.9000000000000006E-2</v>
          </cell>
          <cell r="R163">
            <v>0.02</v>
          </cell>
          <cell r="S163">
            <v>0.15</v>
          </cell>
          <cell r="T163">
            <v>0.20100000000000001</v>
          </cell>
          <cell r="U163">
            <v>4.3999999999999997E-2</v>
          </cell>
          <cell r="V163">
            <v>0.1</v>
          </cell>
          <cell r="W163">
            <v>0.34200000000000003</v>
          </cell>
          <cell r="X163">
            <v>9.7000000000000003E-2</v>
          </cell>
          <cell r="Y163">
            <v>0.83799999999999997</v>
          </cell>
          <cell r="Z163">
            <v>6.4000000000000001E-2</v>
          </cell>
          <cell r="AA163">
            <v>0.29799999999999999</v>
          </cell>
          <cell r="AB163">
            <v>0.36199999999999999</v>
          </cell>
          <cell r="AC163">
            <v>0.42599999999999999</v>
          </cell>
          <cell r="AD163">
            <v>0.33</v>
          </cell>
          <cell r="AE163">
            <v>0.46800000000000003</v>
          </cell>
          <cell r="AF163">
            <v>0.115</v>
          </cell>
          <cell r="AG163">
            <v>0.88500000000000001</v>
          </cell>
          <cell r="AH163">
            <v>0.35099999999999998</v>
          </cell>
          <cell r="AI163">
            <v>0.64900000000000002</v>
          </cell>
          <cell r="AK163">
            <v>0.68500000000000005</v>
          </cell>
          <cell r="AL163">
            <v>4.4999999999999998E-2</v>
          </cell>
          <cell r="AM163">
            <v>2.7E-2</v>
          </cell>
          <cell r="AN163">
            <v>0.14399999999999999</v>
          </cell>
          <cell r="AO163">
            <v>9.9000000000000005E-2</v>
          </cell>
          <cell r="AP163">
            <v>0</v>
          </cell>
          <cell r="AQ163">
            <v>6.0999999999999999E-2</v>
          </cell>
          <cell r="AR163">
            <v>6.0999999999999999E-2</v>
          </cell>
          <cell r="AS163">
            <v>0.746</v>
          </cell>
          <cell r="AT163">
            <v>0.13200000000000001</v>
          </cell>
          <cell r="AV163">
            <v>1.4E-2</v>
          </cell>
          <cell r="AW163">
            <v>2.9000000000000001E-2</v>
          </cell>
          <cell r="AX163">
            <v>7.0000000000000001E-3</v>
          </cell>
          <cell r="AY163">
            <v>0.77600000000000002</v>
          </cell>
          <cell r="AZ163">
            <v>0.17399999999999999</v>
          </cell>
          <cell r="BA163">
            <v>5.0880000000000001</v>
          </cell>
          <cell r="BB163">
            <v>0.19400000000000001</v>
          </cell>
          <cell r="BC163">
            <v>0.248</v>
          </cell>
          <cell r="BD163">
            <v>0.33400000000000002</v>
          </cell>
          <cell r="BE163">
            <v>0.224</v>
          </cell>
          <cell r="BF163">
            <v>0.82399999999999995</v>
          </cell>
          <cell r="BG163">
            <v>0.121</v>
          </cell>
          <cell r="BH163">
            <v>1.9E-2</v>
          </cell>
          <cell r="BI163">
            <v>1.7000000000000001E-2</v>
          </cell>
          <cell r="BJ163">
            <v>5.0000000000000001E-3</v>
          </cell>
          <cell r="BK163">
            <v>1.4999999999999999E-2</v>
          </cell>
          <cell r="BL163">
            <v>5.0000000000000001E-3</v>
          </cell>
          <cell r="BM163">
            <v>0.01</v>
          </cell>
          <cell r="BN163">
            <v>4.1000000000000002E-2</v>
          </cell>
          <cell r="BO163">
            <v>0.124</v>
          </cell>
          <cell r="BP163">
            <v>0.182</v>
          </cell>
          <cell r="BQ163">
            <v>0.63900000000000001</v>
          </cell>
          <cell r="BR163">
            <v>1E-3</v>
          </cell>
          <cell r="BS163">
            <v>0</v>
          </cell>
          <cell r="BT163">
            <v>1E-3</v>
          </cell>
          <cell r="BU163">
            <v>1.0999999999999999E-2</v>
          </cell>
          <cell r="BV163">
            <v>0.10100000000000001</v>
          </cell>
          <cell r="BW163">
            <v>0.88600000000000001</v>
          </cell>
          <cell r="BX163">
            <v>1E-3</v>
          </cell>
          <cell r="BY163">
            <v>0</v>
          </cell>
          <cell r="BZ163">
            <v>4.0000000000000001E-3</v>
          </cell>
          <cell r="CA163">
            <v>0.123</v>
          </cell>
          <cell r="CB163">
            <v>0.66</v>
          </cell>
          <cell r="CC163">
            <v>0.21199999999999999</v>
          </cell>
          <cell r="CD163">
            <v>4.0000000000000001E-3</v>
          </cell>
          <cell r="CE163">
            <v>1E-3</v>
          </cell>
          <cell r="CF163">
            <v>5.0000000000000001E-3</v>
          </cell>
          <cell r="CG163">
            <v>6.3E-2</v>
          </cell>
          <cell r="CH163">
            <v>0.53200000000000003</v>
          </cell>
          <cell r="CI163">
            <v>0.39500000000000002</v>
          </cell>
          <cell r="CJ163">
            <v>0</v>
          </cell>
          <cell r="CK163">
            <v>0</v>
          </cell>
          <cell r="CL163">
            <v>0</v>
          </cell>
          <cell r="CM163">
            <v>0</v>
          </cell>
          <cell r="CN163">
            <v>2E-3</v>
          </cell>
          <cell r="CO163">
            <v>0.998</v>
          </cell>
          <cell r="CP163">
            <v>0.59399999999999997</v>
          </cell>
          <cell r="CQ163">
            <v>0.28499999999999998</v>
          </cell>
          <cell r="CR163">
            <v>3.9E-2</v>
          </cell>
          <cell r="CS163">
            <v>1.4999999999999999E-2</v>
          </cell>
          <cell r="CT163">
            <v>6.7000000000000004E-2</v>
          </cell>
          <cell r="CU163">
            <v>0.55600000000000005</v>
          </cell>
          <cell r="CV163">
            <v>0.246</v>
          </cell>
          <cell r="CW163">
            <v>0.04</v>
          </cell>
          <cell r="CX163">
            <v>7.2999999999999995E-2</v>
          </cell>
          <cell r="CY163">
            <v>8.5999999999999993E-2</v>
          </cell>
          <cell r="CZ163">
            <v>0.67100000000000004</v>
          </cell>
          <cell r="DA163">
            <v>0.246</v>
          </cell>
          <cell r="DB163">
            <v>7.6999999999999999E-2</v>
          </cell>
          <cell r="DC163">
            <v>4.0000000000000001E-3</v>
          </cell>
          <cell r="DD163">
            <v>2E-3</v>
          </cell>
          <cell r="DE163">
            <v>0.60299999999999998</v>
          </cell>
          <cell r="DF163">
            <v>0.12</v>
          </cell>
          <cell r="DG163">
            <v>0.01</v>
          </cell>
          <cell r="DH163">
            <v>3.0000000000000001E-3</v>
          </cell>
          <cell r="DI163">
            <v>0.26500000000000001</v>
          </cell>
          <cell r="DJ163">
            <v>0.50800000000000001</v>
          </cell>
          <cell r="DK163">
            <v>0.26400000000000001</v>
          </cell>
          <cell r="DL163">
            <v>0.09</v>
          </cell>
          <cell r="DM163">
            <v>2.1000000000000001E-2</v>
          </cell>
          <cell r="DN163">
            <v>0.11600000000000001</v>
          </cell>
          <cell r="DO163">
            <v>0.58299999999999996</v>
          </cell>
          <cell r="DP163">
            <v>0.13600000000000001</v>
          </cell>
          <cell r="DQ163">
            <v>1.6E-2</v>
          </cell>
          <cell r="DR163">
            <v>4.3999999999999997E-2</v>
          </cell>
          <cell r="DS163">
            <v>0.221</v>
          </cell>
          <cell r="DT163">
            <v>0.51400000000000001</v>
          </cell>
          <cell r="DU163">
            <v>0.35499999999999998</v>
          </cell>
          <cell r="DV163">
            <v>9.5000000000000001E-2</v>
          </cell>
          <cell r="DW163">
            <v>8.0000000000000002E-3</v>
          </cell>
          <cell r="DX163">
            <v>2.8000000000000001E-2</v>
          </cell>
          <cell r="DY163">
            <v>0.19700000000000001</v>
          </cell>
          <cell r="DZ163">
            <v>0.47099999999999997</v>
          </cell>
          <cell r="EA163">
            <v>0.12</v>
          </cell>
          <cell r="EB163">
            <v>0.21199999999999999</v>
          </cell>
          <cell r="EC163">
            <v>7.0999999999999994E-2</v>
          </cell>
          <cell r="ED163">
            <v>0.29199999999999998</v>
          </cell>
          <cell r="EE163">
            <v>6.7000000000000004E-2</v>
          </cell>
          <cell r="EF163">
            <v>0.35899999999999999</v>
          </cell>
          <cell r="EG163">
            <v>0.21199999999999999</v>
          </cell>
          <cell r="EH163">
            <v>0.23799999999999999</v>
          </cell>
          <cell r="EI163">
            <v>0.44800000000000001</v>
          </cell>
          <cell r="EJ163">
            <v>0.109</v>
          </cell>
          <cell r="EK163">
            <v>0.20499999999999999</v>
          </cell>
          <cell r="EL163">
            <v>0.32700000000000001</v>
          </cell>
          <cell r="EM163">
            <v>6.0999999999999999E-2</v>
          </cell>
          <cell r="EN163">
            <v>9.4E-2</v>
          </cell>
          <cell r="EO163">
            <v>0.11</v>
          </cell>
          <cell r="EP163">
            <v>9.0999999999999998E-2</v>
          </cell>
          <cell r="EQ163">
            <v>0.317</v>
          </cell>
          <cell r="ER163">
            <v>0.27700000000000002</v>
          </cell>
          <cell r="ES163">
            <v>0.38300000000000001</v>
          </cell>
          <cell r="ET163">
            <v>4.4999999999999998E-2</v>
          </cell>
          <cell r="EU163">
            <v>0.19800000000000001</v>
          </cell>
          <cell r="EV163">
            <v>6.5000000000000002E-2</v>
          </cell>
          <cell r="EW163">
            <v>0.01</v>
          </cell>
          <cell r="EX163">
            <v>0.154</v>
          </cell>
          <cell r="EY163">
            <v>0.107</v>
          </cell>
          <cell r="EZ163">
            <v>0.17199999999999999</v>
          </cell>
          <cell r="FA163">
            <v>0.44600000000000001</v>
          </cell>
          <cell r="FB163">
            <v>0.23799999999999999</v>
          </cell>
          <cell r="FC163">
            <v>0.28899999999999998</v>
          </cell>
          <cell r="FD163">
            <v>2.8000000000000001E-2</v>
          </cell>
          <cell r="FE163">
            <v>0.58799999999999997</v>
          </cell>
          <cell r="FF163">
            <v>0.249</v>
          </cell>
          <cell r="FG163">
            <v>0.156</v>
          </cell>
          <cell r="FH163">
            <v>7.0000000000000001E-3</v>
          </cell>
          <cell r="FI163">
            <v>0.33400000000000002</v>
          </cell>
          <cell r="FJ163">
            <v>0.39900000000000002</v>
          </cell>
          <cell r="FK163">
            <v>0.252</v>
          </cell>
          <cell r="FL163">
            <v>1.4999999999999999E-2</v>
          </cell>
          <cell r="FM163">
            <v>5.0999999999999997E-2</v>
          </cell>
          <cell r="FN163">
            <v>0.55200000000000005</v>
          </cell>
          <cell r="FO163">
            <v>0.36799999999999999</v>
          </cell>
          <cell r="FP163">
            <v>2.9000000000000001E-2</v>
          </cell>
          <cell r="FQ163">
            <v>0.83</v>
          </cell>
          <cell r="FR163">
            <v>5.6000000000000001E-2</v>
          </cell>
          <cell r="FS163">
            <v>8.0000000000000002E-3</v>
          </cell>
          <cell r="FT163">
            <v>6.2E-2</v>
          </cell>
          <cell r="FU163">
            <v>4.3999999999999997E-2</v>
          </cell>
          <cell r="FV163">
            <v>0</v>
          </cell>
          <cell r="FW163">
            <v>0.81599999999999995</v>
          </cell>
          <cell r="FX163">
            <v>6.0999999999999999E-2</v>
          </cell>
          <cell r="FY163">
            <v>8.9999999999999993E-3</v>
          </cell>
          <cell r="FZ163">
            <v>6.8000000000000005E-2</v>
          </cell>
          <cell r="GA163">
            <v>4.5999999999999999E-2</v>
          </cell>
          <cell r="GB163">
            <v>0</v>
          </cell>
          <cell r="GC163">
            <v>0</v>
          </cell>
          <cell r="GD163">
            <v>0</v>
          </cell>
          <cell r="GE163">
            <v>0</v>
          </cell>
          <cell r="GF163">
            <v>0</v>
          </cell>
          <cell r="GG163">
            <v>0</v>
          </cell>
          <cell r="GH163">
            <v>2E-3</v>
          </cell>
          <cell r="GI163">
            <v>1.2999999999999999E-2</v>
          </cell>
          <cell r="GJ163">
            <v>1E-3</v>
          </cell>
          <cell r="GK163">
            <v>2E-3</v>
          </cell>
          <cell r="GL163">
            <v>0</v>
          </cell>
          <cell r="GM163">
            <v>0</v>
          </cell>
          <cell r="GN163">
            <v>0</v>
          </cell>
          <cell r="GO163">
            <v>9.7000000000000003E-2</v>
          </cell>
          <cell r="GP163">
            <v>1.9E-2</v>
          </cell>
          <cell r="GQ163">
            <v>5.0000000000000001E-3</v>
          </cell>
          <cell r="GR163">
            <v>2E-3</v>
          </cell>
          <cell r="GS163">
            <v>2E-3</v>
          </cell>
          <cell r="GT163">
            <v>4.0000000000000001E-3</v>
          </cell>
          <cell r="GU163">
            <v>0.67700000000000005</v>
          </cell>
          <cell r="GV163">
            <v>9.8000000000000004E-2</v>
          </cell>
          <cell r="GW163">
            <v>1.0999999999999999E-2</v>
          </cell>
          <cell r="GX163">
            <v>1.4999999999999999E-2</v>
          </cell>
          <cell r="GY163">
            <v>3.0000000000000001E-3</v>
          </cell>
          <cell r="GZ163">
            <v>8.9999999999999993E-3</v>
          </cell>
          <cell r="HA163">
            <v>3.6999999999999998E-2</v>
          </cell>
          <cell r="HB163">
            <v>2E-3</v>
          </cell>
          <cell r="HC163">
            <v>1E-3</v>
          </cell>
          <cell r="HD163">
            <v>0</v>
          </cell>
          <cell r="HE163">
            <v>0</v>
          </cell>
          <cell r="HF163">
            <v>0</v>
          </cell>
          <cell r="HG163">
            <v>0</v>
          </cell>
          <cell r="HH163">
            <v>0</v>
          </cell>
          <cell r="HI163">
            <v>0</v>
          </cell>
          <cell r="HJ163">
            <v>0</v>
          </cell>
          <cell r="HK163">
            <v>0</v>
          </cell>
          <cell r="HL163">
            <v>2E-3</v>
          </cell>
          <cell r="HM163">
            <v>0</v>
          </cell>
          <cell r="HN163">
            <v>0</v>
          </cell>
          <cell r="HO163">
            <v>1E-3</v>
          </cell>
          <cell r="HP163">
            <v>0</v>
          </cell>
          <cell r="HQ163">
            <v>3.0000000000000001E-3</v>
          </cell>
          <cell r="HR163">
            <v>1.0999999999999999E-2</v>
          </cell>
          <cell r="HS163">
            <v>3.0000000000000001E-3</v>
          </cell>
          <cell r="HT163">
            <v>1E-3</v>
          </cell>
          <cell r="HU163">
            <v>3.0000000000000001E-3</v>
          </cell>
          <cell r="HV163">
            <v>4.0000000000000001E-3</v>
          </cell>
          <cell r="HW163">
            <v>3.4000000000000002E-2</v>
          </cell>
          <cell r="HX163">
            <v>0.08</v>
          </cell>
          <cell r="HY163">
            <v>2E-3</v>
          </cell>
          <cell r="HZ163">
            <v>8.0000000000000002E-3</v>
          </cell>
          <cell r="IA163">
            <v>3.5999999999999997E-2</v>
          </cell>
          <cell r="IB163">
            <v>0.107</v>
          </cell>
          <cell r="IC163">
            <v>0.14000000000000001</v>
          </cell>
          <cell r="ID163">
            <v>0.52100000000000002</v>
          </cell>
          <cell r="IE163">
            <v>0</v>
          </cell>
          <cell r="IF163">
            <v>0</v>
          </cell>
          <cell r="IG163">
            <v>0</v>
          </cell>
          <cell r="IH163">
            <v>1.2999999999999999E-2</v>
          </cell>
          <cell r="II163">
            <v>5.0000000000000001E-3</v>
          </cell>
          <cell r="IJ163">
            <v>2.4E-2</v>
          </cell>
          <cell r="IK163">
            <v>1E-3</v>
          </cell>
          <cell r="IL163">
            <v>0</v>
          </cell>
          <cell r="IM163">
            <v>0</v>
          </cell>
          <cell r="IN163">
            <v>0</v>
          </cell>
          <cell r="IO163">
            <v>0</v>
          </cell>
          <cell r="IP163">
            <v>2E-3</v>
          </cell>
          <cell r="IQ163">
            <v>0</v>
          </cell>
          <cell r="IR163">
            <v>0</v>
          </cell>
          <cell r="IS163">
            <v>0</v>
          </cell>
          <cell r="IT163">
            <v>3.0000000000000001E-3</v>
          </cell>
          <cell r="IU163">
            <v>4.0000000000000001E-3</v>
          </cell>
          <cell r="IV163">
            <v>8.0000000000000002E-3</v>
          </cell>
          <cell r="IW163">
            <v>0</v>
          </cell>
          <cell r="IX163">
            <v>0</v>
          </cell>
          <cell r="IY163">
            <v>1E-3</v>
          </cell>
          <cell r="IZ163">
            <v>4.0000000000000001E-3</v>
          </cell>
          <cell r="JA163">
            <v>2.1999999999999999E-2</v>
          </cell>
          <cell r="JB163">
            <v>0.10199999999999999</v>
          </cell>
          <cell r="JC163">
            <v>0</v>
          </cell>
          <cell r="JD163">
            <v>0</v>
          </cell>
          <cell r="JE163">
            <v>0</v>
          </cell>
          <cell r="JF163">
            <v>4.0000000000000001E-3</v>
          </cell>
          <cell r="JG163">
            <v>0.06</v>
          </cell>
          <cell r="JH163">
            <v>0.747</v>
          </cell>
          <cell r="JI163">
            <v>0</v>
          </cell>
          <cell r="JJ163">
            <v>0</v>
          </cell>
          <cell r="JK163">
            <v>0</v>
          </cell>
          <cell r="JL163">
            <v>0</v>
          </cell>
          <cell r="JM163">
            <v>1.4999999999999999E-2</v>
          </cell>
          <cell r="JN163">
            <v>2.7E-2</v>
          </cell>
          <cell r="JO163">
            <v>0</v>
          </cell>
          <cell r="JP163">
            <v>0</v>
          </cell>
          <cell r="JQ163">
            <v>0</v>
          </cell>
          <cell r="JR163">
            <v>0</v>
          </cell>
          <cell r="JS163">
            <v>0</v>
          </cell>
          <cell r="JT163">
            <v>2E-3</v>
          </cell>
          <cell r="JU163">
            <v>0</v>
          </cell>
          <cell r="JV163">
            <v>0</v>
          </cell>
          <cell r="JW163">
            <v>0</v>
          </cell>
          <cell r="JX163">
            <v>6.0000000000000001E-3</v>
          </cell>
          <cell r="JY163">
            <v>8.0000000000000002E-3</v>
          </cell>
          <cell r="JZ163">
            <v>2E-3</v>
          </cell>
          <cell r="KA163">
            <v>0</v>
          </cell>
          <cell r="KB163">
            <v>0</v>
          </cell>
          <cell r="KC163">
            <v>1E-3</v>
          </cell>
          <cell r="KD163">
            <v>0.02</v>
          </cell>
          <cell r="KE163">
            <v>8.5000000000000006E-2</v>
          </cell>
          <cell r="KF163">
            <v>2.4E-2</v>
          </cell>
          <cell r="KG163">
            <v>1E-3</v>
          </cell>
          <cell r="KH163">
            <v>0</v>
          </cell>
          <cell r="KI163">
            <v>2E-3</v>
          </cell>
          <cell r="KJ163">
            <v>8.7999999999999995E-2</v>
          </cell>
          <cell r="KK163">
            <v>0.54</v>
          </cell>
          <cell r="KL163">
            <v>0.18</v>
          </cell>
          <cell r="KM163">
            <v>0</v>
          </cell>
          <cell r="KN163">
            <v>0</v>
          </cell>
          <cell r="KO163">
            <v>1E-3</v>
          </cell>
          <cell r="KP163">
            <v>0.01</v>
          </cell>
          <cell r="KQ163">
            <v>2.8000000000000001E-2</v>
          </cell>
          <cell r="KR163">
            <v>2E-3</v>
          </cell>
          <cell r="KS163">
            <v>0</v>
          </cell>
          <cell r="KT163">
            <v>0</v>
          </cell>
          <cell r="KU163">
            <v>0</v>
          </cell>
          <cell r="KV163">
            <v>0</v>
          </cell>
          <cell r="KW163">
            <v>0</v>
          </cell>
          <cell r="KX163">
            <v>2E-3</v>
          </cell>
          <cell r="KY163">
            <v>0</v>
          </cell>
          <cell r="KZ163">
            <v>0</v>
          </cell>
          <cell r="LA163">
            <v>0</v>
          </cell>
          <cell r="LB163">
            <v>1E-3</v>
          </cell>
          <cell r="LC163">
            <v>1.0999999999999999E-2</v>
          </cell>
          <cell r="LD163">
            <v>3.0000000000000001E-3</v>
          </cell>
          <cell r="LE163">
            <v>0</v>
          </cell>
          <cell r="LF163">
            <v>0</v>
          </cell>
          <cell r="LG163">
            <v>5.0000000000000001E-3</v>
          </cell>
          <cell r="LH163">
            <v>1.2999999999999999E-2</v>
          </cell>
          <cell r="LI163">
            <v>7.1999999999999995E-2</v>
          </cell>
          <cell r="LJ163">
            <v>3.7999999999999999E-2</v>
          </cell>
          <cell r="LK163">
            <v>4.0000000000000001E-3</v>
          </cell>
          <cell r="LL163">
            <v>1E-3</v>
          </cell>
          <cell r="LM163">
            <v>0</v>
          </cell>
          <cell r="LN163">
            <v>4.8000000000000001E-2</v>
          </cell>
          <cell r="LO163">
            <v>0.42799999999999999</v>
          </cell>
          <cell r="LP163">
            <v>0.33400000000000002</v>
          </cell>
          <cell r="LQ163">
            <v>0</v>
          </cell>
          <cell r="LR163">
            <v>0</v>
          </cell>
          <cell r="LS163">
            <v>0</v>
          </cell>
          <cell r="LT163">
            <v>2E-3</v>
          </cell>
          <cell r="LU163">
            <v>2.1999999999999999E-2</v>
          </cell>
          <cell r="LV163">
            <v>1.6E-2</v>
          </cell>
          <cell r="LW163">
            <v>0</v>
          </cell>
          <cell r="LX163">
            <v>0</v>
          </cell>
          <cell r="LY163">
            <v>0</v>
          </cell>
          <cell r="LZ163">
            <v>0</v>
          </cell>
          <cell r="MA163">
            <v>0</v>
          </cell>
          <cell r="MB163">
            <v>2E-3</v>
          </cell>
          <cell r="MC163">
            <v>0</v>
          </cell>
          <cell r="MD163">
            <v>0</v>
          </cell>
          <cell r="ME163">
            <v>0</v>
          </cell>
          <cell r="MF163">
            <v>0</v>
          </cell>
          <cell r="MG163">
            <v>0</v>
          </cell>
          <cell r="MH163">
            <v>1.4999999999999999E-2</v>
          </cell>
          <cell r="MI163">
            <v>0</v>
          </cell>
          <cell r="MJ163">
            <v>0</v>
          </cell>
          <cell r="MK163">
            <v>0</v>
          </cell>
          <cell r="ML163">
            <v>0</v>
          </cell>
          <cell r="MM163">
            <v>0</v>
          </cell>
          <cell r="MN163">
            <v>0.127</v>
          </cell>
          <cell r="MO163">
            <v>0</v>
          </cell>
          <cell r="MP163">
            <v>0</v>
          </cell>
          <cell r="MQ163">
            <v>0</v>
          </cell>
          <cell r="MR163">
            <v>0</v>
          </cell>
          <cell r="MS163">
            <v>1E-3</v>
          </cell>
          <cell r="MT163">
            <v>0.81299999999999994</v>
          </cell>
          <cell r="MU163">
            <v>0</v>
          </cell>
          <cell r="MV163">
            <v>0</v>
          </cell>
          <cell r="MW163">
            <v>0</v>
          </cell>
          <cell r="MX163">
            <v>0</v>
          </cell>
          <cell r="MY163">
            <v>1E-3</v>
          </cell>
          <cell r="MZ163">
            <v>4.1000000000000002E-2</v>
          </cell>
          <cell r="NA163">
            <v>6.6000000000000003E-2</v>
          </cell>
          <cell r="NB163">
            <v>9.1999999999999998E-2</v>
          </cell>
          <cell r="NC163">
            <v>6.0000000000000001E-3</v>
          </cell>
          <cell r="ND163">
            <v>1.7000000000000001E-2</v>
          </cell>
          <cell r="NE163">
            <v>1.7000000000000001E-2</v>
          </cell>
          <cell r="NF163">
            <v>5.0000000000000001E-3</v>
          </cell>
          <cell r="NG163">
            <v>0.14899999999999999</v>
          </cell>
          <cell r="NH163">
            <v>4.2999999999999997E-2</v>
          </cell>
          <cell r="NI163">
            <v>0.26300000000000001</v>
          </cell>
          <cell r="NJ163">
            <v>1.2E-2</v>
          </cell>
          <cell r="NK163">
            <v>0</v>
          </cell>
          <cell r="NL163">
            <v>2.4E-2</v>
          </cell>
          <cell r="NM163">
            <v>1.7000000000000001E-2</v>
          </cell>
          <cell r="NN163">
            <v>6.9000000000000006E-2</v>
          </cell>
          <cell r="NO163">
            <v>8.9999999999999993E-3</v>
          </cell>
          <cell r="NP163">
            <v>1E-3</v>
          </cell>
          <cell r="NQ163">
            <v>1.7999999999999999E-2</v>
          </cell>
          <cell r="NR163">
            <v>2E-3</v>
          </cell>
          <cell r="NS163">
            <v>1.4999999999999999E-2</v>
          </cell>
          <cell r="NT163">
            <v>0.17699999999999999</v>
          </cell>
          <cell r="NU163">
            <v>0.155</v>
          </cell>
          <cell r="NV163">
            <v>2.8000000000000001E-2</v>
          </cell>
          <cell r="NW163">
            <v>0</v>
          </cell>
          <cell r="NX163">
            <v>1.4999999999999999E-2</v>
          </cell>
          <cell r="NY163">
            <v>3.5000000000000003E-2</v>
          </cell>
          <cell r="NZ163">
            <v>0.39400000000000002</v>
          </cell>
          <cell r="OA163">
            <v>1.7999999999999999E-2</v>
          </cell>
          <cell r="OB163">
            <v>2.3E-2</v>
          </cell>
          <cell r="OC163">
            <v>2E-3</v>
          </cell>
          <cell r="OD163">
            <v>2.3E-2</v>
          </cell>
          <cell r="OE163">
            <v>9.1999999999999998E-2</v>
          </cell>
          <cell r="OF163">
            <v>2E-3</v>
          </cell>
          <cell r="OG163">
            <v>3.5000000000000003E-2</v>
          </cell>
          <cell r="OH163">
            <v>8.9999999999999993E-3</v>
          </cell>
          <cell r="OI163">
            <v>0</v>
          </cell>
          <cell r="OJ163">
            <v>0.16800000000000001</v>
          </cell>
          <cell r="OK163">
            <v>6.7000000000000004E-2</v>
          </cell>
          <cell r="OL163">
            <v>6.0000000000000001E-3</v>
          </cell>
          <cell r="OM163">
            <v>0</v>
          </cell>
          <cell r="ON163">
            <v>0</v>
          </cell>
          <cell r="OO163">
            <v>9.8000000000000004E-2</v>
          </cell>
          <cell r="OP163">
            <v>0.14599999999999999</v>
          </cell>
          <cell r="OQ163">
            <v>1.4E-2</v>
          </cell>
          <cell r="OR163">
            <v>2.1999999999999999E-2</v>
          </cell>
          <cell r="OS163">
            <v>6.0000000000000001E-3</v>
          </cell>
          <cell r="OT163">
            <v>3.5999999999999997E-2</v>
          </cell>
          <cell r="OU163">
            <v>1.7999999999999999E-2</v>
          </cell>
          <cell r="OV163">
            <v>5.0000000000000001E-3</v>
          </cell>
          <cell r="OW163">
            <v>2.5000000000000001E-2</v>
          </cell>
          <cell r="OX163">
            <v>0.25900000000000001</v>
          </cell>
          <cell r="OY163">
            <v>6.9000000000000006E-2</v>
          </cell>
          <cell r="OZ163">
            <v>1.2999999999999999E-2</v>
          </cell>
          <cell r="PA163">
            <v>3.3000000000000002E-2</v>
          </cell>
          <cell r="PB163">
            <v>7.0000000000000001E-3</v>
          </cell>
          <cell r="PC163">
            <v>8.9999999999999993E-3</v>
          </cell>
          <cell r="PD163">
            <v>0.16600000000000001</v>
          </cell>
        </row>
        <row r="164">
          <cell r="A164" t="str">
            <v>1EU2</v>
          </cell>
          <cell r="B164" t="str">
            <v>164</v>
          </cell>
          <cell r="C164" t="str">
            <v>NAF 4</v>
          </cell>
          <cell r="D164" t="str">
            <v>EU2</v>
          </cell>
          <cell r="E164" t="str">
            <v>1</v>
          </cell>
          <cell r="F164">
            <v>8.9999999999999993E-3</v>
          </cell>
          <cell r="G164">
            <v>1.9E-2</v>
          </cell>
          <cell r="H164">
            <v>0.14899999999999999</v>
          </cell>
          <cell r="I164">
            <v>0.79900000000000004</v>
          </cell>
          <cell r="J164">
            <v>2.4E-2</v>
          </cell>
          <cell r="K164">
            <v>0.68400000000000005</v>
          </cell>
          <cell r="L164">
            <v>0.11899999999999999</v>
          </cell>
          <cell r="M164">
            <v>0.11899999999999999</v>
          </cell>
          <cell r="N164">
            <v>7.9000000000000001E-2</v>
          </cell>
          <cell r="O164">
            <v>0.17199999999999999</v>
          </cell>
          <cell r="P164">
            <v>0.20200000000000001</v>
          </cell>
          <cell r="Q164">
            <v>0.112</v>
          </cell>
          <cell r="R164">
            <v>1.2999999999999999E-2</v>
          </cell>
          <cell r="S164">
            <v>0.19400000000000001</v>
          </cell>
          <cell r="T164">
            <v>0.154</v>
          </cell>
          <cell r="U164">
            <v>3.3000000000000002E-2</v>
          </cell>
          <cell r="V164">
            <v>8.8999999999999996E-2</v>
          </cell>
          <cell r="W164">
            <v>0.371</v>
          </cell>
          <cell r="X164">
            <v>7.1999999999999995E-2</v>
          </cell>
          <cell r="Y164">
            <v>0.88600000000000001</v>
          </cell>
          <cell r="Z164">
            <v>4.2000000000000003E-2</v>
          </cell>
          <cell r="AA164">
            <v>0.106</v>
          </cell>
          <cell r="AB164">
            <v>0.106</v>
          </cell>
          <cell r="AC164">
            <v>0.19700000000000001</v>
          </cell>
          <cell r="AD164">
            <v>0.27300000000000002</v>
          </cell>
          <cell r="AE164">
            <v>0.36399999999999999</v>
          </cell>
          <cell r="AF164">
            <v>2.8000000000000001E-2</v>
          </cell>
          <cell r="AG164">
            <v>0.97199999999999998</v>
          </cell>
          <cell r="AH164">
            <v>0.14299999999999999</v>
          </cell>
          <cell r="AI164">
            <v>0.85699999999999998</v>
          </cell>
          <cell r="AK164">
            <v>0.42899999999999999</v>
          </cell>
          <cell r="AL164">
            <v>7.0999999999999994E-2</v>
          </cell>
          <cell r="AM164">
            <v>0</v>
          </cell>
          <cell r="AN164">
            <v>0.14299999999999999</v>
          </cell>
          <cell r="AO164">
            <v>0.35699999999999998</v>
          </cell>
          <cell r="AP164">
            <v>0</v>
          </cell>
          <cell r="AQ164">
            <v>0.14299999999999999</v>
          </cell>
          <cell r="AR164">
            <v>0</v>
          </cell>
          <cell r="AS164">
            <v>0.71399999999999997</v>
          </cell>
          <cell r="AT164">
            <v>0.14299999999999999</v>
          </cell>
          <cell r="AV164">
            <v>0</v>
          </cell>
          <cell r="AW164">
            <v>3.1E-2</v>
          </cell>
          <cell r="AX164">
            <v>0</v>
          </cell>
          <cell r="AY164">
            <v>0.84499999999999997</v>
          </cell>
          <cell r="AZ164">
            <v>0.124</v>
          </cell>
          <cell r="BA164">
            <v>1.444</v>
          </cell>
          <cell r="BB164">
            <v>0.14699999999999999</v>
          </cell>
          <cell r="BC164">
            <v>0.20200000000000001</v>
          </cell>
          <cell r="BD164">
            <v>0.436</v>
          </cell>
          <cell r="BE164">
            <v>0.216</v>
          </cell>
          <cell r="BF164">
            <v>0.88300000000000001</v>
          </cell>
          <cell r="BG164">
            <v>6.4000000000000001E-2</v>
          </cell>
          <cell r="BH164">
            <v>1.2E-2</v>
          </cell>
          <cell r="BI164">
            <v>3.0000000000000001E-3</v>
          </cell>
          <cell r="BJ164">
            <v>1.0999999999999999E-2</v>
          </cell>
          <cell r="BK164">
            <v>2.5999999999999999E-2</v>
          </cell>
          <cell r="BL164">
            <v>5.0000000000000001E-3</v>
          </cell>
          <cell r="BM164">
            <v>0</v>
          </cell>
          <cell r="BN164">
            <v>0</v>
          </cell>
          <cell r="BO164">
            <v>2.3E-2</v>
          </cell>
          <cell r="BP164">
            <v>6.8000000000000005E-2</v>
          </cell>
          <cell r="BQ164">
            <v>0.90400000000000003</v>
          </cell>
          <cell r="BR164">
            <v>2E-3</v>
          </cell>
          <cell r="BS164">
            <v>0</v>
          </cell>
          <cell r="BT164">
            <v>0</v>
          </cell>
          <cell r="BU164">
            <v>6.0000000000000001E-3</v>
          </cell>
          <cell r="BV164">
            <v>8.9999999999999993E-3</v>
          </cell>
          <cell r="BW164">
            <v>0.98299999999999998</v>
          </cell>
          <cell r="BX164">
            <v>3.0000000000000001E-3</v>
          </cell>
          <cell r="BY164">
            <v>0</v>
          </cell>
          <cell r="BZ164">
            <v>3.0000000000000001E-3</v>
          </cell>
          <cell r="CA164">
            <v>6.7000000000000004E-2</v>
          </cell>
          <cell r="CB164">
            <v>0.495</v>
          </cell>
          <cell r="CC164">
            <v>0.432</v>
          </cell>
          <cell r="CD164">
            <v>0</v>
          </cell>
          <cell r="CE164">
            <v>0</v>
          </cell>
          <cell r="CF164">
            <v>1.0999999999999999E-2</v>
          </cell>
          <cell r="CG164">
            <v>0.03</v>
          </cell>
          <cell r="CH164">
            <v>0.311</v>
          </cell>
          <cell r="CI164">
            <v>0.64800000000000002</v>
          </cell>
          <cell r="CJ164">
            <v>0</v>
          </cell>
          <cell r="CK164">
            <v>0</v>
          </cell>
          <cell r="CL164">
            <v>0</v>
          </cell>
          <cell r="CM164">
            <v>0</v>
          </cell>
          <cell r="CN164">
            <v>5.0000000000000001E-3</v>
          </cell>
          <cell r="CO164">
            <v>0.995</v>
          </cell>
          <cell r="CP164">
            <v>0.53200000000000003</v>
          </cell>
          <cell r="CQ164">
            <v>0.29599999999999999</v>
          </cell>
          <cell r="CR164">
            <v>3.9E-2</v>
          </cell>
          <cell r="CS164">
            <v>8.0000000000000002E-3</v>
          </cell>
          <cell r="CT164">
            <v>0.125</v>
          </cell>
          <cell r="CU164">
            <v>0.52900000000000003</v>
          </cell>
          <cell r="CV164">
            <v>0.252</v>
          </cell>
          <cell r="CW164">
            <v>2.5000000000000001E-2</v>
          </cell>
          <cell r="CX164">
            <v>7.3999999999999996E-2</v>
          </cell>
          <cell r="CY164">
            <v>0.11899999999999999</v>
          </cell>
          <cell r="CZ164">
            <v>0.61099999999999999</v>
          </cell>
          <cell r="DA164">
            <v>0.30599999999999999</v>
          </cell>
          <cell r="DB164">
            <v>6.7000000000000004E-2</v>
          </cell>
          <cell r="DC164">
            <v>1.4E-2</v>
          </cell>
          <cell r="DD164">
            <v>2E-3</v>
          </cell>
          <cell r="DE164">
            <v>0.51900000000000002</v>
          </cell>
          <cell r="DF164">
            <v>0.17299999999999999</v>
          </cell>
          <cell r="DG164">
            <v>0</v>
          </cell>
          <cell r="DH164">
            <v>0.01</v>
          </cell>
          <cell r="DI164">
            <v>0.29799999999999999</v>
          </cell>
          <cell r="DJ164">
            <v>0.48599999999999999</v>
          </cell>
          <cell r="DK164">
            <v>0.3</v>
          </cell>
          <cell r="DL164">
            <v>0.1</v>
          </cell>
          <cell r="DM164">
            <v>1.7999999999999999E-2</v>
          </cell>
          <cell r="DN164">
            <v>9.6000000000000002E-2</v>
          </cell>
          <cell r="DO164">
            <v>0.57599999999999996</v>
          </cell>
          <cell r="DP164">
            <v>0.126</v>
          </cell>
          <cell r="DQ164">
            <v>0.01</v>
          </cell>
          <cell r="DR164">
            <v>0.04</v>
          </cell>
          <cell r="DS164">
            <v>0.249</v>
          </cell>
          <cell r="DT164">
            <v>0.52600000000000002</v>
          </cell>
          <cell r="DU164">
            <v>0.33500000000000002</v>
          </cell>
          <cell r="DV164">
            <v>8.3000000000000004E-2</v>
          </cell>
          <cell r="DW164">
            <v>0.01</v>
          </cell>
          <cell r="DX164">
            <v>4.7E-2</v>
          </cell>
          <cell r="DY164">
            <v>0.27600000000000002</v>
          </cell>
          <cell r="DZ164">
            <v>0.42199999999999999</v>
          </cell>
          <cell r="EA164">
            <v>0.105</v>
          </cell>
          <cell r="EB164">
            <v>0.19800000000000001</v>
          </cell>
          <cell r="EC164">
            <v>0.14799999999999999</v>
          </cell>
          <cell r="ED164">
            <v>0.26100000000000001</v>
          </cell>
          <cell r="EE164">
            <v>0.05</v>
          </cell>
          <cell r="EF164">
            <v>0.317</v>
          </cell>
          <cell r="EG164">
            <v>0.224</v>
          </cell>
          <cell r="EH164">
            <v>0.26200000000000001</v>
          </cell>
          <cell r="EI164">
            <v>0.39100000000000001</v>
          </cell>
          <cell r="EJ164">
            <v>0.108</v>
          </cell>
          <cell r="EK164">
            <v>0.23899999999999999</v>
          </cell>
          <cell r="EL164">
            <v>0.34300000000000003</v>
          </cell>
          <cell r="EM164">
            <v>6.3E-2</v>
          </cell>
          <cell r="EN164">
            <v>9.8000000000000004E-2</v>
          </cell>
          <cell r="EO164">
            <v>9.9000000000000005E-2</v>
          </cell>
          <cell r="EP164">
            <v>7.8E-2</v>
          </cell>
          <cell r="EQ164">
            <v>0.31900000000000001</v>
          </cell>
          <cell r="ER164">
            <v>0.36199999999999999</v>
          </cell>
          <cell r="ES164">
            <v>0.29099999999999998</v>
          </cell>
          <cell r="ET164">
            <v>5.7000000000000002E-2</v>
          </cell>
          <cell r="EU164">
            <v>0.216</v>
          </cell>
          <cell r="EV164">
            <v>4.7E-2</v>
          </cell>
          <cell r="EW164">
            <v>0.01</v>
          </cell>
          <cell r="EX164">
            <v>0.21</v>
          </cell>
          <cell r="EY164">
            <v>9.2999999999999999E-2</v>
          </cell>
          <cell r="EZ164">
            <v>0.12</v>
          </cell>
          <cell r="FA164">
            <v>0.21099999999999999</v>
          </cell>
          <cell r="FB164">
            <v>0.38800000000000001</v>
          </cell>
          <cell r="FC164">
            <v>0.36099999999999999</v>
          </cell>
          <cell r="FD164">
            <v>0.04</v>
          </cell>
          <cell r="FE164">
            <v>0.432</v>
          </cell>
          <cell r="FF164">
            <v>0.38600000000000001</v>
          </cell>
          <cell r="FG164">
            <v>0.17499999999999999</v>
          </cell>
          <cell r="FH164">
            <v>8.0000000000000002E-3</v>
          </cell>
          <cell r="FI164">
            <v>0.11799999999999999</v>
          </cell>
          <cell r="FJ164">
            <v>0.57099999999999995</v>
          </cell>
          <cell r="FK164">
            <v>0.27600000000000002</v>
          </cell>
          <cell r="FL164">
            <v>3.5000000000000003E-2</v>
          </cell>
          <cell r="FM164">
            <v>3.4000000000000002E-2</v>
          </cell>
          <cell r="FN164">
            <v>0.58099999999999996</v>
          </cell>
          <cell r="FO164">
            <v>0.35899999999999999</v>
          </cell>
          <cell r="FP164">
            <v>2.5999999999999999E-2</v>
          </cell>
          <cell r="FQ164">
            <v>0.90300000000000002</v>
          </cell>
          <cell r="FR164">
            <v>1.2999999999999999E-2</v>
          </cell>
          <cell r="FS164">
            <v>4.0000000000000001E-3</v>
          </cell>
          <cell r="FT164">
            <v>5.2999999999999999E-2</v>
          </cell>
          <cell r="FU164">
            <v>2.7E-2</v>
          </cell>
          <cell r="FV164">
            <v>0</v>
          </cell>
          <cell r="FW164">
            <v>0.89600000000000002</v>
          </cell>
          <cell r="FX164">
            <v>1.4E-2</v>
          </cell>
          <cell r="FY164">
            <v>4.0000000000000001E-3</v>
          </cell>
          <cell r="FZ164">
            <v>5.7000000000000002E-2</v>
          </cell>
          <cell r="GA164">
            <v>2.8000000000000001E-2</v>
          </cell>
          <cell r="GB164">
            <v>0</v>
          </cell>
          <cell r="GC164">
            <v>0</v>
          </cell>
          <cell r="GD164">
            <v>0</v>
          </cell>
          <cell r="GE164">
            <v>0</v>
          </cell>
          <cell r="GF164">
            <v>0</v>
          </cell>
          <cell r="GG164">
            <v>0</v>
          </cell>
          <cell r="GH164">
            <v>8.9999999999999993E-3</v>
          </cell>
          <cell r="GI164">
            <v>1.9E-2</v>
          </cell>
          <cell r="GJ164">
            <v>0</v>
          </cell>
          <cell r="GK164">
            <v>0</v>
          </cell>
          <cell r="GL164">
            <v>0</v>
          </cell>
          <cell r="GM164">
            <v>0</v>
          </cell>
          <cell r="GN164">
            <v>0</v>
          </cell>
          <cell r="GO164">
            <v>0.11600000000000001</v>
          </cell>
          <cell r="GP164">
            <v>0.03</v>
          </cell>
          <cell r="GQ164">
            <v>2E-3</v>
          </cell>
          <cell r="GR164">
            <v>0</v>
          </cell>
          <cell r="GS164">
            <v>0</v>
          </cell>
          <cell r="GT164">
            <v>0</v>
          </cell>
          <cell r="GU164">
            <v>0.72599999999999998</v>
          </cell>
          <cell r="GV164">
            <v>3.4000000000000002E-2</v>
          </cell>
          <cell r="GW164">
            <v>8.0000000000000002E-3</v>
          </cell>
          <cell r="GX164">
            <v>3.0000000000000001E-3</v>
          </cell>
          <cell r="GY164">
            <v>1.0999999999999999E-2</v>
          </cell>
          <cell r="GZ164">
            <v>1.6E-2</v>
          </cell>
          <cell r="HA164">
            <v>2.1999999999999999E-2</v>
          </cell>
          <cell r="HB164">
            <v>0</v>
          </cell>
          <cell r="HC164">
            <v>3.0000000000000001E-3</v>
          </cell>
          <cell r="HD164">
            <v>0</v>
          </cell>
          <cell r="HE164">
            <v>0</v>
          </cell>
          <cell r="HF164">
            <v>0</v>
          </cell>
          <cell r="HG164">
            <v>0</v>
          </cell>
          <cell r="HH164">
            <v>0</v>
          </cell>
          <cell r="HI164">
            <v>0</v>
          </cell>
          <cell r="HJ164">
            <v>0</v>
          </cell>
          <cell r="HK164">
            <v>0</v>
          </cell>
          <cell r="HL164">
            <v>8.9999999999999993E-3</v>
          </cell>
          <cell r="HM164">
            <v>0</v>
          </cell>
          <cell r="HN164">
            <v>0</v>
          </cell>
          <cell r="HO164">
            <v>0</v>
          </cell>
          <cell r="HP164">
            <v>0</v>
          </cell>
          <cell r="HQ164">
            <v>0</v>
          </cell>
          <cell r="HR164">
            <v>1.0999999999999999E-2</v>
          </cell>
          <cell r="HS164">
            <v>2E-3</v>
          </cell>
          <cell r="HT164">
            <v>0</v>
          </cell>
          <cell r="HU164">
            <v>0</v>
          </cell>
          <cell r="HV164">
            <v>3.0000000000000001E-3</v>
          </cell>
          <cell r="HW164">
            <v>1.4E-2</v>
          </cell>
          <cell r="HX164">
            <v>0.126</v>
          </cell>
          <cell r="HY164">
            <v>3.0000000000000001E-3</v>
          </cell>
          <cell r="HZ164">
            <v>0</v>
          </cell>
          <cell r="IA164">
            <v>0</v>
          </cell>
          <cell r="IB164">
            <v>1.4999999999999999E-2</v>
          </cell>
          <cell r="IC164">
            <v>5.3999999999999999E-2</v>
          </cell>
          <cell r="ID164">
            <v>0.73</v>
          </cell>
          <cell r="IE164">
            <v>0</v>
          </cell>
          <cell r="IF164">
            <v>0</v>
          </cell>
          <cell r="IG164">
            <v>0</v>
          </cell>
          <cell r="IH164">
            <v>4.0000000000000001E-3</v>
          </cell>
          <cell r="II164">
            <v>0</v>
          </cell>
          <cell r="IJ164">
            <v>2.8000000000000001E-2</v>
          </cell>
          <cell r="IK164">
            <v>2E-3</v>
          </cell>
          <cell r="IL164">
            <v>0</v>
          </cell>
          <cell r="IM164">
            <v>0</v>
          </cell>
          <cell r="IN164">
            <v>0</v>
          </cell>
          <cell r="IO164">
            <v>0</v>
          </cell>
          <cell r="IP164">
            <v>7.0000000000000001E-3</v>
          </cell>
          <cell r="IQ164">
            <v>0</v>
          </cell>
          <cell r="IR164">
            <v>0</v>
          </cell>
          <cell r="IS164">
            <v>0</v>
          </cell>
          <cell r="IT164">
            <v>2E-3</v>
          </cell>
          <cell r="IU164">
            <v>0</v>
          </cell>
          <cell r="IV164">
            <v>0.01</v>
          </cell>
          <cell r="IW164">
            <v>0</v>
          </cell>
          <cell r="IX164">
            <v>0</v>
          </cell>
          <cell r="IY164">
            <v>0</v>
          </cell>
          <cell r="IZ164">
            <v>4.0000000000000001E-3</v>
          </cell>
          <cell r="JA164">
            <v>4.0000000000000001E-3</v>
          </cell>
          <cell r="JB164">
            <v>0.13800000000000001</v>
          </cell>
          <cell r="JC164">
            <v>0</v>
          </cell>
          <cell r="JD164">
            <v>0</v>
          </cell>
          <cell r="JE164">
            <v>0</v>
          </cell>
          <cell r="JF164">
            <v>0</v>
          </cell>
          <cell r="JG164">
            <v>5.0000000000000001E-3</v>
          </cell>
          <cell r="JH164">
            <v>0.79600000000000004</v>
          </cell>
          <cell r="JI164">
            <v>0</v>
          </cell>
          <cell r="JJ164">
            <v>0</v>
          </cell>
          <cell r="JK164">
            <v>0</v>
          </cell>
          <cell r="JL164">
            <v>0</v>
          </cell>
          <cell r="JM164">
            <v>0</v>
          </cell>
          <cell r="JN164">
            <v>3.2000000000000001E-2</v>
          </cell>
          <cell r="JO164">
            <v>0</v>
          </cell>
          <cell r="JP164">
            <v>0</v>
          </cell>
          <cell r="JQ164">
            <v>0</v>
          </cell>
          <cell r="JR164">
            <v>0</v>
          </cell>
          <cell r="JS164">
            <v>0</v>
          </cell>
          <cell r="JT164">
            <v>8.0000000000000002E-3</v>
          </cell>
          <cell r="JU164">
            <v>0</v>
          </cell>
          <cell r="JV164">
            <v>0</v>
          </cell>
          <cell r="JW164">
            <v>0</v>
          </cell>
          <cell r="JX164">
            <v>6.0000000000000001E-3</v>
          </cell>
          <cell r="JY164">
            <v>1.4E-2</v>
          </cell>
          <cell r="JZ164">
            <v>0</v>
          </cell>
          <cell r="KA164">
            <v>0</v>
          </cell>
          <cell r="KB164">
            <v>0</v>
          </cell>
          <cell r="KC164">
            <v>0</v>
          </cell>
          <cell r="KD164">
            <v>1.7000000000000001E-2</v>
          </cell>
          <cell r="KE164">
            <v>8.8999999999999996E-2</v>
          </cell>
          <cell r="KF164">
            <v>5.0999999999999997E-2</v>
          </cell>
          <cell r="KG164">
            <v>3.0000000000000001E-3</v>
          </cell>
          <cell r="KH164">
            <v>0</v>
          </cell>
          <cell r="KI164">
            <v>0</v>
          </cell>
          <cell r="KJ164">
            <v>0.04</v>
          </cell>
          <cell r="KK164">
            <v>0.38600000000000001</v>
          </cell>
          <cell r="KL164">
            <v>0.36</v>
          </cell>
          <cell r="KM164">
            <v>0</v>
          </cell>
          <cell r="KN164">
            <v>0</v>
          </cell>
          <cell r="KO164">
            <v>3.0000000000000001E-3</v>
          </cell>
          <cell r="KP164">
            <v>5.0000000000000001E-3</v>
          </cell>
          <cell r="KQ164">
            <v>0.01</v>
          </cell>
          <cell r="KR164">
            <v>8.0000000000000002E-3</v>
          </cell>
          <cell r="KS164">
            <v>0</v>
          </cell>
          <cell r="KT164">
            <v>0</v>
          </cell>
          <cell r="KU164">
            <v>0</v>
          </cell>
          <cell r="KV164">
            <v>0</v>
          </cell>
          <cell r="KW164">
            <v>0</v>
          </cell>
          <cell r="KX164">
            <v>8.9999999999999993E-3</v>
          </cell>
          <cell r="KY164">
            <v>0</v>
          </cell>
          <cell r="KZ164">
            <v>0</v>
          </cell>
          <cell r="LA164">
            <v>0</v>
          </cell>
          <cell r="LB164">
            <v>0</v>
          </cell>
          <cell r="LC164">
            <v>4.0000000000000001E-3</v>
          </cell>
          <cell r="LD164">
            <v>7.0000000000000001E-3</v>
          </cell>
          <cell r="LE164">
            <v>0</v>
          </cell>
          <cell r="LF164">
            <v>0</v>
          </cell>
          <cell r="LG164">
            <v>1.0999999999999999E-2</v>
          </cell>
          <cell r="LH164">
            <v>4.0000000000000001E-3</v>
          </cell>
          <cell r="LI164">
            <v>7.5999999999999998E-2</v>
          </cell>
          <cell r="LJ164">
            <v>5.7000000000000002E-2</v>
          </cell>
          <cell r="LK164">
            <v>0</v>
          </cell>
          <cell r="LL164">
            <v>0</v>
          </cell>
          <cell r="LM164">
            <v>0</v>
          </cell>
          <cell r="LN164">
            <v>2.5999999999999999E-2</v>
          </cell>
          <cell r="LO164">
            <v>0.22600000000000001</v>
          </cell>
          <cell r="LP164">
            <v>0.54800000000000004</v>
          </cell>
          <cell r="LQ164">
            <v>0</v>
          </cell>
          <cell r="LR164">
            <v>0</v>
          </cell>
          <cell r="LS164">
            <v>0</v>
          </cell>
          <cell r="LT164">
            <v>0</v>
          </cell>
          <cell r="LU164">
            <v>7.0000000000000001E-3</v>
          </cell>
          <cell r="LV164">
            <v>2.4E-2</v>
          </cell>
          <cell r="LW164">
            <v>0</v>
          </cell>
          <cell r="LX164">
            <v>0</v>
          </cell>
          <cell r="LY164">
            <v>0</v>
          </cell>
          <cell r="LZ164">
            <v>0</v>
          </cell>
          <cell r="MA164">
            <v>0</v>
          </cell>
          <cell r="MB164">
            <v>8.9999999999999993E-3</v>
          </cell>
          <cell r="MC164">
            <v>0</v>
          </cell>
          <cell r="MD164">
            <v>0</v>
          </cell>
          <cell r="ME164">
            <v>0</v>
          </cell>
          <cell r="MF164">
            <v>0</v>
          </cell>
          <cell r="MG164">
            <v>0</v>
          </cell>
          <cell r="MH164">
            <v>1.0999999999999999E-2</v>
          </cell>
          <cell r="MI164">
            <v>0</v>
          </cell>
          <cell r="MJ164">
            <v>0</v>
          </cell>
          <cell r="MK164">
            <v>0</v>
          </cell>
          <cell r="ML164">
            <v>0</v>
          </cell>
          <cell r="MM164">
            <v>0</v>
          </cell>
          <cell r="MN164">
            <v>0.14699999999999999</v>
          </cell>
          <cell r="MO164">
            <v>0</v>
          </cell>
          <cell r="MP164">
            <v>0</v>
          </cell>
          <cell r="MQ164">
            <v>0</v>
          </cell>
          <cell r="MR164">
            <v>0</v>
          </cell>
          <cell r="MS164">
            <v>5.0000000000000001E-3</v>
          </cell>
          <cell r="MT164">
            <v>0.79500000000000004</v>
          </cell>
          <cell r="MU164">
            <v>0</v>
          </cell>
          <cell r="MV164">
            <v>0</v>
          </cell>
          <cell r="MW164">
            <v>0</v>
          </cell>
          <cell r="MX164">
            <v>0</v>
          </cell>
          <cell r="MY164">
            <v>0</v>
          </cell>
          <cell r="MZ164">
            <v>3.1E-2</v>
          </cell>
          <cell r="NA164">
            <v>0.13</v>
          </cell>
          <cell r="NB164">
            <v>0.112</v>
          </cell>
          <cell r="NC164">
            <v>3.0000000000000001E-3</v>
          </cell>
          <cell r="ND164">
            <v>7.0000000000000001E-3</v>
          </cell>
          <cell r="NE164">
            <v>2.4E-2</v>
          </cell>
          <cell r="NF164">
            <v>1.2999999999999999E-2</v>
          </cell>
          <cell r="NG164">
            <v>0.13</v>
          </cell>
          <cell r="NH164">
            <v>3.1E-2</v>
          </cell>
          <cell r="NI164">
            <v>0.216</v>
          </cell>
          <cell r="NJ164">
            <v>3.1E-2</v>
          </cell>
          <cell r="NK164">
            <v>0</v>
          </cell>
          <cell r="NL164">
            <v>4.0000000000000001E-3</v>
          </cell>
          <cell r="NM164">
            <v>1.6E-2</v>
          </cell>
          <cell r="NN164">
            <v>8.5000000000000006E-2</v>
          </cell>
          <cell r="NO164">
            <v>0</v>
          </cell>
          <cell r="NP164">
            <v>4.0000000000000001E-3</v>
          </cell>
          <cell r="NQ164">
            <v>1.6E-2</v>
          </cell>
          <cell r="NR164">
            <v>0</v>
          </cell>
          <cell r="NS164">
            <v>8.9999999999999993E-3</v>
          </cell>
          <cell r="NT164">
            <v>0.16800000000000001</v>
          </cell>
          <cell r="NU164">
            <v>0.22600000000000001</v>
          </cell>
          <cell r="NV164">
            <v>2.5999999999999999E-2</v>
          </cell>
          <cell r="NW164">
            <v>0</v>
          </cell>
          <cell r="NX164">
            <v>2.1000000000000001E-2</v>
          </cell>
          <cell r="NY164">
            <v>1.7000000000000001E-2</v>
          </cell>
          <cell r="NZ164">
            <v>0.35499999999999998</v>
          </cell>
          <cell r="OA164">
            <v>1.0999999999999999E-2</v>
          </cell>
          <cell r="OB164">
            <v>0.04</v>
          </cell>
          <cell r="OC164">
            <v>5.0000000000000001E-3</v>
          </cell>
          <cell r="OD164">
            <v>4.0000000000000001E-3</v>
          </cell>
          <cell r="OE164">
            <v>9.7000000000000003E-2</v>
          </cell>
          <cell r="OF164">
            <v>0</v>
          </cell>
          <cell r="OG164">
            <v>1.4999999999999999E-2</v>
          </cell>
          <cell r="OH164">
            <v>6.0000000000000001E-3</v>
          </cell>
          <cell r="OI164">
            <v>0</v>
          </cell>
          <cell r="OJ164">
            <v>0.17699999999999999</v>
          </cell>
          <cell r="OK164">
            <v>0.129</v>
          </cell>
          <cell r="OL164">
            <v>1.9E-2</v>
          </cell>
          <cell r="OM164">
            <v>0</v>
          </cell>
          <cell r="ON164">
            <v>0</v>
          </cell>
          <cell r="OO164">
            <v>0.10100000000000001</v>
          </cell>
          <cell r="OP164">
            <v>0.109</v>
          </cell>
          <cell r="OQ164">
            <v>8.0000000000000002E-3</v>
          </cell>
          <cell r="OR164">
            <v>4.1000000000000002E-2</v>
          </cell>
          <cell r="OS164">
            <v>0</v>
          </cell>
          <cell r="OT164">
            <v>3.5000000000000003E-2</v>
          </cell>
          <cell r="OU164">
            <v>1.6E-2</v>
          </cell>
          <cell r="OV164">
            <v>0</v>
          </cell>
          <cell r="OW164">
            <v>1.4E-2</v>
          </cell>
          <cell r="OX164">
            <v>0.21299999999999999</v>
          </cell>
          <cell r="OY164">
            <v>8.4000000000000005E-2</v>
          </cell>
          <cell r="OZ164">
            <v>8.0000000000000002E-3</v>
          </cell>
          <cell r="PA164">
            <v>1.7999999999999999E-2</v>
          </cell>
          <cell r="PB164">
            <v>1.7000000000000001E-2</v>
          </cell>
          <cell r="PC164">
            <v>0</v>
          </cell>
          <cell r="PD164">
            <v>0.19</v>
          </cell>
        </row>
        <row r="165">
          <cell r="A165" t="str">
            <v>2EU2</v>
          </cell>
          <cell r="B165" t="str">
            <v>165</v>
          </cell>
          <cell r="C165" t="str">
            <v>NAF 4</v>
          </cell>
          <cell r="D165" t="str">
            <v>EU2</v>
          </cell>
          <cell r="E165" t="str">
            <v>2</v>
          </cell>
          <cell r="F165">
            <v>0</v>
          </cell>
          <cell r="G165">
            <v>3.0000000000000001E-3</v>
          </cell>
          <cell r="H165">
            <v>0.13</v>
          </cell>
          <cell r="I165">
            <v>0.82199999999999995</v>
          </cell>
          <cell r="J165">
            <v>4.4999999999999998E-2</v>
          </cell>
          <cell r="K165">
            <v>0.67400000000000004</v>
          </cell>
          <cell r="L165">
            <v>0.24199999999999999</v>
          </cell>
          <cell r="M165">
            <v>0</v>
          </cell>
          <cell r="N165">
            <v>8.3000000000000004E-2</v>
          </cell>
          <cell r="O165">
            <v>0.15</v>
          </cell>
          <cell r="P165">
            <v>0.20200000000000001</v>
          </cell>
          <cell r="Q165">
            <v>0.09</v>
          </cell>
          <cell r="R165">
            <v>2.3E-2</v>
          </cell>
          <cell r="S165">
            <v>0.156</v>
          </cell>
          <cell r="T165">
            <v>0.13500000000000001</v>
          </cell>
          <cell r="U165">
            <v>7.8E-2</v>
          </cell>
          <cell r="V165">
            <v>7.0999999999999994E-2</v>
          </cell>
          <cell r="W165">
            <v>0.371</v>
          </cell>
          <cell r="X165">
            <v>0.106</v>
          </cell>
          <cell r="Y165">
            <v>0.83299999999999996</v>
          </cell>
          <cell r="Z165">
            <v>6.0999999999999999E-2</v>
          </cell>
          <cell r="AA165">
            <v>0</v>
          </cell>
          <cell r="AB165">
            <v>0.255</v>
          </cell>
          <cell r="AC165">
            <v>0.32100000000000001</v>
          </cell>
          <cell r="AD165">
            <v>0.17</v>
          </cell>
          <cell r="AE165">
            <v>0.755</v>
          </cell>
          <cell r="AF165">
            <v>8.1000000000000003E-2</v>
          </cell>
          <cell r="AG165">
            <v>0.91900000000000004</v>
          </cell>
          <cell r="AH165">
            <v>0.313</v>
          </cell>
          <cell r="AI165">
            <v>0.68799999999999994</v>
          </cell>
          <cell r="AK165">
            <v>0.45</v>
          </cell>
          <cell r="AL165">
            <v>6.3E-2</v>
          </cell>
          <cell r="AM165">
            <v>0.05</v>
          </cell>
          <cell r="AN165">
            <v>0.313</v>
          </cell>
          <cell r="AO165">
            <v>0.125</v>
          </cell>
          <cell r="AP165">
            <v>0</v>
          </cell>
          <cell r="AQ165">
            <v>0</v>
          </cell>
          <cell r="AR165">
            <v>4.9000000000000002E-2</v>
          </cell>
          <cell r="AS165">
            <v>0.84</v>
          </cell>
          <cell r="AT165">
            <v>0.111</v>
          </cell>
          <cell r="AV165">
            <v>8.9999999999999993E-3</v>
          </cell>
          <cell r="AW165">
            <v>4.0000000000000001E-3</v>
          </cell>
          <cell r="AX165">
            <v>0</v>
          </cell>
          <cell r="AY165">
            <v>0.86899999999999999</v>
          </cell>
          <cell r="AZ165">
            <v>0.11799999999999999</v>
          </cell>
          <cell r="BA165">
            <v>2.0470000000000002</v>
          </cell>
          <cell r="BB165">
            <v>0.10299999999999999</v>
          </cell>
          <cell r="BC165">
            <v>0.36299999999999999</v>
          </cell>
          <cell r="BD165">
            <v>0.40899999999999997</v>
          </cell>
          <cell r="BE165">
            <v>0.126</v>
          </cell>
          <cell r="BF165">
            <v>0.88</v>
          </cell>
          <cell r="BG165">
            <v>8.1000000000000003E-2</v>
          </cell>
          <cell r="BH165">
            <v>1.6E-2</v>
          </cell>
          <cell r="BI165">
            <v>6.0000000000000001E-3</v>
          </cell>
          <cell r="BJ165">
            <v>0</v>
          </cell>
          <cell r="BK165">
            <v>1.7000000000000001E-2</v>
          </cell>
          <cell r="BL165">
            <v>0</v>
          </cell>
          <cell r="BM165">
            <v>3.0000000000000001E-3</v>
          </cell>
          <cell r="BN165">
            <v>8.9999999999999993E-3</v>
          </cell>
          <cell r="BO165">
            <v>4.5999999999999999E-2</v>
          </cell>
          <cell r="BP165">
            <v>9.9000000000000005E-2</v>
          </cell>
          <cell r="BQ165">
            <v>0.84299999999999997</v>
          </cell>
          <cell r="BR165">
            <v>0</v>
          </cell>
          <cell r="BS165">
            <v>0</v>
          </cell>
          <cell r="BT165">
            <v>0</v>
          </cell>
          <cell r="BU165">
            <v>0.01</v>
          </cell>
          <cell r="BV165">
            <v>4.2999999999999997E-2</v>
          </cell>
          <cell r="BW165">
            <v>0.94799999999999995</v>
          </cell>
          <cell r="BX165">
            <v>0</v>
          </cell>
          <cell r="BY165">
            <v>0</v>
          </cell>
          <cell r="BZ165">
            <v>0</v>
          </cell>
          <cell r="CA165">
            <v>0.121</v>
          </cell>
          <cell r="CB165">
            <v>0.61299999999999999</v>
          </cell>
          <cell r="CC165">
            <v>0.26600000000000001</v>
          </cell>
          <cell r="CD165">
            <v>1.6E-2</v>
          </cell>
          <cell r="CE165">
            <v>0</v>
          </cell>
          <cell r="CF165">
            <v>0</v>
          </cell>
          <cell r="CG165">
            <v>1.6E-2</v>
          </cell>
          <cell r="CH165">
            <v>0.35899999999999999</v>
          </cell>
          <cell r="CI165">
            <v>0.61</v>
          </cell>
          <cell r="CJ165">
            <v>0</v>
          </cell>
          <cell r="CK165">
            <v>0</v>
          </cell>
          <cell r="CL165">
            <v>0</v>
          </cell>
          <cell r="CM165">
            <v>0</v>
          </cell>
          <cell r="CN165">
            <v>0</v>
          </cell>
          <cell r="CO165">
            <v>1</v>
          </cell>
          <cell r="CP165">
            <v>0.60199999999999998</v>
          </cell>
          <cell r="CQ165">
            <v>0.25600000000000001</v>
          </cell>
          <cell r="CR165">
            <v>2.5999999999999999E-2</v>
          </cell>
          <cell r="CS165">
            <v>1.7000000000000001E-2</v>
          </cell>
          <cell r="CT165">
            <v>9.8000000000000004E-2</v>
          </cell>
          <cell r="CU165">
            <v>0.57799999999999996</v>
          </cell>
          <cell r="CV165">
            <v>0.214</v>
          </cell>
          <cell r="CW165">
            <v>4.3999999999999997E-2</v>
          </cell>
          <cell r="CX165">
            <v>7.6999999999999999E-2</v>
          </cell>
          <cell r="CY165">
            <v>8.6999999999999994E-2</v>
          </cell>
          <cell r="CZ165">
            <v>0.67200000000000004</v>
          </cell>
          <cell r="DA165">
            <v>0.27400000000000002</v>
          </cell>
          <cell r="DB165">
            <v>4.8000000000000001E-2</v>
          </cell>
          <cell r="DC165">
            <v>2E-3</v>
          </cell>
          <cell r="DD165">
            <v>4.0000000000000001E-3</v>
          </cell>
          <cell r="DE165">
            <v>0.59599999999999997</v>
          </cell>
          <cell r="DF165">
            <v>8.7999999999999995E-2</v>
          </cell>
          <cell r="DG165">
            <v>5.0000000000000001E-3</v>
          </cell>
          <cell r="DH165">
            <v>0</v>
          </cell>
          <cell r="DI165">
            <v>0.311</v>
          </cell>
          <cell r="DJ165">
            <v>0.55500000000000005</v>
          </cell>
          <cell r="DK165">
            <v>0.29099999999999998</v>
          </cell>
          <cell r="DL165">
            <v>7.1999999999999995E-2</v>
          </cell>
          <cell r="DM165">
            <v>1.0999999999999999E-2</v>
          </cell>
          <cell r="DN165">
            <v>7.0999999999999994E-2</v>
          </cell>
          <cell r="DO165">
            <v>0.55100000000000005</v>
          </cell>
          <cell r="DP165">
            <v>9.9000000000000005E-2</v>
          </cell>
          <cell r="DQ165">
            <v>5.0000000000000001E-3</v>
          </cell>
          <cell r="DR165">
            <v>6.6000000000000003E-2</v>
          </cell>
          <cell r="DS165">
            <v>0.27900000000000003</v>
          </cell>
          <cell r="DT165">
            <v>0.55200000000000005</v>
          </cell>
          <cell r="DU165">
            <v>0.31</v>
          </cell>
          <cell r="DV165">
            <v>9.5000000000000001E-2</v>
          </cell>
          <cell r="DW165">
            <v>0</v>
          </cell>
          <cell r="DX165">
            <v>4.2999999999999997E-2</v>
          </cell>
          <cell r="DY165">
            <v>0.22800000000000001</v>
          </cell>
          <cell r="DZ165">
            <v>0.48299999999999998</v>
          </cell>
          <cell r="EA165">
            <v>8.8999999999999996E-2</v>
          </cell>
          <cell r="EB165">
            <v>0.20100000000000001</v>
          </cell>
          <cell r="EC165">
            <v>0.08</v>
          </cell>
          <cell r="ED165">
            <v>0.32900000000000001</v>
          </cell>
          <cell r="EE165">
            <v>5.8999999999999997E-2</v>
          </cell>
          <cell r="EF165">
            <v>0.36399999999999999</v>
          </cell>
          <cell r="EG165">
            <v>0.16700000000000001</v>
          </cell>
          <cell r="EH165">
            <v>0.26500000000000001</v>
          </cell>
          <cell r="EI165">
            <v>0.47699999999999998</v>
          </cell>
          <cell r="EJ165">
            <v>8.5999999999999993E-2</v>
          </cell>
          <cell r="EK165">
            <v>0.17199999999999999</v>
          </cell>
          <cell r="EL165">
            <v>0.313</v>
          </cell>
          <cell r="EM165">
            <v>4.5999999999999999E-2</v>
          </cell>
          <cell r="EN165">
            <v>0.104</v>
          </cell>
          <cell r="EO165">
            <v>0.13500000000000001</v>
          </cell>
          <cell r="EP165">
            <v>0.127</v>
          </cell>
          <cell r="EQ165">
            <v>0.27500000000000002</v>
          </cell>
          <cell r="ER165">
            <v>0.26700000000000002</v>
          </cell>
          <cell r="ES165">
            <v>0.40200000000000002</v>
          </cell>
          <cell r="ET165">
            <v>4.2999999999999997E-2</v>
          </cell>
          <cell r="EU165">
            <v>0.20200000000000001</v>
          </cell>
          <cell r="EV165">
            <v>7.0999999999999994E-2</v>
          </cell>
          <cell r="EW165">
            <v>5.0000000000000001E-3</v>
          </cell>
          <cell r="EX165">
            <v>0.161</v>
          </cell>
          <cell r="EY165">
            <v>8.5999999999999993E-2</v>
          </cell>
          <cell r="EZ165">
            <v>0.214</v>
          </cell>
          <cell r="FA165">
            <v>0.34100000000000003</v>
          </cell>
          <cell r="FB165">
            <v>0.30099999999999999</v>
          </cell>
          <cell r="FC165">
            <v>0.33500000000000002</v>
          </cell>
          <cell r="FD165">
            <v>2.4E-2</v>
          </cell>
          <cell r="FE165">
            <v>0.46700000000000003</v>
          </cell>
          <cell r="FF165">
            <v>0.36899999999999999</v>
          </cell>
          <cell r="FG165">
            <v>0.16400000000000001</v>
          </cell>
          <cell r="FH165">
            <v>0</v>
          </cell>
          <cell r="FI165">
            <v>0.12</v>
          </cell>
          <cell r="FJ165">
            <v>0.56699999999999995</v>
          </cell>
          <cell r="FK165">
            <v>0.31</v>
          </cell>
          <cell r="FL165">
            <v>3.0000000000000001E-3</v>
          </cell>
          <cell r="FM165">
            <v>8.9999999999999993E-3</v>
          </cell>
          <cell r="FN165">
            <v>0.57499999999999996</v>
          </cell>
          <cell r="FO165">
            <v>0.379</v>
          </cell>
          <cell r="FP165">
            <v>3.6999999999999998E-2</v>
          </cell>
          <cell r="FQ165">
            <v>0.88</v>
          </cell>
          <cell r="FR165">
            <v>2.1999999999999999E-2</v>
          </cell>
          <cell r="FS165">
            <v>5.0000000000000001E-3</v>
          </cell>
          <cell r="FT165">
            <v>0.06</v>
          </cell>
          <cell r="FU165">
            <v>3.3000000000000002E-2</v>
          </cell>
          <cell r="FV165">
            <v>0</v>
          </cell>
          <cell r="FW165">
            <v>0.86899999999999999</v>
          </cell>
          <cell r="FX165">
            <v>2.5000000000000001E-2</v>
          </cell>
          <cell r="FY165">
            <v>6.0000000000000001E-3</v>
          </cell>
          <cell r="FZ165">
            <v>6.7000000000000004E-2</v>
          </cell>
          <cell r="GA165">
            <v>3.3000000000000002E-2</v>
          </cell>
          <cell r="GB165">
            <v>0</v>
          </cell>
          <cell r="GC165">
            <v>0</v>
          </cell>
          <cell r="GD165">
            <v>0</v>
          </cell>
          <cell r="GE165">
            <v>0</v>
          </cell>
          <cell r="GF165">
            <v>0</v>
          </cell>
          <cell r="GG165">
            <v>0</v>
          </cell>
          <cell r="GH165">
            <v>0</v>
          </cell>
          <cell r="GI165">
            <v>0</v>
          </cell>
          <cell r="GJ165">
            <v>0</v>
          </cell>
          <cell r="GK165">
            <v>3.0000000000000001E-3</v>
          </cell>
          <cell r="GL165">
            <v>0</v>
          </cell>
          <cell r="GM165">
            <v>0</v>
          </cell>
          <cell r="GN165">
            <v>0</v>
          </cell>
          <cell r="GO165">
            <v>8.7999999999999995E-2</v>
          </cell>
          <cell r="GP165">
            <v>1.7000000000000001E-2</v>
          </cell>
          <cell r="GQ165">
            <v>8.9999999999999993E-3</v>
          </cell>
          <cell r="GR165">
            <v>4.0000000000000001E-3</v>
          </cell>
          <cell r="GS165">
            <v>0</v>
          </cell>
          <cell r="GT165">
            <v>1.4E-2</v>
          </cell>
          <cell r="GU165">
            <v>0.753</v>
          </cell>
          <cell r="GV165">
            <v>5.6000000000000001E-2</v>
          </cell>
          <cell r="GW165">
            <v>4.0000000000000001E-3</v>
          </cell>
          <cell r="GX165">
            <v>3.0000000000000001E-3</v>
          </cell>
          <cell r="GY165">
            <v>0</v>
          </cell>
          <cell r="GZ165">
            <v>3.0000000000000001E-3</v>
          </cell>
          <cell r="HA165">
            <v>3.7999999999999999E-2</v>
          </cell>
          <cell r="HB165">
            <v>8.0000000000000002E-3</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3.0000000000000001E-3</v>
          </cell>
          <cell r="HS165">
            <v>0</v>
          </cell>
          <cell r="HT165">
            <v>0</v>
          </cell>
          <cell r="HU165">
            <v>5.0000000000000001E-3</v>
          </cell>
          <cell r="HV165">
            <v>1.0999999999999999E-2</v>
          </cell>
          <cell r="HW165">
            <v>1.2E-2</v>
          </cell>
          <cell r="HX165">
            <v>0.104</v>
          </cell>
          <cell r="HY165">
            <v>0</v>
          </cell>
          <cell r="HZ165">
            <v>3.0000000000000001E-3</v>
          </cell>
          <cell r="IA165">
            <v>4.0000000000000001E-3</v>
          </cell>
          <cell r="IB165">
            <v>3.5000000000000003E-2</v>
          </cell>
          <cell r="IC165">
            <v>8.6999999999999994E-2</v>
          </cell>
          <cell r="ID165">
            <v>0.68899999999999995</v>
          </cell>
          <cell r="IE165">
            <v>0</v>
          </cell>
          <cell r="IF165">
            <v>0</v>
          </cell>
          <cell r="IG165">
            <v>0</v>
          </cell>
          <cell r="IH165">
            <v>0</v>
          </cell>
          <cell r="II165">
            <v>0</v>
          </cell>
          <cell r="IJ165">
            <v>4.5999999999999999E-2</v>
          </cell>
          <cell r="IK165">
            <v>0</v>
          </cell>
          <cell r="IL165">
            <v>0</v>
          </cell>
          <cell r="IM165">
            <v>0</v>
          </cell>
          <cell r="IN165">
            <v>0</v>
          </cell>
          <cell r="IO165">
            <v>0</v>
          </cell>
          <cell r="IP165">
            <v>0</v>
          </cell>
          <cell r="IQ165">
            <v>0</v>
          </cell>
          <cell r="IR165">
            <v>0</v>
          </cell>
          <cell r="IS165">
            <v>0</v>
          </cell>
          <cell r="IT165">
            <v>3.0000000000000001E-3</v>
          </cell>
          <cell r="IU165">
            <v>0</v>
          </cell>
          <cell r="IV165">
            <v>0</v>
          </cell>
          <cell r="IW165">
            <v>0</v>
          </cell>
          <cell r="IX165">
            <v>0</v>
          </cell>
          <cell r="IY165">
            <v>0</v>
          </cell>
          <cell r="IZ165">
            <v>6.0000000000000001E-3</v>
          </cell>
          <cell r="JA165">
            <v>2.4E-2</v>
          </cell>
          <cell r="JB165">
            <v>0.10199999999999999</v>
          </cell>
          <cell r="JC165">
            <v>0</v>
          </cell>
          <cell r="JD165">
            <v>0</v>
          </cell>
          <cell r="JE165">
            <v>0</v>
          </cell>
          <cell r="JF165">
            <v>0</v>
          </cell>
          <cell r="JG165">
            <v>1.7999999999999999E-2</v>
          </cell>
          <cell r="JH165">
            <v>0.8</v>
          </cell>
          <cell r="JI165">
            <v>0</v>
          </cell>
          <cell r="JJ165">
            <v>0</v>
          </cell>
          <cell r="JK165">
            <v>0</v>
          </cell>
          <cell r="JL165">
            <v>0</v>
          </cell>
          <cell r="JM165">
            <v>0</v>
          </cell>
          <cell r="JN165">
            <v>4.5999999999999999E-2</v>
          </cell>
          <cell r="JO165">
            <v>0</v>
          </cell>
          <cell r="JP165">
            <v>0</v>
          </cell>
          <cell r="JQ165">
            <v>0</v>
          </cell>
          <cell r="JR165">
            <v>0</v>
          </cell>
          <cell r="JS165">
            <v>0</v>
          </cell>
          <cell r="JT165">
            <v>0</v>
          </cell>
          <cell r="JU165">
            <v>0</v>
          </cell>
          <cell r="JV165">
            <v>0</v>
          </cell>
          <cell r="JW165">
            <v>0</v>
          </cell>
          <cell r="JX165">
            <v>0</v>
          </cell>
          <cell r="JY165">
            <v>0</v>
          </cell>
          <cell r="JZ165">
            <v>3.0000000000000001E-3</v>
          </cell>
          <cell r="KA165">
            <v>0</v>
          </cell>
          <cell r="KB165">
            <v>0</v>
          </cell>
          <cell r="KC165">
            <v>0</v>
          </cell>
          <cell r="KD165">
            <v>2.7E-2</v>
          </cell>
          <cell r="KE165">
            <v>6.6000000000000003E-2</v>
          </cell>
          <cell r="KF165">
            <v>3.9E-2</v>
          </cell>
          <cell r="KG165">
            <v>0</v>
          </cell>
          <cell r="KH165">
            <v>0</v>
          </cell>
          <cell r="KI165">
            <v>0</v>
          </cell>
          <cell r="KJ165">
            <v>7.0999999999999994E-2</v>
          </cell>
          <cell r="KK165">
            <v>0.52400000000000002</v>
          </cell>
          <cell r="KL165">
            <v>0.224</v>
          </cell>
          <cell r="KM165">
            <v>0</v>
          </cell>
          <cell r="KN165">
            <v>0</v>
          </cell>
          <cell r="KO165">
            <v>0</v>
          </cell>
          <cell r="KP165">
            <v>2.3E-2</v>
          </cell>
          <cell r="KQ165">
            <v>2.3E-2</v>
          </cell>
          <cell r="KR165">
            <v>0</v>
          </cell>
          <cell r="KS165">
            <v>0</v>
          </cell>
          <cell r="KT165">
            <v>0</v>
          </cell>
          <cell r="KU165">
            <v>0</v>
          </cell>
          <cell r="KV165">
            <v>0</v>
          </cell>
          <cell r="KW165">
            <v>0</v>
          </cell>
          <cell r="KX165">
            <v>0</v>
          </cell>
          <cell r="KY165">
            <v>0</v>
          </cell>
          <cell r="KZ165">
            <v>0</v>
          </cell>
          <cell r="LA165">
            <v>0</v>
          </cell>
          <cell r="LB165">
            <v>3.0000000000000001E-3</v>
          </cell>
          <cell r="LC165">
            <v>0</v>
          </cell>
          <cell r="LD165">
            <v>0</v>
          </cell>
          <cell r="LE165">
            <v>0</v>
          </cell>
          <cell r="LF165">
            <v>0</v>
          </cell>
          <cell r="LG165">
            <v>0</v>
          </cell>
          <cell r="LH165">
            <v>1.2E-2</v>
          </cell>
          <cell r="LI165">
            <v>0.04</v>
          </cell>
          <cell r="LJ165">
            <v>7.9000000000000001E-2</v>
          </cell>
          <cell r="LK165">
            <v>1.6E-2</v>
          </cell>
          <cell r="LL165">
            <v>0</v>
          </cell>
          <cell r="LM165">
            <v>0</v>
          </cell>
          <cell r="LN165">
            <v>0</v>
          </cell>
          <cell r="LO165">
            <v>0.307</v>
          </cell>
          <cell r="LP165">
            <v>0.496</v>
          </cell>
          <cell r="LQ165">
            <v>0</v>
          </cell>
          <cell r="LR165">
            <v>0</v>
          </cell>
          <cell r="LS165">
            <v>0</v>
          </cell>
          <cell r="LT165">
            <v>0</v>
          </cell>
          <cell r="LU165">
            <v>1.2E-2</v>
          </cell>
          <cell r="LV165">
            <v>3.4000000000000002E-2</v>
          </cell>
          <cell r="LW165">
            <v>0</v>
          </cell>
          <cell r="LX165">
            <v>0</v>
          </cell>
          <cell r="LY165">
            <v>0</v>
          </cell>
          <cell r="LZ165">
            <v>0</v>
          </cell>
          <cell r="MA165">
            <v>0</v>
          </cell>
          <cell r="MB165">
            <v>0</v>
          </cell>
          <cell r="MC165">
            <v>0</v>
          </cell>
          <cell r="MD165">
            <v>0</v>
          </cell>
          <cell r="ME165">
            <v>0</v>
          </cell>
          <cell r="MF165">
            <v>0</v>
          </cell>
          <cell r="MG165">
            <v>0</v>
          </cell>
          <cell r="MH165">
            <v>3.0000000000000001E-3</v>
          </cell>
          <cell r="MI165">
            <v>0</v>
          </cell>
          <cell r="MJ165">
            <v>0</v>
          </cell>
          <cell r="MK165">
            <v>0</v>
          </cell>
          <cell r="ML165">
            <v>0</v>
          </cell>
          <cell r="MM165">
            <v>0</v>
          </cell>
          <cell r="MN165">
            <v>0.13300000000000001</v>
          </cell>
          <cell r="MO165">
            <v>0</v>
          </cell>
          <cell r="MP165">
            <v>0</v>
          </cell>
          <cell r="MQ165">
            <v>0</v>
          </cell>
          <cell r="MR165">
            <v>0</v>
          </cell>
          <cell r="MS165">
            <v>0</v>
          </cell>
          <cell r="MT165">
            <v>0.81799999999999995</v>
          </cell>
          <cell r="MU165">
            <v>0</v>
          </cell>
          <cell r="MV165">
            <v>0</v>
          </cell>
          <cell r="MW165">
            <v>0</v>
          </cell>
          <cell r="MX165">
            <v>0</v>
          </cell>
          <cell r="MY165">
            <v>0</v>
          </cell>
          <cell r="MZ165">
            <v>4.5999999999999999E-2</v>
          </cell>
          <cell r="NA165">
            <v>0.08</v>
          </cell>
          <cell r="NB165">
            <v>8.2000000000000003E-2</v>
          </cell>
          <cell r="NC165">
            <v>1.7000000000000001E-2</v>
          </cell>
          <cell r="ND165">
            <v>2.7E-2</v>
          </cell>
          <cell r="NE165">
            <v>2.1999999999999999E-2</v>
          </cell>
          <cell r="NF165">
            <v>0</v>
          </cell>
          <cell r="NG165">
            <v>0.191</v>
          </cell>
          <cell r="NH165">
            <v>2.8000000000000001E-2</v>
          </cell>
          <cell r="NI165">
            <v>0.26700000000000002</v>
          </cell>
          <cell r="NJ165">
            <v>0</v>
          </cell>
          <cell r="NK165">
            <v>0</v>
          </cell>
          <cell r="NL165">
            <v>2.7E-2</v>
          </cell>
          <cell r="NM165">
            <v>1.4E-2</v>
          </cell>
          <cell r="NN165">
            <v>4.2999999999999997E-2</v>
          </cell>
          <cell r="NO165">
            <v>0</v>
          </cell>
          <cell r="NP165">
            <v>0</v>
          </cell>
          <cell r="NQ165">
            <v>2.9000000000000001E-2</v>
          </cell>
          <cell r="NR165">
            <v>0</v>
          </cell>
          <cell r="NS165">
            <v>2.7E-2</v>
          </cell>
          <cell r="NT165">
            <v>0.14499999999999999</v>
          </cell>
          <cell r="NU165">
            <v>0.18</v>
          </cell>
          <cell r="NV165">
            <v>2.5999999999999999E-2</v>
          </cell>
          <cell r="NW165">
            <v>0</v>
          </cell>
          <cell r="NX165">
            <v>2.1999999999999999E-2</v>
          </cell>
          <cell r="NY165">
            <v>5.2999999999999999E-2</v>
          </cell>
          <cell r="NZ165">
            <v>0.40899999999999997</v>
          </cell>
          <cell r="OA165">
            <v>2.1000000000000001E-2</v>
          </cell>
          <cell r="OB165">
            <v>0</v>
          </cell>
          <cell r="OC165">
            <v>0</v>
          </cell>
          <cell r="OD165">
            <v>2.4E-2</v>
          </cell>
          <cell r="OE165">
            <v>6.5000000000000002E-2</v>
          </cell>
          <cell r="OF165">
            <v>0</v>
          </cell>
          <cell r="OG165">
            <v>3.3000000000000002E-2</v>
          </cell>
          <cell r="OH165">
            <v>1.7999999999999999E-2</v>
          </cell>
          <cell r="OI165">
            <v>0</v>
          </cell>
          <cell r="OJ165">
            <v>0.15</v>
          </cell>
          <cell r="OK165">
            <v>7.6999999999999999E-2</v>
          </cell>
          <cell r="OL165">
            <v>3.0000000000000001E-3</v>
          </cell>
          <cell r="OM165">
            <v>0</v>
          </cell>
          <cell r="ON165">
            <v>0</v>
          </cell>
          <cell r="OO165">
            <v>0.11600000000000001</v>
          </cell>
          <cell r="OP165">
            <v>0.16900000000000001</v>
          </cell>
          <cell r="OQ165">
            <v>0.02</v>
          </cell>
          <cell r="OR165">
            <v>2.4E-2</v>
          </cell>
          <cell r="OS165">
            <v>1.7000000000000001E-2</v>
          </cell>
          <cell r="OT165">
            <v>2.5999999999999999E-2</v>
          </cell>
          <cell r="OU165">
            <v>1.4E-2</v>
          </cell>
          <cell r="OV165">
            <v>0</v>
          </cell>
          <cell r="OW165">
            <v>2.9000000000000001E-2</v>
          </cell>
          <cell r="OX165">
            <v>0.27300000000000002</v>
          </cell>
          <cell r="OY165">
            <v>4.8000000000000001E-2</v>
          </cell>
          <cell r="OZ165">
            <v>1.4999999999999999E-2</v>
          </cell>
          <cell r="PA165">
            <v>2.7E-2</v>
          </cell>
          <cell r="PB165">
            <v>5.0000000000000001E-3</v>
          </cell>
          <cell r="PC165">
            <v>0</v>
          </cell>
          <cell r="PD165">
            <v>0.13400000000000001</v>
          </cell>
        </row>
        <row r="166">
          <cell r="A166" t="str">
            <v>3EU2</v>
          </cell>
          <cell r="B166" t="str">
            <v>166</v>
          </cell>
          <cell r="C166" t="str">
            <v>NAF 4</v>
          </cell>
          <cell r="D166" t="str">
            <v>EU2</v>
          </cell>
          <cell r="E166" t="str">
            <v>3</v>
          </cell>
          <cell r="F166">
            <v>1.6E-2</v>
          </cell>
          <cell r="G166">
            <v>8.0000000000000002E-3</v>
          </cell>
          <cell r="H166">
            <v>0.127</v>
          </cell>
          <cell r="I166">
            <v>0.82399999999999995</v>
          </cell>
          <cell r="J166">
            <v>2.4E-2</v>
          </cell>
          <cell r="K166">
            <v>0.81599999999999995</v>
          </cell>
          <cell r="L166">
            <v>7.8E-2</v>
          </cell>
          <cell r="M166">
            <v>0</v>
          </cell>
          <cell r="N166">
            <v>0.106</v>
          </cell>
          <cell r="O166">
            <v>0.107</v>
          </cell>
          <cell r="P166">
            <v>0.223</v>
          </cell>
          <cell r="Q166">
            <v>3.5000000000000003E-2</v>
          </cell>
          <cell r="R166">
            <v>8.9999999999999993E-3</v>
          </cell>
          <cell r="S166">
            <v>0.27</v>
          </cell>
          <cell r="T166">
            <v>0.187</v>
          </cell>
          <cell r="U166">
            <v>0</v>
          </cell>
          <cell r="V166">
            <v>5.7000000000000002E-2</v>
          </cell>
          <cell r="W166">
            <v>0.38800000000000001</v>
          </cell>
          <cell r="X166">
            <v>7.1999999999999995E-2</v>
          </cell>
          <cell r="Y166">
            <v>0.876</v>
          </cell>
          <cell r="Z166">
            <v>5.2999999999999999E-2</v>
          </cell>
          <cell r="AA166">
            <v>0.28599999999999998</v>
          </cell>
          <cell r="AB166">
            <v>0.24299999999999999</v>
          </cell>
          <cell r="AC166">
            <v>0.14299999999999999</v>
          </cell>
          <cell r="AD166">
            <v>0.34300000000000003</v>
          </cell>
          <cell r="AE166">
            <v>0.17100000000000001</v>
          </cell>
          <cell r="AF166">
            <v>3.1E-2</v>
          </cell>
          <cell r="AG166">
            <v>0.96899999999999997</v>
          </cell>
          <cell r="AH166">
            <v>0</v>
          </cell>
          <cell r="AI166">
            <v>1</v>
          </cell>
          <cell r="AK166">
            <v>0.90300000000000002</v>
          </cell>
          <cell r="AL166">
            <v>0</v>
          </cell>
          <cell r="AM166">
            <v>0</v>
          </cell>
          <cell r="AN166">
            <v>0</v>
          </cell>
          <cell r="AO166">
            <v>9.7000000000000003E-2</v>
          </cell>
          <cell r="AP166">
            <v>0</v>
          </cell>
          <cell r="AQ166">
            <v>0.32300000000000001</v>
          </cell>
          <cell r="AR166">
            <v>0</v>
          </cell>
          <cell r="AS166">
            <v>0.67700000000000005</v>
          </cell>
          <cell r="AT166">
            <v>0</v>
          </cell>
          <cell r="AV166">
            <v>1.7999999999999999E-2</v>
          </cell>
          <cell r="AW166">
            <v>1.2999999999999999E-2</v>
          </cell>
          <cell r="AX166">
            <v>0</v>
          </cell>
          <cell r="AY166">
            <v>0.83099999999999996</v>
          </cell>
          <cell r="AZ166">
            <v>0.13800000000000001</v>
          </cell>
          <cell r="BA166">
            <v>8.9469999999999992</v>
          </cell>
          <cell r="BB166">
            <v>0.17299999999999999</v>
          </cell>
          <cell r="BC166">
            <v>0.36099999999999999</v>
          </cell>
          <cell r="BD166">
            <v>0.32500000000000001</v>
          </cell>
          <cell r="BE166">
            <v>0.14099999999999999</v>
          </cell>
          <cell r="BF166">
            <v>0.88900000000000001</v>
          </cell>
          <cell r="BG166">
            <v>5.0999999999999997E-2</v>
          </cell>
          <cell r="BH166">
            <v>4.4999999999999998E-2</v>
          </cell>
          <cell r="BI166">
            <v>0</v>
          </cell>
          <cell r="BJ166">
            <v>1E-3</v>
          </cell>
          <cell r="BK166">
            <v>1.4999999999999999E-2</v>
          </cell>
          <cell r="BL166">
            <v>0</v>
          </cell>
          <cell r="BM166">
            <v>1.9E-2</v>
          </cell>
          <cell r="BN166">
            <v>6.2E-2</v>
          </cell>
          <cell r="BO166">
            <v>7.9000000000000001E-2</v>
          </cell>
          <cell r="BP166">
            <v>0.25900000000000001</v>
          </cell>
          <cell r="BQ166">
            <v>0.58199999999999996</v>
          </cell>
          <cell r="BR166">
            <v>0</v>
          </cell>
          <cell r="BS166">
            <v>0</v>
          </cell>
          <cell r="BT166">
            <v>1E-3</v>
          </cell>
          <cell r="BU166">
            <v>0</v>
          </cell>
          <cell r="BV166">
            <v>0.03</v>
          </cell>
          <cell r="BW166">
            <v>0.96899999999999997</v>
          </cell>
          <cell r="BX166">
            <v>0</v>
          </cell>
          <cell r="BY166">
            <v>0</v>
          </cell>
          <cell r="BZ166">
            <v>0</v>
          </cell>
          <cell r="CA166">
            <v>0.19600000000000001</v>
          </cell>
          <cell r="CB166">
            <v>0.66300000000000003</v>
          </cell>
          <cell r="CC166">
            <v>0.14199999999999999</v>
          </cell>
          <cell r="CD166">
            <v>0</v>
          </cell>
          <cell r="CE166">
            <v>8.9999999999999993E-3</v>
          </cell>
          <cell r="CF166">
            <v>0</v>
          </cell>
          <cell r="CG166">
            <v>8.3000000000000004E-2</v>
          </cell>
          <cell r="CH166">
            <v>0.65100000000000002</v>
          </cell>
          <cell r="CI166">
            <v>0.25700000000000001</v>
          </cell>
          <cell r="CJ166">
            <v>0</v>
          </cell>
          <cell r="CK166">
            <v>0</v>
          </cell>
          <cell r="CL166">
            <v>0</v>
          </cell>
          <cell r="CM166">
            <v>0</v>
          </cell>
          <cell r="CN166">
            <v>0</v>
          </cell>
          <cell r="CO166">
            <v>1</v>
          </cell>
          <cell r="CP166">
            <v>0.65700000000000003</v>
          </cell>
          <cell r="CQ166">
            <v>0.23599999999999999</v>
          </cell>
          <cell r="CR166">
            <v>6.3E-2</v>
          </cell>
          <cell r="CS166">
            <v>2E-3</v>
          </cell>
          <cell r="CT166">
            <v>4.2000000000000003E-2</v>
          </cell>
          <cell r="CU166">
            <v>0.67300000000000004</v>
          </cell>
          <cell r="CV166">
            <v>0.14699999999999999</v>
          </cell>
          <cell r="CW166">
            <v>1.7999999999999999E-2</v>
          </cell>
          <cell r="CX166">
            <v>4.8000000000000001E-2</v>
          </cell>
          <cell r="CY166">
            <v>0.114</v>
          </cell>
          <cell r="CZ166">
            <v>0.81499999999999995</v>
          </cell>
          <cell r="DA166">
            <v>0.108</v>
          </cell>
          <cell r="DB166">
            <v>7.5999999999999998E-2</v>
          </cell>
          <cell r="DC166">
            <v>0</v>
          </cell>
          <cell r="DD166">
            <v>0</v>
          </cell>
          <cell r="DE166">
            <v>0.65600000000000003</v>
          </cell>
          <cell r="DF166">
            <v>8.5000000000000006E-2</v>
          </cell>
          <cell r="DG166">
            <v>0</v>
          </cell>
          <cell r="DH166">
            <v>0</v>
          </cell>
          <cell r="DI166">
            <v>0.25900000000000001</v>
          </cell>
          <cell r="DJ166">
            <v>0.55600000000000005</v>
          </cell>
          <cell r="DK166">
            <v>0.23799999999999999</v>
          </cell>
          <cell r="DL166">
            <v>0.13700000000000001</v>
          </cell>
          <cell r="DM166">
            <v>3.5000000000000003E-2</v>
          </cell>
          <cell r="DN166">
            <v>3.3000000000000002E-2</v>
          </cell>
          <cell r="DO166">
            <v>0.67400000000000004</v>
          </cell>
          <cell r="DP166">
            <v>0.127</v>
          </cell>
          <cell r="DQ166">
            <v>2.4E-2</v>
          </cell>
          <cell r="DR166">
            <v>4.0000000000000001E-3</v>
          </cell>
          <cell r="DS166">
            <v>0.17199999999999999</v>
          </cell>
          <cell r="DT166">
            <v>0.55000000000000004</v>
          </cell>
          <cell r="DU166">
            <v>0.32300000000000001</v>
          </cell>
          <cell r="DV166">
            <v>0.112</v>
          </cell>
          <cell r="DW166">
            <v>0</v>
          </cell>
          <cell r="DX166">
            <v>1.6E-2</v>
          </cell>
          <cell r="DY166">
            <v>0.22700000000000001</v>
          </cell>
          <cell r="DZ166">
            <v>0.52600000000000002</v>
          </cell>
          <cell r="EA166">
            <v>0.11899999999999999</v>
          </cell>
          <cell r="EB166">
            <v>0.128</v>
          </cell>
          <cell r="EC166">
            <v>3.9E-2</v>
          </cell>
          <cell r="ED166">
            <v>0.38100000000000001</v>
          </cell>
          <cell r="EE166">
            <v>0.108</v>
          </cell>
          <cell r="EF166">
            <v>0.32800000000000001</v>
          </cell>
          <cell r="EG166">
            <v>0.14299999999999999</v>
          </cell>
          <cell r="EH166">
            <v>0.17399999999999999</v>
          </cell>
          <cell r="EI166">
            <v>0.52100000000000002</v>
          </cell>
          <cell r="EJ166">
            <v>0.106</v>
          </cell>
          <cell r="EK166">
            <v>0.19900000000000001</v>
          </cell>
          <cell r="EL166">
            <v>0.47</v>
          </cell>
          <cell r="EM166">
            <v>2.3E-2</v>
          </cell>
          <cell r="EN166">
            <v>7.4999999999999997E-2</v>
          </cell>
          <cell r="EO166">
            <v>0.108</v>
          </cell>
          <cell r="EP166">
            <v>0.108</v>
          </cell>
          <cell r="EQ166">
            <v>0.216</v>
          </cell>
          <cell r="ER166">
            <v>0.313</v>
          </cell>
          <cell r="ES166">
            <v>0.35199999999999998</v>
          </cell>
          <cell r="ET166">
            <v>4.2999999999999997E-2</v>
          </cell>
          <cell r="EU166">
            <v>0.222</v>
          </cell>
          <cell r="EV166">
            <v>0.13500000000000001</v>
          </cell>
          <cell r="EW166">
            <v>8.9999999999999993E-3</v>
          </cell>
          <cell r="EX166">
            <v>9.1999999999999998E-2</v>
          </cell>
          <cell r="EY166">
            <v>0.15</v>
          </cell>
          <cell r="EZ166">
            <v>0.104</v>
          </cell>
          <cell r="FA166">
            <v>0.51300000000000001</v>
          </cell>
          <cell r="FB166">
            <v>0.19900000000000001</v>
          </cell>
          <cell r="FC166">
            <v>0.25800000000000001</v>
          </cell>
          <cell r="FD166">
            <v>0.03</v>
          </cell>
          <cell r="FE166">
            <v>0.58399999999999996</v>
          </cell>
          <cell r="FF166">
            <v>0.19</v>
          </cell>
          <cell r="FG166">
            <v>0.214</v>
          </cell>
          <cell r="FH166">
            <v>1.2E-2</v>
          </cell>
          <cell r="FI166">
            <v>0.27400000000000002</v>
          </cell>
          <cell r="FJ166">
            <v>0.42199999999999999</v>
          </cell>
          <cell r="FK166">
            <v>0.29299999999999998</v>
          </cell>
          <cell r="FL166">
            <v>1.2E-2</v>
          </cell>
          <cell r="FM166">
            <v>2.8000000000000001E-2</v>
          </cell>
          <cell r="FN166">
            <v>0.58099999999999996</v>
          </cell>
          <cell r="FO166">
            <v>0.34</v>
          </cell>
          <cell r="FP166">
            <v>5.0999999999999997E-2</v>
          </cell>
          <cell r="FQ166">
            <v>0.81599999999999995</v>
          </cell>
          <cell r="FR166">
            <v>5.5E-2</v>
          </cell>
          <cell r="FS166">
            <v>2E-3</v>
          </cell>
          <cell r="FT166">
            <v>6.4000000000000001E-2</v>
          </cell>
          <cell r="FU166">
            <v>6.2E-2</v>
          </cell>
          <cell r="FV166">
            <v>0</v>
          </cell>
          <cell r="FW166">
            <v>0.79600000000000004</v>
          </cell>
          <cell r="FX166">
            <v>5.6000000000000001E-2</v>
          </cell>
          <cell r="FY166">
            <v>2E-3</v>
          </cell>
          <cell r="FZ166">
            <v>7.6999999999999999E-2</v>
          </cell>
          <cell r="GA166">
            <v>6.9000000000000006E-2</v>
          </cell>
          <cell r="GB166">
            <v>0</v>
          </cell>
          <cell r="GC166">
            <v>0</v>
          </cell>
          <cell r="GD166">
            <v>0</v>
          </cell>
          <cell r="GE166">
            <v>0</v>
          </cell>
          <cell r="GF166">
            <v>0</v>
          </cell>
          <cell r="GG166">
            <v>0</v>
          </cell>
          <cell r="GH166">
            <v>0</v>
          </cell>
          <cell r="GI166">
            <v>7.0000000000000001E-3</v>
          </cell>
          <cell r="GJ166">
            <v>0</v>
          </cell>
          <cell r="GK166">
            <v>0</v>
          </cell>
          <cell r="GL166">
            <v>0</v>
          </cell>
          <cell r="GM166">
            <v>1E-3</v>
          </cell>
          <cell r="GN166">
            <v>0</v>
          </cell>
          <cell r="GO166">
            <v>0.14499999999999999</v>
          </cell>
          <cell r="GP166">
            <v>0</v>
          </cell>
          <cell r="GQ166">
            <v>0</v>
          </cell>
          <cell r="GR166">
            <v>0</v>
          </cell>
          <cell r="GS166">
            <v>0</v>
          </cell>
          <cell r="GT166">
            <v>0</v>
          </cell>
          <cell r="GU166">
            <v>0.71299999999999997</v>
          </cell>
          <cell r="GV166">
            <v>5.0999999999999997E-2</v>
          </cell>
          <cell r="GW166">
            <v>4.4999999999999998E-2</v>
          </cell>
          <cell r="GX166">
            <v>0</v>
          </cell>
          <cell r="GY166">
            <v>0</v>
          </cell>
          <cell r="GZ166">
            <v>1.4999999999999999E-2</v>
          </cell>
          <cell r="HA166">
            <v>2.4E-2</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1E-3</v>
          </cell>
          <cell r="HR166">
            <v>7.0000000000000001E-3</v>
          </cell>
          <cell r="HS166">
            <v>0</v>
          </cell>
          <cell r="HT166">
            <v>0</v>
          </cell>
          <cell r="HU166">
            <v>0</v>
          </cell>
          <cell r="HV166">
            <v>7.0000000000000001E-3</v>
          </cell>
          <cell r="HW166">
            <v>6.7000000000000004E-2</v>
          </cell>
          <cell r="HX166">
            <v>7.2999999999999995E-2</v>
          </cell>
          <cell r="HY166">
            <v>0</v>
          </cell>
          <cell r="HZ166">
            <v>1.9E-2</v>
          </cell>
          <cell r="IA166">
            <v>6.2E-2</v>
          </cell>
          <cell r="IB166">
            <v>7.2999999999999995E-2</v>
          </cell>
          <cell r="IC166">
            <v>0.184</v>
          </cell>
          <cell r="ID166">
            <v>0.48499999999999999</v>
          </cell>
          <cell r="IE166">
            <v>0</v>
          </cell>
          <cell r="IF166">
            <v>0</v>
          </cell>
          <cell r="IG166">
            <v>0</v>
          </cell>
          <cell r="IH166">
            <v>0</v>
          </cell>
          <cell r="II166">
            <v>7.0000000000000001E-3</v>
          </cell>
          <cell r="IJ166">
            <v>1.7000000000000001E-2</v>
          </cell>
          <cell r="IK166">
            <v>0</v>
          </cell>
          <cell r="IL166">
            <v>0</v>
          </cell>
          <cell r="IM166">
            <v>0</v>
          </cell>
          <cell r="IN166">
            <v>0</v>
          </cell>
          <cell r="IO166">
            <v>0</v>
          </cell>
          <cell r="IP166">
            <v>0</v>
          </cell>
          <cell r="IQ166">
            <v>0</v>
          </cell>
          <cell r="IR166">
            <v>0</v>
          </cell>
          <cell r="IS166">
            <v>1E-3</v>
          </cell>
          <cell r="IT166">
            <v>0</v>
          </cell>
          <cell r="IU166">
            <v>0</v>
          </cell>
          <cell r="IV166">
            <v>7.0000000000000001E-3</v>
          </cell>
          <cell r="IW166">
            <v>0</v>
          </cell>
          <cell r="IX166">
            <v>0</v>
          </cell>
          <cell r="IY166">
            <v>0</v>
          </cell>
          <cell r="IZ166">
            <v>0</v>
          </cell>
          <cell r="JA166">
            <v>1.9E-2</v>
          </cell>
          <cell r="JB166">
            <v>0.127</v>
          </cell>
          <cell r="JC166">
            <v>0</v>
          </cell>
          <cell r="JD166">
            <v>0</v>
          </cell>
          <cell r="JE166">
            <v>0</v>
          </cell>
          <cell r="JF166">
            <v>0</v>
          </cell>
          <cell r="JG166">
            <v>1.0999999999999999E-2</v>
          </cell>
          <cell r="JH166">
            <v>0.81100000000000005</v>
          </cell>
          <cell r="JI166">
            <v>0</v>
          </cell>
          <cell r="JJ166">
            <v>0</v>
          </cell>
          <cell r="JK166">
            <v>0</v>
          </cell>
          <cell r="JL166">
            <v>0</v>
          </cell>
          <cell r="JM166">
            <v>0</v>
          </cell>
          <cell r="JN166">
            <v>2.4E-2</v>
          </cell>
          <cell r="JO166">
            <v>0</v>
          </cell>
          <cell r="JP166">
            <v>0</v>
          </cell>
          <cell r="JQ166">
            <v>0</v>
          </cell>
          <cell r="JR166">
            <v>0</v>
          </cell>
          <cell r="JS166">
            <v>0</v>
          </cell>
          <cell r="JT166">
            <v>0</v>
          </cell>
          <cell r="JU166">
            <v>0</v>
          </cell>
          <cell r="JV166">
            <v>0</v>
          </cell>
          <cell r="JW166">
            <v>0</v>
          </cell>
          <cell r="JX166">
            <v>0</v>
          </cell>
          <cell r="JY166">
            <v>8.0000000000000002E-3</v>
          </cell>
          <cell r="JZ166">
            <v>0</v>
          </cell>
          <cell r="KA166">
            <v>0</v>
          </cell>
          <cell r="KB166">
            <v>0</v>
          </cell>
          <cell r="KC166">
            <v>0</v>
          </cell>
          <cell r="KD166">
            <v>5.6000000000000001E-2</v>
          </cell>
          <cell r="KE166">
            <v>8.2000000000000003E-2</v>
          </cell>
          <cell r="KF166">
            <v>7.0000000000000001E-3</v>
          </cell>
          <cell r="KG166">
            <v>0</v>
          </cell>
          <cell r="KH166">
            <v>0</v>
          </cell>
          <cell r="KI166">
            <v>0</v>
          </cell>
          <cell r="KJ166">
            <v>0.13900000000000001</v>
          </cell>
          <cell r="KK166">
            <v>0.54800000000000004</v>
          </cell>
          <cell r="KL166">
            <v>0.13500000000000001</v>
          </cell>
          <cell r="KM166">
            <v>0</v>
          </cell>
          <cell r="KN166">
            <v>0</v>
          </cell>
          <cell r="KO166">
            <v>0</v>
          </cell>
          <cell r="KP166">
            <v>0</v>
          </cell>
          <cell r="KQ166">
            <v>2.4E-2</v>
          </cell>
          <cell r="KR166">
            <v>0</v>
          </cell>
          <cell r="KS166">
            <v>0</v>
          </cell>
          <cell r="KT166">
            <v>0</v>
          </cell>
          <cell r="KU166">
            <v>0</v>
          </cell>
          <cell r="KV166">
            <v>0</v>
          </cell>
          <cell r="KW166">
            <v>0</v>
          </cell>
          <cell r="KX166">
            <v>0</v>
          </cell>
          <cell r="KY166">
            <v>0</v>
          </cell>
          <cell r="KZ166">
            <v>0</v>
          </cell>
          <cell r="LA166">
            <v>0</v>
          </cell>
          <cell r="LB166">
            <v>1E-3</v>
          </cell>
          <cell r="LC166">
            <v>7.0000000000000001E-3</v>
          </cell>
          <cell r="LD166">
            <v>0</v>
          </cell>
          <cell r="LE166">
            <v>0</v>
          </cell>
          <cell r="LF166">
            <v>0</v>
          </cell>
          <cell r="LG166">
            <v>0</v>
          </cell>
          <cell r="LH166">
            <v>0</v>
          </cell>
          <cell r="LI166">
            <v>0.13300000000000001</v>
          </cell>
          <cell r="LJ166">
            <v>1.4999999999999999E-2</v>
          </cell>
          <cell r="LK166">
            <v>0</v>
          </cell>
          <cell r="LL166">
            <v>8.9999999999999993E-3</v>
          </cell>
          <cell r="LM166">
            <v>0</v>
          </cell>
          <cell r="LN166">
            <v>8.2000000000000003E-2</v>
          </cell>
          <cell r="LO166">
            <v>0.48699999999999999</v>
          </cell>
          <cell r="LP166">
            <v>0.24199999999999999</v>
          </cell>
          <cell r="LQ166">
            <v>0</v>
          </cell>
          <cell r="LR166">
            <v>0</v>
          </cell>
          <cell r="LS166">
            <v>0</v>
          </cell>
          <cell r="LT166">
            <v>0</v>
          </cell>
          <cell r="LU166">
            <v>2.4E-2</v>
          </cell>
          <cell r="LV166">
            <v>0</v>
          </cell>
          <cell r="LW166">
            <v>0</v>
          </cell>
          <cell r="LX166">
            <v>0</v>
          </cell>
          <cell r="LY166">
            <v>0</v>
          </cell>
          <cell r="LZ166">
            <v>0</v>
          </cell>
          <cell r="MA166">
            <v>0</v>
          </cell>
          <cell r="MB166">
            <v>0</v>
          </cell>
          <cell r="MC166">
            <v>0</v>
          </cell>
          <cell r="MD166">
            <v>0</v>
          </cell>
          <cell r="ME166">
            <v>0</v>
          </cell>
          <cell r="MF166">
            <v>0</v>
          </cell>
          <cell r="MG166">
            <v>0</v>
          </cell>
          <cell r="MH166">
            <v>8.0000000000000002E-3</v>
          </cell>
          <cell r="MI166">
            <v>0</v>
          </cell>
          <cell r="MJ166">
            <v>0</v>
          </cell>
          <cell r="MK166">
            <v>0</v>
          </cell>
          <cell r="ML166">
            <v>0</v>
          </cell>
          <cell r="MM166">
            <v>0</v>
          </cell>
          <cell r="MN166">
            <v>0.14699999999999999</v>
          </cell>
          <cell r="MO166">
            <v>0</v>
          </cell>
          <cell r="MP166">
            <v>0</v>
          </cell>
          <cell r="MQ166">
            <v>0</v>
          </cell>
          <cell r="MR166">
            <v>0</v>
          </cell>
          <cell r="MS166">
            <v>0</v>
          </cell>
          <cell r="MT166">
            <v>0.82099999999999995</v>
          </cell>
          <cell r="MU166">
            <v>0</v>
          </cell>
          <cell r="MV166">
            <v>0</v>
          </cell>
          <cell r="MW166">
            <v>0</v>
          </cell>
          <cell r="MX166">
            <v>0</v>
          </cell>
          <cell r="MY166">
            <v>0</v>
          </cell>
          <cell r="MZ166">
            <v>2.4E-2</v>
          </cell>
          <cell r="NA166">
            <v>3.3000000000000002E-2</v>
          </cell>
          <cell r="NB166">
            <v>0.17499999999999999</v>
          </cell>
          <cell r="NC166">
            <v>0</v>
          </cell>
          <cell r="ND166">
            <v>8.9999999999999993E-3</v>
          </cell>
          <cell r="NE166">
            <v>1.0999999999999999E-2</v>
          </cell>
          <cell r="NF166">
            <v>6.0000000000000001E-3</v>
          </cell>
          <cell r="NG166">
            <v>0.19900000000000001</v>
          </cell>
          <cell r="NH166">
            <v>8.5000000000000006E-2</v>
          </cell>
          <cell r="NI166">
            <v>0.23100000000000001</v>
          </cell>
          <cell r="NJ166">
            <v>4.0000000000000001E-3</v>
          </cell>
          <cell r="NK166">
            <v>0</v>
          </cell>
          <cell r="NL166">
            <v>7.0000000000000001E-3</v>
          </cell>
          <cell r="NM166">
            <v>2.4E-2</v>
          </cell>
          <cell r="NN166">
            <v>8.8999999999999996E-2</v>
          </cell>
          <cell r="NO166">
            <v>0</v>
          </cell>
          <cell r="NP166">
            <v>0</v>
          </cell>
          <cell r="NQ166">
            <v>0</v>
          </cell>
          <cell r="NR166">
            <v>0</v>
          </cell>
          <cell r="NS166">
            <v>0</v>
          </cell>
          <cell r="NT166">
            <v>0.127</v>
          </cell>
          <cell r="NU166">
            <v>0.17399999999999999</v>
          </cell>
          <cell r="NV166">
            <v>5.2999999999999999E-2</v>
          </cell>
          <cell r="NW166">
            <v>0</v>
          </cell>
          <cell r="NX166">
            <v>0</v>
          </cell>
          <cell r="NY166">
            <v>0</v>
          </cell>
          <cell r="NZ166">
            <v>0.45200000000000001</v>
          </cell>
          <cell r="OA166">
            <v>2.5000000000000001E-2</v>
          </cell>
          <cell r="OB166">
            <v>4.8000000000000001E-2</v>
          </cell>
          <cell r="OC166">
            <v>0</v>
          </cell>
          <cell r="OD166">
            <v>1.6E-2</v>
          </cell>
          <cell r="OE166">
            <v>8.1000000000000003E-2</v>
          </cell>
          <cell r="OF166">
            <v>2.3E-2</v>
          </cell>
          <cell r="OG166">
            <v>0</v>
          </cell>
          <cell r="OH166">
            <v>0</v>
          </cell>
          <cell r="OI166">
            <v>0</v>
          </cell>
          <cell r="OJ166">
            <v>0.128</v>
          </cell>
          <cell r="OK166">
            <v>3.3000000000000002E-2</v>
          </cell>
          <cell r="OL166">
            <v>6.0000000000000001E-3</v>
          </cell>
          <cell r="OM166">
            <v>0</v>
          </cell>
          <cell r="ON166">
            <v>0</v>
          </cell>
          <cell r="OO166">
            <v>0.126</v>
          </cell>
          <cell r="OP166">
            <v>0.251</v>
          </cell>
          <cell r="OQ166">
            <v>0</v>
          </cell>
          <cell r="OR166">
            <v>3.0000000000000001E-3</v>
          </cell>
          <cell r="OS166">
            <v>0</v>
          </cell>
          <cell r="OT166">
            <v>3.7999999999999999E-2</v>
          </cell>
          <cell r="OU166">
            <v>3.5000000000000003E-2</v>
          </cell>
          <cell r="OV166">
            <v>3.5000000000000003E-2</v>
          </cell>
          <cell r="OW166">
            <v>8.9999999999999993E-3</v>
          </cell>
          <cell r="OX166">
            <v>0.217</v>
          </cell>
          <cell r="OY166">
            <v>7.0999999999999994E-2</v>
          </cell>
          <cell r="OZ166">
            <v>3.3000000000000002E-2</v>
          </cell>
          <cell r="PA166">
            <v>7.0000000000000001E-3</v>
          </cell>
          <cell r="PB166">
            <v>8.0000000000000002E-3</v>
          </cell>
          <cell r="PC166">
            <v>0</v>
          </cell>
          <cell r="PD166">
            <v>0.128</v>
          </cell>
        </row>
        <row r="167">
          <cell r="A167" t="str">
            <v>4EU2</v>
          </cell>
          <cell r="B167" t="str">
            <v>167</v>
          </cell>
          <cell r="C167" t="str">
            <v>NAF 4</v>
          </cell>
          <cell r="D167" t="str">
            <v>EU2</v>
          </cell>
          <cell r="E167" t="str">
            <v>4</v>
          </cell>
          <cell r="F167">
            <v>0</v>
          </cell>
          <cell r="G167">
            <v>1.4E-2</v>
          </cell>
          <cell r="H167">
            <v>0.114</v>
          </cell>
          <cell r="I167">
            <v>0.83199999999999996</v>
          </cell>
          <cell r="J167">
            <v>3.9E-2</v>
          </cell>
          <cell r="K167">
            <v>0.80600000000000005</v>
          </cell>
          <cell r="L167">
            <v>7.0000000000000007E-2</v>
          </cell>
          <cell r="M167">
            <v>0</v>
          </cell>
          <cell r="N167">
            <v>0.124</v>
          </cell>
          <cell r="O167">
            <v>0.109</v>
          </cell>
          <cell r="P167">
            <v>0.248</v>
          </cell>
          <cell r="Q167">
            <v>4.5999999999999999E-2</v>
          </cell>
          <cell r="R167">
            <v>2.1999999999999999E-2</v>
          </cell>
          <cell r="S167">
            <v>0.121</v>
          </cell>
          <cell r="T167">
            <v>0.27100000000000002</v>
          </cell>
          <cell r="U167">
            <v>0.04</v>
          </cell>
          <cell r="V167">
            <v>0.188</v>
          </cell>
          <cell r="W167">
            <v>0.30399999999999999</v>
          </cell>
          <cell r="X167">
            <v>0.10100000000000001</v>
          </cell>
          <cell r="Y167">
            <v>0.78600000000000003</v>
          </cell>
          <cell r="Z167">
            <v>0.113</v>
          </cell>
          <cell r="AA167">
            <v>0</v>
          </cell>
          <cell r="AB167">
            <v>0.56000000000000005</v>
          </cell>
          <cell r="AC167">
            <v>0.35699999999999998</v>
          </cell>
          <cell r="AD167">
            <v>0.69</v>
          </cell>
          <cell r="AE167">
            <v>8.3000000000000004E-2</v>
          </cell>
          <cell r="AF167">
            <v>0.153</v>
          </cell>
          <cell r="AG167">
            <v>0.84699999999999998</v>
          </cell>
          <cell r="AH167">
            <v>0.113</v>
          </cell>
          <cell r="AI167">
            <v>0.88700000000000001</v>
          </cell>
          <cell r="AK167">
            <v>0.66900000000000004</v>
          </cell>
          <cell r="AL167">
            <v>9.9000000000000005E-2</v>
          </cell>
          <cell r="AM167">
            <v>0</v>
          </cell>
          <cell r="AN167">
            <v>0.113</v>
          </cell>
          <cell r="AO167">
            <v>0.11899999999999999</v>
          </cell>
          <cell r="AP167">
            <v>0</v>
          </cell>
          <cell r="AQ167">
            <v>9.8000000000000004E-2</v>
          </cell>
          <cell r="AR167">
            <v>0</v>
          </cell>
          <cell r="AS167">
            <v>0.85</v>
          </cell>
          <cell r="AT167">
            <v>5.1999999999999998E-2</v>
          </cell>
          <cell r="AV167">
            <v>5.8000000000000003E-2</v>
          </cell>
          <cell r="AW167">
            <v>7.0000000000000001E-3</v>
          </cell>
          <cell r="AX167">
            <v>0</v>
          </cell>
          <cell r="AY167">
            <v>0.83199999999999996</v>
          </cell>
          <cell r="AZ167">
            <v>0.10299999999999999</v>
          </cell>
          <cell r="BA167">
            <v>3.7709999999999999</v>
          </cell>
          <cell r="BB167">
            <v>0.156</v>
          </cell>
          <cell r="BC167">
            <v>0.20399999999999999</v>
          </cell>
          <cell r="BD167">
            <v>0.311</v>
          </cell>
          <cell r="BE167">
            <v>0.32800000000000001</v>
          </cell>
          <cell r="BF167">
            <v>0.82599999999999996</v>
          </cell>
          <cell r="BG167">
            <v>0.152</v>
          </cell>
          <cell r="BH167">
            <v>0</v>
          </cell>
          <cell r="BI167">
            <v>0</v>
          </cell>
          <cell r="BJ167">
            <v>0</v>
          </cell>
          <cell r="BK167">
            <v>2.1999999999999999E-2</v>
          </cell>
          <cell r="BL167">
            <v>0</v>
          </cell>
          <cell r="BM167">
            <v>7.0000000000000001E-3</v>
          </cell>
          <cell r="BN167">
            <v>1.9E-2</v>
          </cell>
          <cell r="BO167">
            <v>9.7000000000000003E-2</v>
          </cell>
          <cell r="BP167">
            <v>0.28299999999999997</v>
          </cell>
          <cell r="BQ167">
            <v>0.59499999999999997</v>
          </cell>
          <cell r="BR167">
            <v>0</v>
          </cell>
          <cell r="BS167">
            <v>0</v>
          </cell>
          <cell r="BT167">
            <v>0</v>
          </cell>
          <cell r="BU167">
            <v>1.7000000000000001E-2</v>
          </cell>
          <cell r="BV167">
            <v>9.9000000000000005E-2</v>
          </cell>
          <cell r="BW167">
            <v>0.88400000000000001</v>
          </cell>
          <cell r="BX167">
            <v>0</v>
          </cell>
          <cell r="BY167">
            <v>0</v>
          </cell>
          <cell r="BZ167">
            <v>0</v>
          </cell>
          <cell r="CA167">
            <v>0.13900000000000001</v>
          </cell>
          <cell r="CB167">
            <v>0.79500000000000004</v>
          </cell>
          <cell r="CC167">
            <v>6.5000000000000002E-2</v>
          </cell>
          <cell r="CD167">
            <v>0</v>
          </cell>
          <cell r="CE167">
            <v>0</v>
          </cell>
          <cell r="CF167">
            <v>1.0999999999999999E-2</v>
          </cell>
          <cell r="CG167">
            <v>9.8000000000000004E-2</v>
          </cell>
          <cell r="CH167">
            <v>0.66500000000000004</v>
          </cell>
          <cell r="CI167">
            <v>0.22600000000000001</v>
          </cell>
          <cell r="CJ167">
            <v>0</v>
          </cell>
          <cell r="CK167">
            <v>0</v>
          </cell>
          <cell r="CL167">
            <v>0</v>
          </cell>
          <cell r="CM167">
            <v>0</v>
          </cell>
          <cell r="CN167">
            <v>0</v>
          </cell>
          <cell r="CO167">
            <v>1</v>
          </cell>
          <cell r="CP167">
            <v>0.55700000000000005</v>
          </cell>
          <cell r="CQ167">
            <v>0.29199999999999998</v>
          </cell>
          <cell r="CR167">
            <v>3.5999999999999997E-2</v>
          </cell>
          <cell r="CS167">
            <v>6.8000000000000005E-2</v>
          </cell>
          <cell r="CT167">
            <v>4.7E-2</v>
          </cell>
          <cell r="CU167">
            <v>0.54100000000000004</v>
          </cell>
          <cell r="CV167">
            <v>0.21199999999999999</v>
          </cell>
          <cell r="CW167">
            <v>0.10199999999999999</v>
          </cell>
          <cell r="CX167">
            <v>7.6999999999999999E-2</v>
          </cell>
          <cell r="CY167">
            <v>6.7000000000000004E-2</v>
          </cell>
          <cell r="CZ167">
            <v>0.67100000000000004</v>
          </cell>
          <cell r="DA167">
            <v>0.219</v>
          </cell>
          <cell r="DB167">
            <v>0.11</v>
          </cell>
          <cell r="DC167">
            <v>0</v>
          </cell>
          <cell r="DD167">
            <v>0</v>
          </cell>
          <cell r="DE167">
            <v>0.58299999999999996</v>
          </cell>
          <cell r="DF167">
            <v>0.13500000000000001</v>
          </cell>
          <cell r="DG167">
            <v>2.4E-2</v>
          </cell>
          <cell r="DH167">
            <v>0</v>
          </cell>
          <cell r="DI167">
            <v>0.25800000000000001</v>
          </cell>
          <cell r="DJ167">
            <v>0.46400000000000002</v>
          </cell>
          <cell r="DK167">
            <v>0.185</v>
          </cell>
          <cell r="DL167">
            <v>6.9000000000000006E-2</v>
          </cell>
          <cell r="DM167">
            <v>6.3E-2</v>
          </cell>
          <cell r="DN167">
            <v>0.219</v>
          </cell>
          <cell r="DO167">
            <v>0.57599999999999996</v>
          </cell>
          <cell r="DP167">
            <v>0.13100000000000001</v>
          </cell>
          <cell r="DQ167">
            <v>3.6999999999999998E-2</v>
          </cell>
          <cell r="DR167">
            <v>8.1000000000000003E-2</v>
          </cell>
          <cell r="DS167">
            <v>0.17499999999999999</v>
          </cell>
          <cell r="DT167">
            <v>0.54800000000000004</v>
          </cell>
          <cell r="DU167">
            <v>0.33300000000000002</v>
          </cell>
          <cell r="DV167">
            <v>9.0999999999999998E-2</v>
          </cell>
          <cell r="DW167">
            <v>0</v>
          </cell>
          <cell r="DX167">
            <v>2.8000000000000001E-2</v>
          </cell>
          <cell r="DY167">
            <v>0.219</v>
          </cell>
          <cell r="DZ167">
            <v>0.495</v>
          </cell>
          <cell r="EA167">
            <v>0.16300000000000001</v>
          </cell>
          <cell r="EB167">
            <v>0.123</v>
          </cell>
          <cell r="EC167">
            <v>4.5999999999999999E-2</v>
          </cell>
          <cell r="ED167">
            <v>0.35199999999999998</v>
          </cell>
          <cell r="EE167">
            <v>0.13600000000000001</v>
          </cell>
          <cell r="EF167">
            <v>0.32800000000000001</v>
          </cell>
          <cell r="EG167">
            <v>0.13700000000000001</v>
          </cell>
          <cell r="EH167">
            <v>0.252</v>
          </cell>
          <cell r="EI167">
            <v>0.433</v>
          </cell>
          <cell r="EJ167">
            <v>0.153</v>
          </cell>
          <cell r="EK167">
            <v>0.161</v>
          </cell>
          <cell r="EL167">
            <v>0.23400000000000001</v>
          </cell>
          <cell r="EM167">
            <v>7.2999999999999995E-2</v>
          </cell>
          <cell r="EN167">
            <v>0.14099999999999999</v>
          </cell>
          <cell r="EO167">
            <v>0.17100000000000001</v>
          </cell>
          <cell r="EP167">
            <v>8.8999999999999996E-2</v>
          </cell>
          <cell r="EQ167">
            <v>0.29199999999999998</v>
          </cell>
          <cell r="ER167">
            <v>0.23300000000000001</v>
          </cell>
          <cell r="ES167">
            <v>0.39600000000000002</v>
          </cell>
          <cell r="ET167">
            <v>2.1000000000000001E-2</v>
          </cell>
          <cell r="EU167">
            <v>0.17499999999999999</v>
          </cell>
          <cell r="EV167">
            <v>0.14699999999999999</v>
          </cell>
          <cell r="EW167">
            <v>3.5999999999999997E-2</v>
          </cell>
          <cell r="EX167">
            <v>0.13900000000000001</v>
          </cell>
          <cell r="EY167">
            <v>5.1999999999999998E-2</v>
          </cell>
          <cell r="EZ167">
            <v>0.156</v>
          </cell>
          <cell r="FA167">
            <v>0.63400000000000001</v>
          </cell>
          <cell r="FB167">
            <v>0.122</v>
          </cell>
          <cell r="FC167">
            <v>0.22800000000000001</v>
          </cell>
          <cell r="FD167">
            <v>1.6E-2</v>
          </cell>
          <cell r="FE167">
            <v>0.748</v>
          </cell>
          <cell r="FF167">
            <v>0.14699999999999999</v>
          </cell>
          <cell r="FG167">
            <v>0.105</v>
          </cell>
          <cell r="FH167">
            <v>0</v>
          </cell>
          <cell r="FI167">
            <v>0.48199999999999998</v>
          </cell>
          <cell r="FJ167">
            <v>0.33800000000000002</v>
          </cell>
          <cell r="FK167">
            <v>0.18099999999999999</v>
          </cell>
          <cell r="FL167">
            <v>0</v>
          </cell>
          <cell r="FM167">
            <v>8.3000000000000004E-2</v>
          </cell>
          <cell r="FN167">
            <v>0.629</v>
          </cell>
          <cell r="FO167">
            <v>0.27200000000000002</v>
          </cell>
          <cell r="FP167">
            <v>1.6E-2</v>
          </cell>
          <cell r="FQ167">
            <v>0.82499999999999996</v>
          </cell>
          <cell r="FR167">
            <v>4.4999999999999998E-2</v>
          </cell>
          <cell r="FS167">
            <v>1.4E-2</v>
          </cell>
          <cell r="FT167">
            <v>6.7000000000000004E-2</v>
          </cell>
          <cell r="FU167">
            <v>4.9000000000000002E-2</v>
          </cell>
          <cell r="FV167">
            <v>0</v>
          </cell>
          <cell r="FW167">
            <v>0.80700000000000005</v>
          </cell>
          <cell r="FX167">
            <v>4.9000000000000002E-2</v>
          </cell>
          <cell r="FY167">
            <v>1.4999999999999999E-2</v>
          </cell>
          <cell r="FZ167">
            <v>7.4999999999999997E-2</v>
          </cell>
          <cell r="GA167">
            <v>5.3999999999999999E-2</v>
          </cell>
          <cell r="GB167">
            <v>0</v>
          </cell>
          <cell r="GC167">
            <v>0</v>
          </cell>
          <cell r="GD167">
            <v>0</v>
          </cell>
          <cell r="GE167">
            <v>0</v>
          </cell>
          <cell r="GF167">
            <v>0</v>
          </cell>
          <cell r="GG167">
            <v>0</v>
          </cell>
          <cell r="GH167">
            <v>0</v>
          </cell>
          <cell r="GI167">
            <v>0</v>
          </cell>
          <cell r="GJ167">
            <v>1.4E-2</v>
          </cell>
          <cell r="GK167">
            <v>0</v>
          </cell>
          <cell r="GL167">
            <v>0</v>
          </cell>
          <cell r="GM167">
            <v>0</v>
          </cell>
          <cell r="GN167">
            <v>0</v>
          </cell>
          <cell r="GO167">
            <v>0.1</v>
          </cell>
          <cell r="GP167">
            <v>1.4999999999999999E-2</v>
          </cell>
          <cell r="GQ167">
            <v>0</v>
          </cell>
          <cell r="GR167">
            <v>0</v>
          </cell>
          <cell r="GS167">
            <v>0</v>
          </cell>
          <cell r="GT167">
            <v>0</v>
          </cell>
          <cell r="GU167">
            <v>0.68700000000000006</v>
          </cell>
          <cell r="GV167">
            <v>0.123</v>
          </cell>
          <cell r="GW167">
            <v>0</v>
          </cell>
          <cell r="GX167">
            <v>0</v>
          </cell>
          <cell r="GY167">
            <v>0</v>
          </cell>
          <cell r="GZ167">
            <v>2.1999999999999999E-2</v>
          </cell>
          <cell r="HA167">
            <v>3.9E-2</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1.6E-2</v>
          </cell>
          <cell r="HS167">
            <v>0</v>
          </cell>
          <cell r="HT167">
            <v>7.0000000000000001E-3</v>
          </cell>
          <cell r="HU167">
            <v>0</v>
          </cell>
          <cell r="HV167">
            <v>0</v>
          </cell>
          <cell r="HW167">
            <v>4.2999999999999997E-2</v>
          </cell>
          <cell r="HX167">
            <v>3.9E-2</v>
          </cell>
          <cell r="HY167">
            <v>0</v>
          </cell>
          <cell r="HZ167">
            <v>0</v>
          </cell>
          <cell r="IA167">
            <v>1.9E-2</v>
          </cell>
          <cell r="IB167">
            <v>9.7000000000000003E-2</v>
          </cell>
          <cell r="IC167">
            <v>0.22600000000000001</v>
          </cell>
          <cell r="ID167">
            <v>0.51</v>
          </cell>
          <cell r="IE167">
            <v>0</v>
          </cell>
          <cell r="IF167">
            <v>0</v>
          </cell>
          <cell r="IG167">
            <v>0</v>
          </cell>
          <cell r="IH167">
            <v>0</v>
          </cell>
          <cell r="II167">
            <v>1.2999999999999999E-2</v>
          </cell>
          <cell r="IJ167">
            <v>0.03</v>
          </cell>
          <cell r="IK167">
            <v>0</v>
          </cell>
          <cell r="IL167">
            <v>0</v>
          </cell>
          <cell r="IM167">
            <v>0</v>
          </cell>
          <cell r="IN167">
            <v>0</v>
          </cell>
          <cell r="IO167">
            <v>0</v>
          </cell>
          <cell r="IP167">
            <v>0</v>
          </cell>
          <cell r="IQ167">
            <v>0</v>
          </cell>
          <cell r="IR167">
            <v>0</v>
          </cell>
          <cell r="IS167">
            <v>0</v>
          </cell>
          <cell r="IT167">
            <v>1.7000000000000001E-2</v>
          </cell>
          <cell r="IU167">
            <v>0</v>
          </cell>
          <cell r="IV167">
            <v>0</v>
          </cell>
          <cell r="IW167">
            <v>0</v>
          </cell>
          <cell r="IX167">
            <v>0</v>
          </cell>
          <cell r="IY167">
            <v>0</v>
          </cell>
          <cell r="IZ167">
            <v>0</v>
          </cell>
          <cell r="JA167">
            <v>0.05</v>
          </cell>
          <cell r="JB167">
            <v>7.3999999999999996E-2</v>
          </cell>
          <cell r="JC167">
            <v>0</v>
          </cell>
          <cell r="JD167">
            <v>0</v>
          </cell>
          <cell r="JE167">
            <v>0</v>
          </cell>
          <cell r="JF167">
            <v>0</v>
          </cell>
          <cell r="JG167">
            <v>0.05</v>
          </cell>
          <cell r="JH167">
            <v>0.76700000000000002</v>
          </cell>
          <cell r="JI167">
            <v>0</v>
          </cell>
          <cell r="JJ167">
            <v>0</v>
          </cell>
          <cell r="JK167">
            <v>0</v>
          </cell>
          <cell r="JL167">
            <v>0</v>
          </cell>
          <cell r="JM167">
            <v>0</v>
          </cell>
          <cell r="JN167">
            <v>4.2999999999999997E-2</v>
          </cell>
          <cell r="JO167">
            <v>0</v>
          </cell>
          <cell r="JP167">
            <v>0</v>
          </cell>
          <cell r="JQ167">
            <v>0</v>
          </cell>
          <cell r="JR167">
            <v>0</v>
          </cell>
          <cell r="JS167">
            <v>0</v>
          </cell>
          <cell r="JT167">
            <v>0</v>
          </cell>
          <cell r="JU167">
            <v>0</v>
          </cell>
          <cell r="JV167">
            <v>0</v>
          </cell>
          <cell r="JW167">
            <v>0</v>
          </cell>
          <cell r="JX167">
            <v>0</v>
          </cell>
          <cell r="JY167">
            <v>0</v>
          </cell>
          <cell r="JZ167">
            <v>1.6E-2</v>
          </cell>
          <cell r="KA167">
            <v>0</v>
          </cell>
          <cell r="KB167">
            <v>0</v>
          </cell>
          <cell r="KC167">
            <v>0</v>
          </cell>
          <cell r="KD167">
            <v>1.6E-2</v>
          </cell>
          <cell r="KE167">
            <v>0.106</v>
          </cell>
          <cell r="KF167">
            <v>0</v>
          </cell>
          <cell r="KG167">
            <v>0</v>
          </cell>
          <cell r="KH167">
            <v>0</v>
          </cell>
          <cell r="KI167">
            <v>0</v>
          </cell>
          <cell r="KJ167">
            <v>0.124</v>
          </cell>
          <cell r="KK167">
            <v>0.64800000000000002</v>
          </cell>
          <cell r="KL167">
            <v>4.9000000000000002E-2</v>
          </cell>
          <cell r="KM167">
            <v>0</v>
          </cell>
          <cell r="KN167">
            <v>0</v>
          </cell>
          <cell r="KO167">
            <v>0</v>
          </cell>
          <cell r="KP167">
            <v>0</v>
          </cell>
          <cell r="KQ167">
            <v>4.2000000000000003E-2</v>
          </cell>
          <cell r="KR167">
            <v>0</v>
          </cell>
          <cell r="KS167">
            <v>0</v>
          </cell>
          <cell r="KT167">
            <v>0</v>
          </cell>
          <cell r="KU167">
            <v>0</v>
          </cell>
          <cell r="KV167">
            <v>0</v>
          </cell>
          <cell r="KW167">
            <v>0</v>
          </cell>
          <cell r="KX167">
            <v>0</v>
          </cell>
          <cell r="KY167">
            <v>0</v>
          </cell>
          <cell r="KZ167">
            <v>0</v>
          </cell>
          <cell r="LA167">
            <v>0</v>
          </cell>
          <cell r="LB167">
            <v>0</v>
          </cell>
          <cell r="LC167">
            <v>0</v>
          </cell>
          <cell r="LD167">
            <v>1.6E-2</v>
          </cell>
          <cell r="LE167">
            <v>0</v>
          </cell>
          <cell r="LF167">
            <v>0</v>
          </cell>
          <cell r="LG167">
            <v>7.0000000000000001E-3</v>
          </cell>
          <cell r="LH167">
            <v>2.8000000000000001E-2</v>
          </cell>
          <cell r="LI167">
            <v>6.5000000000000002E-2</v>
          </cell>
          <cell r="LJ167">
            <v>0</v>
          </cell>
          <cell r="LK167">
            <v>0</v>
          </cell>
          <cell r="LL167">
            <v>0</v>
          </cell>
          <cell r="LM167">
            <v>4.0000000000000001E-3</v>
          </cell>
          <cell r="LN167">
            <v>7.0000000000000007E-2</v>
          </cell>
          <cell r="LO167">
            <v>0.57899999999999996</v>
          </cell>
          <cell r="LP167">
            <v>0.20100000000000001</v>
          </cell>
          <cell r="LQ167">
            <v>0</v>
          </cell>
          <cell r="LR167">
            <v>0</v>
          </cell>
          <cell r="LS167">
            <v>0</v>
          </cell>
          <cell r="LT167">
            <v>0</v>
          </cell>
          <cell r="LU167">
            <v>2.1000000000000001E-2</v>
          </cell>
          <cell r="LV167">
            <v>8.9999999999999993E-3</v>
          </cell>
          <cell r="LW167">
            <v>0</v>
          </cell>
          <cell r="LX167">
            <v>0</v>
          </cell>
          <cell r="LY167">
            <v>0</v>
          </cell>
          <cell r="LZ167">
            <v>0</v>
          </cell>
          <cell r="MA167">
            <v>0</v>
          </cell>
          <cell r="MB167">
            <v>0</v>
          </cell>
          <cell r="MC167">
            <v>0</v>
          </cell>
          <cell r="MD167">
            <v>0</v>
          </cell>
          <cell r="ME167">
            <v>0</v>
          </cell>
          <cell r="MF167">
            <v>0</v>
          </cell>
          <cell r="MG167">
            <v>0</v>
          </cell>
          <cell r="MH167">
            <v>1.7000000000000001E-2</v>
          </cell>
          <cell r="MI167">
            <v>0</v>
          </cell>
          <cell r="MJ167">
            <v>0</v>
          </cell>
          <cell r="MK167">
            <v>0</v>
          </cell>
          <cell r="ML167">
            <v>0</v>
          </cell>
          <cell r="MM167">
            <v>0</v>
          </cell>
          <cell r="MN167">
            <v>9.0999999999999998E-2</v>
          </cell>
          <cell r="MO167">
            <v>0</v>
          </cell>
          <cell r="MP167">
            <v>0</v>
          </cell>
          <cell r="MQ167">
            <v>0</v>
          </cell>
          <cell r="MR167">
            <v>0</v>
          </cell>
          <cell r="MS167">
            <v>0</v>
          </cell>
          <cell r="MT167">
            <v>0.85199999999999998</v>
          </cell>
          <cell r="MU167">
            <v>0</v>
          </cell>
          <cell r="MV167">
            <v>0</v>
          </cell>
          <cell r="MW167">
            <v>0</v>
          </cell>
          <cell r="MX167">
            <v>0</v>
          </cell>
          <cell r="MY167">
            <v>0</v>
          </cell>
          <cell r="MZ167">
            <v>0.04</v>
          </cell>
          <cell r="NA167">
            <v>4.5999999999999999E-2</v>
          </cell>
          <cell r="NB167">
            <v>0.158</v>
          </cell>
          <cell r="NC167">
            <v>0</v>
          </cell>
          <cell r="ND167">
            <v>0</v>
          </cell>
          <cell r="NE167">
            <v>1.4999999999999999E-2</v>
          </cell>
          <cell r="NF167">
            <v>0</v>
          </cell>
          <cell r="NG167">
            <v>0.155</v>
          </cell>
          <cell r="NH167">
            <v>0.106</v>
          </cell>
          <cell r="NI167">
            <v>0.218</v>
          </cell>
          <cell r="NJ167">
            <v>1.7000000000000001E-2</v>
          </cell>
          <cell r="NK167">
            <v>0</v>
          </cell>
          <cell r="NL167">
            <v>2.5999999999999999E-2</v>
          </cell>
          <cell r="NM167">
            <v>0.03</v>
          </cell>
          <cell r="NN167">
            <v>0.107</v>
          </cell>
          <cell r="NO167">
            <v>0</v>
          </cell>
          <cell r="NP167">
            <v>0</v>
          </cell>
          <cell r="NQ167">
            <v>1.4E-2</v>
          </cell>
          <cell r="NR167">
            <v>0</v>
          </cell>
          <cell r="NS167">
            <v>4.0000000000000001E-3</v>
          </cell>
          <cell r="NT167">
            <v>0.105</v>
          </cell>
          <cell r="NU167">
            <v>0.20899999999999999</v>
          </cell>
          <cell r="NV167">
            <v>1.2E-2</v>
          </cell>
          <cell r="NW167">
            <v>0</v>
          </cell>
          <cell r="NX167">
            <v>8.0000000000000002E-3</v>
          </cell>
          <cell r="NY167">
            <v>8.9999999999999993E-3</v>
          </cell>
          <cell r="NZ167">
            <v>0.38200000000000001</v>
          </cell>
          <cell r="OA167">
            <v>3.3000000000000002E-2</v>
          </cell>
          <cell r="OB167">
            <v>6.0999999999999999E-2</v>
          </cell>
          <cell r="OC167">
            <v>1.2E-2</v>
          </cell>
          <cell r="OD167">
            <v>3.4000000000000002E-2</v>
          </cell>
          <cell r="OE167">
            <v>0.11600000000000001</v>
          </cell>
          <cell r="OF167">
            <v>0</v>
          </cell>
          <cell r="OG167">
            <v>2.1999999999999999E-2</v>
          </cell>
          <cell r="OH167">
            <v>5.0000000000000001E-3</v>
          </cell>
          <cell r="OI167">
            <v>4.0000000000000001E-3</v>
          </cell>
          <cell r="OJ167">
            <v>9.2999999999999999E-2</v>
          </cell>
          <cell r="OK167">
            <v>5.3999999999999999E-2</v>
          </cell>
          <cell r="OL167">
            <v>0</v>
          </cell>
          <cell r="OM167">
            <v>0</v>
          </cell>
          <cell r="ON167">
            <v>0</v>
          </cell>
          <cell r="OO167">
            <v>0.16900000000000001</v>
          </cell>
          <cell r="OP167">
            <v>0.14000000000000001</v>
          </cell>
          <cell r="OQ167">
            <v>8.0000000000000002E-3</v>
          </cell>
          <cell r="OR167">
            <v>2.1999999999999999E-2</v>
          </cell>
          <cell r="OS167">
            <v>0</v>
          </cell>
          <cell r="OT167">
            <v>9.9000000000000005E-2</v>
          </cell>
          <cell r="OU167">
            <v>0.03</v>
          </cell>
          <cell r="OV167">
            <v>0</v>
          </cell>
          <cell r="OW167">
            <v>0</v>
          </cell>
          <cell r="OX167">
            <v>0.189</v>
          </cell>
          <cell r="OY167">
            <v>0.114</v>
          </cell>
          <cell r="OZ167">
            <v>3.5999999999999997E-2</v>
          </cell>
          <cell r="PA167">
            <v>2.9000000000000001E-2</v>
          </cell>
          <cell r="PB167">
            <v>5.0000000000000001E-3</v>
          </cell>
          <cell r="PC167">
            <v>0</v>
          </cell>
          <cell r="PD167">
            <v>0.104</v>
          </cell>
        </row>
        <row r="168">
          <cell r="A168" t="str">
            <v>5EU2</v>
          </cell>
          <cell r="B168" t="str">
            <v>168</v>
          </cell>
          <cell r="C168" t="str">
            <v>NAF 4</v>
          </cell>
          <cell r="D168" t="str">
            <v>EU2</v>
          </cell>
          <cell r="E168" t="str">
            <v>5</v>
          </cell>
          <cell r="F168">
            <v>0</v>
          </cell>
          <cell r="G168">
            <v>1.7000000000000001E-2</v>
          </cell>
          <cell r="H168">
            <v>7.0999999999999994E-2</v>
          </cell>
          <cell r="I168">
            <v>0.88</v>
          </cell>
          <cell r="J168">
            <v>3.2000000000000001E-2</v>
          </cell>
          <cell r="K168">
            <v>0.74399999999999999</v>
          </cell>
          <cell r="L168">
            <v>0.25600000000000001</v>
          </cell>
          <cell r="M168">
            <v>0</v>
          </cell>
          <cell r="N168">
            <v>0</v>
          </cell>
          <cell r="O168">
            <v>0.14299999999999999</v>
          </cell>
          <cell r="P168">
            <v>0.38</v>
          </cell>
          <cell r="Q168">
            <v>5.5E-2</v>
          </cell>
          <cell r="R168">
            <v>1.7000000000000001E-2</v>
          </cell>
          <cell r="S168">
            <v>0.153</v>
          </cell>
          <cell r="T168">
            <v>0.112</v>
          </cell>
          <cell r="U168">
            <v>4.9000000000000002E-2</v>
          </cell>
          <cell r="V168">
            <v>0.218</v>
          </cell>
          <cell r="W168">
            <v>0.188</v>
          </cell>
          <cell r="X168">
            <v>0.11899999999999999</v>
          </cell>
          <cell r="Y168">
            <v>0.83899999999999997</v>
          </cell>
          <cell r="Z168">
            <v>4.2000000000000003E-2</v>
          </cell>
          <cell r="AA168">
            <v>0.218</v>
          </cell>
          <cell r="AB168">
            <v>0.21</v>
          </cell>
          <cell r="AC168">
            <v>0.13400000000000001</v>
          </cell>
          <cell r="AD168">
            <v>0.874</v>
          </cell>
          <cell r="AE168">
            <v>0.17599999999999999</v>
          </cell>
          <cell r="AF168">
            <v>0.21</v>
          </cell>
          <cell r="AG168">
            <v>0.79</v>
          </cell>
          <cell r="AH168">
            <v>0.39500000000000002</v>
          </cell>
          <cell r="AI168">
            <v>0.60499999999999998</v>
          </cell>
          <cell r="AK168">
            <v>0.505</v>
          </cell>
          <cell r="AL168">
            <v>0.104</v>
          </cell>
          <cell r="AM168">
            <v>0</v>
          </cell>
          <cell r="AN168">
            <v>0.29199999999999998</v>
          </cell>
          <cell r="AO168">
            <v>9.9000000000000005E-2</v>
          </cell>
          <cell r="AP168">
            <v>0</v>
          </cell>
          <cell r="AQ168">
            <v>0.246</v>
          </cell>
          <cell r="AR168">
            <v>0.114</v>
          </cell>
          <cell r="AS168">
            <v>0.56399999999999995</v>
          </cell>
          <cell r="AT168">
            <v>7.5999999999999998E-2</v>
          </cell>
          <cell r="AV168">
            <v>2.1999999999999999E-2</v>
          </cell>
          <cell r="AW168">
            <v>8.8999999999999996E-2</v>
          </cell>
          <cell r="AX168">
            <v>0.04</v>
          </cell>
          <cell r="AY168">
            <v>0.58499999999999996</v>
          </cell>
          <cell r="AZ168">
            <v>0.26500000000000001</v>
          </cell>
          <cell r="BA168">
            <v>5.43</v>
          </cell>
          <cell r="BB168">
            <v>0.12</v>
          </cell>
          <cell r="BC168">
            <v>0.34</v>
          </cell>
          <cell r="BD168">
            <v>0.36799999999999999</v>
          </cell>
          <cell r="BE168">
            <v>0.17199999999999999</v>
          </cell>
          <cell r="BF168">
            <v>0.88100000000000001</v>
          </cell>
          <cell r="BG168">
            <v>4.3999999999999997E-2</v>
          </cell>
          <cell r="BH168">
            <v>6.5000000000000002E-2</v>
          </cell>
          <cell r="BI168">
            <v>0.01</v>
          </cell>
          <cell r="BJ168">
            <v>0</v>
          </cell>
          <cell r="BK168">
            <v>0</v>
          </cell>
          <cell r="BL168">
            <v>0.02</v>
          </cell>
          <cell r="BM168">
            <v>0.01</v>
          </cell>
          <cell r="BN168">
            <v>0.05</v>
          </cell>
          <cell r="BO168">
            <v>0.13</v>
          </cell>
          <cell r="BP168">
            <v>0.33700000000000002</v>
          </cell>
          <cell r="BQ168">
            <v>0.45300000000000001</v>
          </cell>
          <cell r="BR168">
            <v>0</v>
          </cell>
          <cell r="BS168">
            <v>0</v>
          </cell>
          <cell r="BT168">
            <v>0</v>
          </cell>
          <cell r="BU168">
            <v>5.8999999999999997E-2</v>
          </cell>
          <cell r="BV168">
            <v>0.18099999999999999</v>
          </cell>
          <cell r="BW168">
            <v>0.75900000000000001</v>
          </cell>
          <cell r="BX168">
            <v>0</v>
          </cell>
          <cell r="BY168">
            <v>0</v>
          </cell>
          <cell r="BZ168">
            <v>2E-3</v>
          </cell>
          <cell r="CA168">
            <v>0.23599999999999999</v>
          </cell>
          <cell r="CB168">
            <v>0.747</v>
          </cell>
          <cell r="CC168">
            <v>1.6E-2</v>
          </cell>
          <cell r="CD168">
            <v>0</v>
          </cell>
          <cell r="CE168">
            <v>0</v>
          </cell>
          <cell r="CF168">
            <v>0</v>
          </cell>
          <cell r="CG168">
            <v>0.105</v>
          </cell>
          <cell r="CH168">
            <v>0.75800000000000001</v>
          </cell>
          <cell r="CI168">
            <v>0.13700000000000001</v>
          </cell>
          <cell r="CJ168">
            <v>0</v>
          </cell>
          <cell r="CK168">
            <v>0</v>
          </cell>
          <cell r="CL168">
            <v>0</v>
          </cell>
          <cell r="CM168">
            <v>0</v>
          </cell>
          <cell r="CN168">
            <v>1.2E-2</v>
          </cell>
          <cell r="CO168">
            <v>0.98799999999999999</v>
          </cell>
          <cell r="CP168">
            <v>0.53300000000000003</v>
          </cell>
          <cell r="CQ168">
            <v>0.41499999999999998</v>
          </cell>
          <cell r="CR168">
            <v>5.1999999999999998E-2</v>
          </cell>
          <cell r="CS168">
            <v>0</v>
          </cell>
          <cell r="CT168">
            <v>0</v>
          </cell>
          <cell r="CU168">
            <v>0.5</v>
          </cell>
          <cell r="CV168">
            <v>0.34899999999999998</v>
          </cell>
          <cell r="CW168">
            <v>2.4E-2</v>
          </cell>
          <cell r="CX168">
            <v>9.4E-2</v>
          </cell>
          <cell r="CY168">
            <v>3.4000000000000002E-2</v>
          </cell>
          <cell r="CZ168">
            <v>0.68500000000000005</v>
          </cell>
          <cell r="DA168">
            <v>0.23</v>
          </cell>
          <cell r="DB168">
            <v>8.5999999999999993E-2</v>
          </cell>
          <cell r="DC168">
            <v>0</v>
          </cell>
          <cell r="DD168">
            <v>0</v>
          </cell>
          <cell r="DE168">
            <v>0.63200000000000001</v>
          </cell>
          <cell r="DF168">
            <v>0.13800000000000001</v>
          </cell>
          <cell r="DG168">
            <v>0.02</v>
          </cell>
          <cell r="DH168">
            <v>0</v>
          </cell>
          <cell r="DI168">
            <v>0.21</v>
          </cell>
          <cell r="DJ168">
            <v>0.49199999999999999</v>
          </cell>
          <cell r="DK168">
            <v>0.224</v>
          </cell>
          <cell r="DL168">
            <v>8.3000000000000004E-2</v>
          </cell>
          <cell r="DM168">
            <v>6.0999999999999999E-2</v>
          </cell>
          <cell r="DN168">
            <v>0.13900000000000001</v>
          </cell>
          <cell r="DO168">
            <v>0.56799999999999995</v>
          </cell>
          <cell r="DP168">
            <v>0.2</v>
          </cell>
          <cell r="DQ168">
            <v>2.5999999999999999E-2</v>
          </cell>
          <cell r="DR168">
            <v>3.1E-2</v>
          </cell>
          <cell r="DS168">
            <v>0.17399999999999999</v>
          </cell>
          <cell r="DT168">
            <v>0.51700000000000002</v>
          </cell>
          <cell r="DU168">
            <v>0.36899999999999999</v>
          </cell>
          <cell r="DV168">
            <v>0.105</v>
          </cell>
          <cell r="DW168">
            <v>0</v>
          </cell>
          <cell r="DX168">
            <v>0.01</v>
          </cell>
          <cell r="DY168">
            <v>0.17100000000000001</v>
          </cell>
          <cell r="DZ168">
            <v>0.44900000000000001</v>
          </cell>
          <cell r="EA168">
            <v>8.2000000000000003E-2</v>
          </cell>
          <cell r="EB168">
            <v>0.29799999999999999</v>
          </cell>
          <cell r="EC168">
            <v>1.6E-2</v>
          </cell>
          <cell r="ED168">
            <v>0.20499999999999999</v>
          </cell>
          <cell r="EE168">
            <v>4.7E-2</v>
          </cell>
          <cell r="EF168">
            <v>0.45100000000000001</v>
          </cell>
          <cell r="EG168">
            <v>0.28100000000000003</v>
          </cell>
          <cell r="EH168">
            <v>0.182</v>
          </cell>
          <cell r="EI168">
            <v>0.45</v>
          </cell>
          <cell r="EJ168">
            <v>8.2000000000000003E-2</v>
          </cell>
          <cell r="EK168">
            <v>0.28699999999999998</v>
          </cell>
          <cell r="EL168">
            <v>0.29199999999999998</v>
          </cell>
          <cell r="EM168">
            <v>0.13700000000000001</v>
          </cell>
          <cell r="EN168">
            <v>0.108</v>
          </cell>
          <cell r="EO168">
            <v>0.09</v>
          </cell>
          <cell r="EP168">
            <v>4.8000000000000001E-2</v>
          </cell>
          <cell r="EQ168">
            <v>0.32500000000000001</v>
          </cell>
          <cell r="ER168">
            <v>0.25900000000000001</v>
          </cell>
          <cell r="ES168">
            <v>0.35399999999999998</v>
          </cell>
          <cell r="ET168">
            <v>2.3E-2</v>
          </cell>
          <cell r="EU168">
            <v>0.21199999999999999</v>
          </cell>
          <cell r="EV168">
            <v>2.5999999999999999E-2</v>
          </cell>
          <cell r="EW168">
            <v>0</v>
          </cell>
          <cell r="EX168">
            <v>4.7E-2</v>
          </cell>
          <cell r="EY168">
            <v>0.125</v>
          </cell>
          <cell r="EZ168">
            <v>0.25600000000000001</v>
          </cell>
          <cell r="FA168">
            <v>0.65800000000000003</v>
          </cell>
          <cell r="FB168">
            <v>8.1000000000000003E-2</v>
          </cell>
          <cell r="FC168">
            <v>0.26100000000000001</v>
          </cell>
          <cell r="FD168">
            <v>0</v>
          </cell>
          <cell r="FE168">
            <v>0.73299999999999998</v>
          </cell>
          <cell r="FF168">
            <v>0.14000000000000001</v>
          </cell>
          <cell r="FG168">
            <v>0.127</v>
          </cell>
          <cell r="FH168">
            <v>0</v>
          </cell>
          <cell r="FI168">
            <v>0.623</v>
          </cell>
          <cell r="FJ168">
            <v>0.22</v>
          </cell>
          <cell r="FK168">
            <v>0.156</v>
          </cell>
          <cell r="FL168">
            <v>0</v>
          </cell>
          <cell r="FM168">
            <v>0.157</v>
          </cell>
          <cell r="FN168">
            <v>0.40600000000000003</v>
          </cell>
          <cell r="FO168">
            <v>0.42</v>
          </cell>
          <cell r="FP168">
            <v>1.7000000000000001E-2</v>
          </cell>
          <cell r="FQ168">
            <v>0.78600000000000003</v>
          </cell>
          <cell r="FR168">
            <v>7.3999999999999996E-2</v>
          </cell>
          <cell r="FS168">
            <v>1.7000000000000001E-2</v>
          </cell>
          <cell r="FT168">
            <v>7.2999999999999995E-2</v>
          </cell>
          <cell r="FU168">
            <v>5.0999999999999997E-2</v>
          </cell>
          <cell r="FV168">
            <v>0</v>
          </cell>
          <cell r="FW168">
            <v>0.75800000000000001</v>
          </cell>
          <cell r="FX168">
            <v>7.9000000000000001E-2</v>
          </cell>
          <cell r="FY168">
            <v>0.02</v>
          </cell>
          <cell r="FZ168">
            <v>8.6999999999999994E-2</v>
          </cell>
          <cell r="GA168">
            <v>5.6000000000000001E-2</v>
          </cell>
          <cell r="GB168">
            <v>0</v>
          </cell>
          <cell r="GC168">
            <v>0</v>
          </cell>
          <cell r="GD168">
            <v>0</v>
          </cell>
          <cell r="GE168">
            <v>0</v>
          </cell>
          <cell r="GF168">
            <v>0</v>
          </cell>
          <cell r="GG168">
            <v>0</v>
          </cell>
          <cell r="GH168">
            <v>0</v>
          </cell>
          <cell r="GI168">
            <v>1.7000000000000001E-2</v>
          </cell>
          <cell r="GJ168">
            <v>0</v>
          </cell>
          <cell r="GK168">
            <v>0</v>
          </cell>
          <cell r="GL168">
            <v>0</v>
          </cell>
          <cell r="GM168">
            <v>0</v>
          </cell>
          <cell r="GN168">
            <v>0</v>
          </cell>
          <cell r="GO168">
            <v>3.3000000000000002E-2</v>
          </cell>
          <cell r="GP168">
            <v>2.7E-2</v>
          </cell>
          <cell r="GQ168">
            <v>0</v>
          </cell>
          <cell r="GR168">
            <v>0.01</v>
          </cell>
          <cell r="GS168">
            <v>0</v>
          </cell>
          <cell r="GT168">
            <v>0</v>
          </cell>
          <cell r="GU168">
            <v>0.79900000000000004</v>
          </cell>
          <cell r="GV168">
            <v>1.7000000000000001E-2</v>
          </cell>
          <cell r="GW168">
            <v>6.5000000000000002E-2</v>
          </cell>
          <cell r="GX168">
            <v>0</v>
          </cell>
          <cell r="GY168">
            <v>0</v>
          </cell>
          <cell r="GZ168">
            <v>0</v>
          </cell>
          <cell r="HA168">
            <v>3.2000000000000001E-2</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1.6E-2</v>
          </cell>
          <cell r="HS168">
            <v>0</v>
          </cell>
          <cell r="HT168">
            <v>0.01</v>
          </cell>
          <cell r="HU168">
            <v>0</v>
          </cell>
          <cell r="HV168">
            <v>0</v>
          </cell>
          <cell r="HW168">
            <v>8.9999999999999993E-3</v>
          </cell>
          <cell r="HX168">
            <v>0.05</v>
          </cell>
          <cell r="HY168">
            <v>0.02</v>
          </cell>
          <cell r="HZ168">
            <v>0</v>
          </cell>
          <cell r="IA168">
            <v>0.05</v>
          </cell>
          <cell r="IB168">
            <v>0.13</v>
          </cell>
          <cell r="IC168">
            <v>0.29499999999999998</v>
          </cell>
          <cell r="ID168">
            <v>0.38600000000000001</v>
          </cell>
          <cell r="IE168">
            <v>0</v>
          </cell>
          <cell r="IF168">
            <v>0</v>
          </cell>
          <cell r="IG168">
            <v>0</v>
          </cell>
          <cell r="IH168">
            <v>0</v>
          </cell>
          <cell r="II168">
            <v>3.2000000000000001E-2</v>
          </cell>
          <cell r="IJ168">
            <v>0</v>
          </cell>
          <cell r="IK168">
            <v>0</v>
          </cell>
          <cell r="IL168">
            <v>0</v>
          </cell>
          <cell r="IM168">
            <v>0</v>
          </cell>
          <cell r="IN168">
            <v>0</v>
          </cell>
          <cell r="IO168">
            <v>0</v>
          </cell>
          <cell r="IP168">
            <v>0</v>
          </cell>
          <cell r="IQ168">
            <v>0</v>
          </cell>
          <cell r="IR168">
            <v>0</v>
          </cell>
          <cell r="IS168">
            <v>0</v>
          </cell>
          <cell r="IT168">
            <v>0</v>
          </cell>
          <cell r="IU168">
            <v>1.6E-2</v>
          </cell>
          <cell r="IV168">
            <v>0</v>
          </cell>
          <cell r="IW168">
            <v>0</v>
          </cell>
          <cell r="IX168">
            <v>0</v>
          </cell>
          <cell r="IY168">
            <v>0</v>
          </cell>
          <cell r="IZ168">
            <v>2.1999999999999999E-2</v>
          </cell>
          <cell r="JA168">
            <v>0.01</v>
          </cell>
          <cell r="JB168">
            <v>3.6999999999999998E-2</v>
          </cell>
          <cell r="JC168">
            <v>0</v>
          </cell>
          <cell r="JD168">
            <v>0</v>
          </cell>
          <cell r="JE168">
            <v>0</v>
          </cell>
          <cell r="JF168">
            <v>3.7999999999999999E-2</v>
          </cell>
          <cell r="JG168">
            <v>0.122</v>
          </cell>
          <cell r="JH168">
            <v>0.72199999999999998</v>
          </cell>
          <cell r="JI168">
            <v>0</v>
          </cell>
          <cell r="JJ168">
            <v>0</v>
          </cell>
          <cell r="JK168">
            <v>0</v>
          </cell>
          <cell r="JL168">
            <v>0</v>
          </cell>
          <cell r="JM168">
            <v>3.3000000000000002E-2</v>
          </cell>
          <cell r="JN168">
            <v>0</v>
          </cell>
          <cell r="JO168">
            <v>0</v>
          </cell>
          <cell r="JP168">
            <v>0</v>
          </cell>
          <cell r="JQ168">
            <v>0</v>
          </cell>
          <cell r="JR168">
            <v>0</v>
          </cell>
          <cell r="JS168">
            <v>0</v>
          </cell>
          <cell r="JT168">
            <v>0</v>
          </cell>
          <cell r="JU168">
            <v>0</v>
          </cell>
          <cell r="JV168">
            <v>0</v>
          </cell>
          <cell r="JW168">
            <v>0</v>
          </cell>
          <cell r="JX168">
            <v>1.7999999999999999E-2</v>
          </cell>
          <cell r="JY168">
            <v>0</v>
          </cell>
          <cell r="JZ168">
            <v>0</v>
          </cell>
          <cell r="KA168">
            <v>0</v>
          </cell>
          <cell r="KB168">
            <v>0</v>
          </cell>
          <cell r="KC168">
            <v>0</v>
          </cell>
          <cell r="KD168">
            <v>2.1999999999999999E-2</v>
          </cell>
          <cell r="KE168">
            <v>3.9E-2</v>
          </cell>
          <cell r="KF168">
            <v>0</v>
          </cell>
          <cell r="KG168">
            <v>0</v>
          </cell>
          <cell r="KH168">
            <v>0</v>
          </cell>
          <cell r="KI168">
            <v>2E-3</v>
          </cell>
          <cell r="KJ168">
            <v>0.16300000000000001</v>
          </cell>
          <cell r="KK168">
            <v>0.70799999999999996</v>
          </cell>
          <cell r="KL168">
            <v>1.6E-2</v>
          </cell>
          <cell r="KM168">
            <v>0</v>
          </cell>
          <cell r="KN168">
            <v>0</v>
          </cell>
          <cell r="KO168">
            <v>0</v>
          </cell>
          <cell r="KP168">
            <v>3.2000000000000001E-2</v>
          </cell>
          <cell r="KQ168">
            <v>0</v>
          </cell>
          <cell r="KR168">
            <v>0</v>
          </cell>
          <cell r="KS168">
            <v>0</v>
          </cell>
          <cell r="KT168">
            <v>0</v>
          </cell>
          <cell r="KU168">
            <v>0</v>
          </cell>
          <cell r="KV168">
            <v>0</v>
          </cell>
          <cell r="KW168">
            <v>0</v>
          </cell>
          <cell r="KX168">
            <v>0</v>
          </cell>
          <cell r="KY168">
            <v>0</v>
          </cell>
          <cell r="KZ168">
            <v>0</v>
          </cell>
          <cell r="LA168">
            <v>0</v>
          </cell>
          <cell r="LB168">
            <v>0</v>
          </cell>
          <cell r="LC168">
            <v>1.7999999999999999E-2</v>
          </cell>
          <cell r="LD168">
            <v>0</v>
          </cell>
          <cell r="LE168">
            <v>0</v>
          </cell>
          <cell r="LF168">
            <v>0</v>
          </cell>
          <cell r="LG168">
            <v>0</v>
          </cell>
          <cell r="LH168">
            <v>0.01</v>
          </cell>
          <cell r="LI168">
            <v>5.1999999999999998E-2</v>
          </cell>
          <cell r="LJ168">
            <v>0</v>
          </cell>
          <cell r="LK168">
            <v>0</v>
          </cell>
          <cell r="LL168">
            <v>0</v>
          </cell>
          <cell r="LM168">
            <v>0</v>
          </cell>
          <cell r="LN168">
            <v>7.1999999999999995E-2</v>
          </cell>
          <cell r="LO168">
            <v>0.68899999999999995</v>
          </cell>
          <cell r="LP168">
            <v>0.13700000000000001</v>
          </cell>
          <cell r="LQ168">
            <v>0</v>
          </cell>
          <cell r="LR168">
            <v>0</v>
          </cell>
          <cell r="LS168">
            <v>0</v>
          </cell>
          <cell r="LT168">
            <v>2.4E-2</v>
          </cell>
          <cell r="LU168">
            <v>0</v>
          </cell>
          <cell r="LV168">
            <v>0</v>
          </cell>
          <cell r="LW168">
            <v>0</v>
          </cell>
          <cell r="LX168">
            <v>0</v>
          </cell>
          <cell r="LY168">
            <v>0</v>
          </cell>
          <cell r="LZ168">
            <v>0</v>
          </cell>
          <cell r="MA168">
            <v>0</v>
          </cell>
          <cell r="MB168">
            <v>0</v>
          </cell>
          <cell r="MC168">
            <v>0</v>
          </cell>
          <cell r="MD168">
            <v>0</v>
          </cell>
          <cell r="ME168">
            <v>0</v>
          </cell>
          <cell r="MF168">
            <v>0</v>
          </cell>
          <cell r="MG168">
            <v>0</v>
          </cell>
          <cell r="MH168">
            <v>1.6E-2</v>
          </cell>
          <cell r="MI168">
            <v>0</v>
          </cell>
          <cell r="MJ168">
            <v>0</v>
          </cell>
          <cell r="MK168">
            <v>0</v>
          </cell>
          <cell r="ML168">
            <v>0</v>
          </cell>
          <cell r="MM168">
            <v>0</v>
          </cell>
          <cell r="MN168">
            <v>6.9000000000000006E-2</v>
          </cell>
          <cell r="MO168">
            <v>0</v>
          </cell>
          <cell r="MP168">
            <v>0</v>
          </cell>
          <cell r="MQ168">
            <v>0</v>
          </cell>
          <cell r="MR168">
            <v>0</v>
          </cell>
          <cell r="MS168">
            <v>0</v>
          </cell>
          <cell r="MT168">
            <v>0.88200000000000001</v>
          </cell>
          <cell r="MU168">
            <v>0</v>
          </cell>
          <cell r="MV168">
            <v>0</v>
          </cell>
          <cell r="MW168">
            <v>0</v>
          </cell>
          <cell r="MX168">
            <v>0</v>
          </cell>
          <cell r="MY168">
            <v>1.2E-2</v>
          </cell>
          <cell r="MZ168">
            <v>2.1000000000000001E-2</v>
          </cell>
          <cell r="NA168">
            <v>1.6E-2</v>
          </cell>
          <cell r="NB168">
            <v>1.7000000000000001E-2</v>
          </cell>
          <cell r="NC168">
            <v>0</v>
          </cell>
          <cell r="ND168">
            <v>0.10100000000000001</v>
          </cell>
          <cell r="NE168">
            <v>3.7999999999999999E-2</v>
          </cell>
          <cell r="NF168">
            <v>0</v>
          </cell>
          <cell r="NG168">
            <v>0.16300000000000001</v>
          </cell>
          <cell r="NH168">
            <v>3.6999999999999998E-2</v>
          </cell>
          <cell r="NI168">
            <v>0.23499999999999999</v>
          </cell>
          <cell r="NJ168">
            <v>1.4E-2</v>
          </cell>
          <cell r="NK168">
            <v>0</v>
          </cell>
          <cell r="NL168">
            <v>0</v>
          </cell>
          <cell r="NM168">
            <v>0</v>
          </cell>
          <cell r="NN168">
            <v>8.2000000000000003E-2</v>
          </cell>
          <cell r="NO168">
            <v>0</v>
          </cell>
          <cell r="NP168">
            <v>0</v>
          </cell>
          <cell r="NQ168">
            <v>2.5000000000000001E-2</v>
          </cell>
          <cell r="NR168">
            <v>0.01</v>
          </cell>
          <cell r="NS168">
            <v>3.4000000000000002E-2</v>
          </cell>
          <cell r="NT168">
            <v>0.22900000000000001</v>
          </cell>
          <cell r="NU168">
            <v>8.8999999999999996E-2</v>
          </cell>
          <cell r="NV168">
            <v>5.2999999999999999E-2</v>
          </cell>
          <cell r="NW168">
            <v>0</v>
          </cell>
          <cell r="NX168">
            <v>3.7999999999999999E-2</v>
          </cell>
          <cell r="NY168">
            <v>6.8000000000000005E-2</v>
          </cell>
          <cell r="NZ168">
            <v>0.36499999999999999</v>
          </cell>
          <cell r="OA168">
            <v>0</v>
          </cell>
          <cell r="OB168">
            <v>0</v>
          </cell>
          <cell r="OC168">
            <v>0</v>
          </cell>
          <cell r="OD168">
            <v>0</v>
          </cell>
          <cell r="OE168">
            <v>8.2000000000000003E-2</v>
          </cell>
          <cell r="OF168">
            <v>0</v>
          </cell>
          <cell r="OG168">
            <v>2.5000000000000001E-2</v>
          </cell>
          <cell r="OH168">
            <v>3.2000000000000001E-2</v>
          </cell>
          <cell r="OI168">
            <v>0</v>
          </cell>
          <cell r="OJ168">
            <v>0.249</v>
          </cell>
          <cell r="OK168">
            <v>1.6E-2</v>
          </cell>
          <cell r="OL168">
            <v>0</v>
          </cell>
          <cell r="OM168">
            <v>0</v>
          </cell>
          <cell r="ON168">
            <v>0</v>
          </cell>
          <cell r="OO168">
            <v>9.6000000000000002E-2</v>
          </cell>
          <cell r="OP168">
            <v>0.108</v>
          </cell>
          <cell r="OQ168">
            <v>0</v>
          </cell>
          <cell r="OR168">
            <v>0</v>
          </cell>
          <cell r="OS168">
            <v>0</v>
          </cell>
          <cell r="OT168">
            <v>2.1999999999999999E-2</v>
          </cell>
          <cell r="OU168">
            <v>0</v>
          </cell>
          <cell r="OV168">
            <v>0.01</v>
          </cell>
          <cell r="OW168">
            <v>5.6000000000000001E-2</v>
          </cell>
          <cell r="OX168">
            <v>0.31900000000000001</v>
          </cell>
          <cell r="OY168">
            <v>8.2000000000000003E-2</v>
          </cell>
          <cell r="OZ168">
            <v>0.01</v>
          </cell>
          <cell r="PA168">
            <v>1.4E-2</v>
          </cell>
          <cell r="PB168">
            <v>0</v>
          </cell>
          <cell r="PC168">
            <v>0</v>
          </cell>
          <cell r="PD168">
            <v>0.26700000000000002</v>
          </cell>
        </row>
        <row r="169">
          <cell r="A169" t="str">
            <v>6EU2</v>
          </cell>
          <cell r="B169" t="str">
            <v>169</v>
          </cell>
          <cell r="C169" t="str">
            <v>NAF 4</v>
          </cell>
          <cell r="D169" t="str">
            <v>EU2</v>
          </cell>
          <cell r="E169" t="str">
            <v>6</v>
          </cell>
          <cell r="F169">
            <v>0</v>
          </cell>
          <cell r="G169">
            <v>3.5000000000000003E-2</v>
          </cell>
          <cell r="H169">
            <v>0.11799999999999999</v>
          </cell>
          <cell r="I169">
            <v>0.78900000000000003</v>
          </cell>
          <cell r="J169">
            <v>5.8000000000000003E-2</v>
          </cell>
          <cell r="K169">
            <v>1</v>
          </cell>
          <cell r="L169">
            <v>0</v>
          </cell>
          <cell r="M169">
            <v>0</v>
          </cell>
          <cell r="N169">
            <v>0</v>
          </cell>
          <cell r="O169">
            <v>0.156</v>
          </cell>
          <cell r="P169">
            <v>0.254</v>
          </cell>
          <cell r="Q169">
            <v>2.1000000000000001E-2</v>
          </cell>
          <cell r="R169">
            <v>2.9000000000000001E-2</v>
          </cell>
          <cell r="S169">
            <v>5.0999999999999997E-2</v>
          </cell>
          <cell r="T169">
            <v>0.33900000000000002</v>
          </cell>
          <cell r="U169">
            <v>0.03</v>
          </cell>
          <cell r="V169">
            <v>8.8999999999999996E-2</v>
          </cell>
          <cell r="W169">
            <v>0.316</v>
          </cell>
          <cell r="X169">
            <v>0.11899999999999999</v>
          </cell>
          <cell r="Y169">
            <v>0.79700000000000004</v>
          </cell>
          <cell r="Z169">
            <v>8.4000000000000005E-2</v>
          </cell>
          <cell r="AA169">
            <v>0.89100000000000001</v>
          </cell>
          <cell r="AB169">
            <v>0.63900000000000001</v>
          </cell>
          <cell r="AC169">
            <v>0.89100000000000001</v>
          </cell>
          <cell r="AD169">
            <v>0.252</v>
          </cell>
          <cell r="AE169">
            <v>0.51300000000000001</v>
          </cell>
          <cell r="AF169">
            <v>0.251</v>
          </cell>
          <cell r="AG169">
            <v>0.749</v>
          </cell>
          <cell r="AH169">
            <v>0.47599999999999998</v>
          </cell>
          <cell r="AI169">
            <v>0.52400000000000002</v>
          </cell>
          <cell r="AK169">
            <v>0.88600000000000001</v>
          </cell>
          <cell r="AL169">
            <v>0</v>
          </cell>
          <cell r="AM169">
            <v>3.1E-2</v>
          </cell>
          <cell r="AN169">
            <v>3.9E-2</v>
          </cell>
          <cell r="AO169">
            <v>4.3999999999999997E-2</v>
          </cell>
          <cell r="AP169">
            <v>0</v>
          </cell>
          <cell r="AQ169">
            <v>0</v>
          </cell>
          <cell r="AR169">
            <v>7.8E-2</v>
          </cell>
          <cell r="AS169">
            <v>0.73499999999999999</v>
          </cell>
          <cell r="AT169">
            <v>0.188</v>
          </cell>
          <cell r="AV169">
            <v>1.2E-2</v>
          </cell>
          <cell r="AW169">
            <v>5.8999999999999997E-2</v>
          </cell>
          <cell r="AX169">
            <v>2.1000000000000001E-2</v>
          </cell>
          <cell r="AY169">
            <v>0.58399999999999996</v>
          </cell>
          <cell r="AZ169">
            <v>0.32300000000000001</v>
          </cell>
          <cell r="BA169">
            <v>12.093999999999999</v>
          </cell>
          <cell r="BB169">
            <v>0.23899999999999999</v>
          </cell>
          <cell r="BC169">
            <v>0.19400000000000001</v>
          </cell>
          <cell r="BD169">
            <v>0.307</v>
          </cell>
          <cell r="BE169">
            <v>0.25900000000000001</v>
          </cell>
          <cell r="BF169">
            <v>0.63700000000000001</v>
          </cell>
          <cell r="BG169">
            <v>0.27500000000000002</v>
          </cell>
          <cell r="BH169">
            <v>1.4999999999999999E-2</v>
          </cell>
          <cell r="BI169">
            <v>6.3E-2</v>
          </cell>
          <cell r="BJ169">
            <v>0.01</v>
          </cell>
          <cell r="BK169">
            <v>0</v>
          </cell>
          <cell r="BL169">
            <v>0.01</v>
          </cell>
          <cell r="BM169">
            <v>2.7E-2</v>
          </cell>
          <cell r="BN169">
            <v>0.128</v>
          </cell>
          <cell r="BO169">
            <v>0.372</v>
          </cell>
          <cell r="BP169">
            <v>0.29399999999999998</v>
          </cell>
          <cell r="BQ169">
            <v>0.16900000000000001</v>
          </cell>
          <cell r="BR169">
            <v>0</v>
          </cell>
          <cell r="BS169">
            <v>0</v>
          </cell>
          <cell r="BT169">
            <v>5.0000000000000001E-3</v>
          </cell>
          <cell r="BU169">
            <v>7.0000000000000001E-3</v>
          </cell>
          <cell r="BV169">
            <v>0.28999999999999998</v>
          </cell>
          <cell r="BW169">
            <v>0.69799999999999995</v>
          </cell>
          <cell r="BX169">
            <v>0</v>
          </cell>
          <cell r="BY169">
            <v>0</v>
          </cell>
          <cell r="BZ169">
            <v>1.4999999999999999E-2</v>
          </cell>
          <cell r="CA169">
            <v>0.12</v>
          </cell>
          <cell r="CB169">
            <v>0.82099999999999995</v>
          </cell>
          <cell r="CC169">
            <v>4.3999999999999997E-2</v>
          </cell>
          <cell r="CD169">
            <v>0</v>
          </cell>
          <cell r="CE169">
            <v>0</v>
          </cell>
          <cell r="CF169">
            <v>5.0000000000000001E-3</v>
          </cell>
          <cell r="CG169">
            <v>0.124</v>
          </cell>
          <cell r="CH169">
            <v>0.83299999999999996</v>
          </cell>
          <cell r="CI169">
            <v>3.7999999999999999E-2</v>
          </cell>
          <cell r="CJ169">
            <v>0</v>
          </cell>
          <cell r="CK169">
            <v>0</v>
          </cell>
          <cell r="CL169">
            <v>0</v>
          </cell>
          <cell r="CM169">
            <v>0</v>
          </cell>
          <cell r="CN169">
            <v>0</v>
          </cell>
          <cell r="CO169">
            <v>1</v>
          </cell>
          <cell r="CP169">
            <v>0.66400000000000003</v>
          </cell>
          <cell r="CQ169">
            <v>0.28499999999999998</v>
          </cell>
          <cell r="CR169">
            <v>4.3999999999999997E-2</v>
          </cell>
          <cell r="CS169">
            <v>6.0000000000000001E-3</v>
          </cell>
          <cell r="CT169">
            <v>0</v>
          </cell>
          <cell r="CU169">
            <v>0.53300000000000003</v>
          </cell>
          <cell r="CV169">
            <v>0.30499999999999999</v>
          </cell>
          <cell r="CW169">
            <v>3.5999999999999997E-2</v>
          </cell>
          <cell r="CX169">
            <v>6.6000000000000003E-2</v>
          </cell>
          <cell r="CY169">
            <v>0.06</v>
          </cell>
          <cell r="CZ169">
            <v>0.67400000000000004</v>
          </cell>
          <cell r="DA169">
            <v>0.216</v>
          </cell>
          <cell r="DB169">
            <v>0.11</v>
          </cell>
          <cell r="DC169">
            <v>0</v>
          </cell>
          <cell r="DD169">
            <v>0</v>
          </cell>
          <cell r="DE169">
            <v>0.68700000000000006</v>
          </cell>
          <cell r="DF169">
            <v>0.1</v>
          </cell>
          <cell r="DG169">
            <v>2.1999999999999999E-2</v>
          </cell>
          <cell r="DH169">
            <v>0</v>
          </cell>
          <cell r="DI169">
            <v>0.191</v>
          </cell>
          <cell r="DJ169">
            <v>0.48</v>
          </cell>
          <cell r="DK169">
            <v>0.25</v>
          </cell>
          <cell r="DL169">
            <v>9.4E-2</v>
          </cell>
          <cell r="DM169">
            <v>0</v>
          </cell>
          <cell r="DN169">
            <v>0.17599999999999999</v>
          </cell>
          <cell r="DO169">
            <v>0.60199999999999998</v>
          </cell>
          <cell r="DP169">
            <v>0.183</v>
          </cell>
          <cell r="DQ169">
            <v>2.1000000000000001E-2</v>
          </cell>
          <cell r="DR169">
            <v>2.5000000000000001E-2</v>
          </cell>
          <cell r="DS169">
            <v>0.16900000000000001</v>
          </cell>
          <cell r="DT169">
            <v>0.41899999999999998</v>
          </cell>
          <cell r="DU169">
            <v>0.45600000000000002</v>
          </cell>
          <cell r="DV169">
            <v>0.10100000000000001</v>
          </cell>
          <cell r="DW169">
            <v>2.4E-2</v>
          </cell>
          <cell r="DX169">
            <v>0</v>
          </cell>
          <cell r="DY169">
            <v>4.2999999999999997E-2</v>
          </cell>
          <cell r="DZ169">
            <v>0.48599999999999999</v>
          </cell>
          <cell r="EA169">
            <v>0.17199999999999999</v>
          </cell>
          <cell r="EB169">
            <v>0.3</v>
          </cell>
          <cell r="EC169">
            <v>1.2999999999999999E-2</v>
          </cell>
          <cell r="ED169">
            <v>0.24099999999999999</v>
          </cell>
          <cell r="EE169">
            <v>5.0999999999999997E-2</v>
          </cell>
          <cell r="EF169">
            <v>0.39800000000000002</v>
          </cell>
          <cell r="EG169">
            <v>0.29699999999999999</v>
          </cell>
          <cell r="EH169">
            <v>0.214</v>
          </cell>
          <cell r="EI169">
            <v>0.45200000000000001</v>
          </cell>
          <cell r="EJ169">
            <v>0.129</v>
          </cell>
          <cell r="EK169">
            <v>0.20499999999999999</v>
          </cell>
          <cell r="EL169">
            <v>0.318</v>
          </cell>
          <cell r="EM169">
            <v>6.4000000000000001E-2</v>
          </cell>
          <cell r="EN169">
            <v>0.06</v>
          </cell>
          <cell r="EO169">
            <v>7.0999999999999994E-2</v>
          </cell>
          <cell r="EP169">
            <v>6.5000000000000002E-2</v>
          </cell>
          <cell r="EQ169">
            <v>0.42099999999999999</v>
          </cell>
          <cell r="ER169">
            <v>0.19800000000000001</v>
          </cell>
          <cell r="ES169">
            <v>0.48099999999999998</v>
          </cell>
          <cell r="ET169">
            <v>5.3999999999999999E-2</v>
          </cell>
          <cell r="EU169">
            <v>0.16700000000000001</v>
          </cell>
          <cell r="EV169">
            <v>2.1999999999999999E-2</v>
          </cell>
          <cell r="EW169">
            <v>0.01</v>
          </cell>
          <cell r="EX169">
            <v>0.14699999999999999</v>
          </cell>
          <cell r="EY169">
            <v>0.153</v>
          </cell>
          <cell r="EZ169">
            <v>0.191</v>
          </cell>
          <cell r="FA169">
            <v>0.67300000000000004</v>
          </cell>
          <cell r="FB169">
            <v>0.10100000000000001</v>
          </cell>
          <cell r="FC169">
            <v>0.19400000000000001</v>
          </cell>
          <cell r="FD169">
            <v>3.1E-2</v>
          </cell>
          <cell r="FE169">
            <v>0.80400000000000005</v>
          </cell>
          <cell r="FF169">
            <v>4.7E-2</v>
          </cell>
          <cell r="FG169">
            <v>0.13</v>
          </cell>
          <cell r="FH169">
            <v>1.9E-2</v>
          </cell>
          <cell r="FI169">
            <v>0.73099999999999998</v>
          </cell>
          <cell r="FJ169">
            <v>5.8000000000000003E-2</v>
          </cell>
          <cell r="FK169">
            <v>0.193</v>
          </cell>
          <cell r="FL169">
            <v>1.9E-2</v>
          </cell>
          <cell r="FM169">
            <v>8.4000000000000005E-2</v>
          </cell>
          <cell r="FN169">
            <v>0.48399999999999999</v>
          </cell>
          <cell r="FO169">
            <v>0.40699999999999997</v>
          </cell>
          <cell r="FP169">
            <v>2.5000000000000001E-2</v>
          </cell>
          <cell r="FQ169">
            <v>0.70399999999999996</v>
          </cell>
          <cell r="FR169">
            <v>0.14899999999999999</v>
          </cell>
          <cell r="FS169">
            <v>1.4E-2</v>
          </cell>
          <cell r="FT169">
            <v>6.8000000000000005E-2</v>
          </cell>
          <cell r="FU169">
            <v>6.5000000000000002E-2</v>
          </cell>
          <cell r="FV169">
            <v>0</v>
          </cell>
          <cell r="FW169">
            <v>0.68600000000000005</v>
          </cell>
          <cell r="FX169">
            <v>0.16200000000000001</v>
          </cell>
          <cell r="FY169">
            <v>1.4999999999999999E-2</v>
          </cell>
          <cell r="FZ169">
            <v>6.9000000000000006E-2</v>
          </cell>
          <cell r="GA169">
            <v>6.7000000000000004E-2</v>
          </cell>
          <cell r="GB169">
            <v>0</v>
          </cell>
          <cell r="GC169">
            <v>0</v>
          </cell>
          <cell r="GD169">
            <v>0</v>
          </cell>
          <cell r="GE169">
            <v>0</v>
          </cell>
          <cell r="GF169">
            <v>0</v>
          </cell>
          <cell r="GG169">
            <v>0</v>
          </cell>
          <cell r="GH169">
            <v>0</v>
          </cell>
          <cell r="GI169">
            <v>2.8000000000000001E-2</v>
          </cell>
          <cell r="GJ169">
            <v>0</v>
          </cell>
          <cell r="GK169">
            <v>7.0000000000000001E-3</v>
          </cell>
          <cell r="GL169">
            <v>0</v>
          </cell>
          <cell r="GM169">
            <v>0</v>
          </cell>
          <cell r="GN169">
            <v>0</v>
          </cell>
          <cell r="GO169">
            <v>8.5999999999999993E-2</v>
          </cell>
          <cell r="GP169">
            <v>1.4999999999999999E-2</v>
          </cell>
          <cell r="GQ169">
            <v>8.0000000000000002E-3</v>
          </cell>
          <cell r="GR169">
            <v>0</v>
          </cell>
          <cell r="GS169">
            <v>0.01</v>
          </cell>
          <cell r="GT169">
            <v>0</v>
          </cell>
          <cell r="GU169">
            <v>0.46500000000000002</v>
          </cell>
          <cell r="GV169">
            <v>0.26100000000000001</v>
          </cell>
          <cell r="GW169">
            <v>0</v>
          </cell>
          <cell r="GX169">
            <v>6.3E-2</v>
          </cell>
          <cell r="GY169">
            <v>0</v>
          </cell>
          <cell r="GZ169">
            <v>0</v>
          </cell>
          <cell r="HA169">
            <v>5.8000000000000003E-2</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6.0000000000000001E-3</v>
          </cell>
          <cell r="HP169">
            <v>0</v>
          </cell>
          <cell r="HQ169">
            <v>1.4E-2</v>
          </cell>
          <cell r="HR169">
            <v>1.7999999999999999E-2</v>
          </cell>
          <cell r="HS169">
            <v>0.01</v>
          </cell>
          <cell r="HT169">
            <v>0</v>
          </cell>
          <cell r="HU169">
            <v>7.0000000000000001E-3</v>
          </cell>
          <cell r="HV169">
            <v>0</v>
          </cell>
          <cell r="HW169">
            <v>7.3999999999999996E-2</v>
          </cell>
          <cell r="HX169">
            <v>2.8000000000000001E-2</v>
          </cell>
          <cell r="HY169">
            <v>0</v>
          </cell>
          <cell r="HZ169">
            <v>2.7E-2</v>
          </cell>
          <cell r="IA169">
            <v>0.114</v>
          </cell>
          <cell r="IB169">
            <v>0.318</v>
          </cell>
          <cell r="IC169">
            <v>0.20300000000000001</v>
          </cell>
          <cell r="ID169">
            <v>0.122</v>
          </cell>
          <cell r="IE169">
            <v>0</v>
          </cell>
          <cell r="IF169">
            <v>0</v>
          </cell>
          <cell r="IG169">
            <v>0</v>
          </cell>
          <cell r="IH169">
            <v>5.3999999999999999E-2</v>
          </cell>
          <cell r="II169">
            <v>4.0000000000000001E-3</v>
          </cell>
          <cell r="IJ169">
            <v>0</v>
          </cell>
          <cell r="IK169">
            <v>0</v>
          </cell>
          <cell r="IL169">
            <v>0</v>
          </cell>
          <cell r="IM169">
            <v>0</v>
          </cell>
          <cell r="IN169">
            <v>0</v>
          </cell>
          <cell r="IO169">
            <v>0</v>
          </cell>
          <cell r="IP169">
            <v>0</v>
          </cell>
          <cell r="IQ169">
            <v>0</v>
          </cell>
          <cell r="IR169">
            <v>0</v>
          </cell>
          <cell r="IS169">
            <v>0</v>
          </cell>
          <cell r="IT169">
            <v>0</v>
          </cell>
          <cell r="IU169">
            <v>1.4E-2</v>
          </cell>
          <cell r="IV169">
            <v>2.5000000000000001E-2</v>
          </cell>
          <cell r="IW169">
            <v>0</v>
          </cell>
          <cell r="IX169">
            <v>0</v>
          </cell>
          <cell r="IY169">
            <v>5.0000000000000001E-3</v>
          </cell>
          <cell r="IZ169">
            <v>0</v>
          </cell>
          <cell r="JA169">
            <v>3.4000000000000002E-2</v>
          </cell>
          <cell r="JB169">
            <v>8.2000000000000003E-2</v>
          </cell>
          <cell r="JC169">
            <v>0</v>
          </cell>
          <cell r="JD169">
            <v>0</v>
          </cell>
          <cell r="JE169">
            <v>0</v>
          </cell>
          <cell r="JF169">
            <v>7.0000000000000001E-3</v>
          </cell>
          <cell r="JG169">
            <v>0.185</v>
          </cell>
          <cell r="JH169">
            <v>0.59099999999999997</v>
          </cell>
          <cell r="JI169">
            <v>0</v>
          </cell>
          <cell r="JJ169">
            <v>0</v>
          </cell>
          <cell r="JK169">
            <v>0</v>
          </cell>
          <cell r="JL169">
            <v>0</v>
          </cell>
          <cell r="JM169">
            <v>5.8000000000000003E-2</v>
          </cell>
          <cell r="JN169">
            <v>0</v>
          </cell>
          <cell r="JO169">
            <v>0</v>
          </cell>
          <cell r="JP169">
            <v>0</v>
          </cell>
          <cell r="JQ169">
            <v>0</v>
          </cell>
          <cell r="JR169">
            <v>0</v>
          </cell>
          <cell r="JS169">
            <v>0</v>
          </cell>
          <cell r="JT169">
            <v>0</v>
          </cell>
          <cell r="JU169">
            <v>0</v>
          </cell>
          <cell r="JV169">
            <v>0</v>
          </cell>
          <cell r="JW169">
            <v>0</v>
          </cell>
          <cell r="JX169">
            <v>1.7000000000000001E-2</v>
          </cell>
          <cell r="JY169">
            <v>1.9E-2</v>
          </cell>
          <cell r="JZ169">
            <v>0</v>
          </cell>
          <cell r="KA169">
            <v>0</v>
          </cell>
          <cell r="KB169">
            <v>0</v>
          </cell>
          <cell r="KC169">
            <v>5.0000000000000001E-3</v>
          </cell>
          <cell r="KD169">
            <v>0</v>
          </cell>
          <cell r="KE169">
            <v>0.112</v>
          </cell>
          <cell r="KF169">
            <v>0</v>
          </cell>
          <cell r="KG169">
            <v>0</v>
          </cell>
          <cell r="KH169">
            <v>0</v>
          </cell>
          <cell r="KI169">
            <v>8.9999999999999993E-3</v>
          </cell>
          <cell r="KJ169">
            <v>0.10299999999999999</v>
          </cell>
          <cell r="KK169">
            <v>0.63200000000000001</v>
          </cell>
          <cell r="KL169">
            <v>4.3999999999999997E-2</v>
          </cell>
          <cell r="KM169">
            <v>0</v>
          </cell>
          <cell r="KN169">
            <v>0</v>
          </cell>
          <cell r="KO169">
            <v>0</v>
          </cell>
          <cell r="KP169">
            <v>0</v>
          </cell>
          <cell r="KQ169">
            <v>5.8000000000000003E-2</v>
          </cell>
          <cell r="KR169">
            <v>0</v>
          </cell>
          <cell r="KS169">
            <v>0</v>
          </cell>
          <cell r="KT169">
            <v>0</v>
          </cell>
          <cell r="KU169">
            <v>0</v>
          </cell>
          <cell r="KV169">
            <v>0</v>
          </cell>
          <cell r="KW169">
            <v>0</v>
          </cell>
          <cell r="KX169">
            <v>0</v>
          </cell>
          <cell r="KY169">
            <v>0</v>
          </cell>
          <cell r="KZ169">
            <v>0</v>
          </cell>
          <cell r="LA169">
            <v>0</v>
          </cell>
          <cell r="LB169">
            <v>0</v>
          </cell>
          <cell r="LC169">
            <v>3.6999999999999998E-2</v>
          </cell>
          <cell r="LD169">
            <v>0</v>
          </cell>
          <cell r="LE169">
            <v>0</v>
          </cell>
          <cell r="LF169">
            <v>0</v>
          </cell>
          <cell r="LG169">
            <v>5.0000000000000001E-3</v>
          </cell>
          <cell r="LH169">
            <v>2.3E-2</v>
          </cell>
          <cell r="LI169">
            <v>9.1999999999999998E-2</v>
          </cell>
          <cell r="LJ169">
            <v>0</v>
          </cell>
          <cell r="LK169">
            <v>0</v>
          </cell>
          <cell r="LL169">
            <v>0</v>
          </cell>
          <cell r="LM169">
            <v>0</v>
          </cell>
          <cell r="LN169">
            <v>0.10100000000000001</v>
          </cell>
          <cell r="LO169">
            <v>0.64600000000000002</v>
          </cell>
          <cell r="LP169">
            <v>3.7999999999999999E-2</v>
          </cell>
          <cell r="LQ169">
            <v>0</v>
          </cell>
          <cell r="LR169">
            <v>0</v>
          </cell>
          <cell r="LS169">
            <v>0</v>
          </cell>
          <cell r="LT169">
            <v>0</v>
          </cell>
          <cell r="LU169">
            <v>5.8000000000000003E-2</v>
          </cell>
          <cell r="LV169">
            <v>0</v>
          </cell>
          <cell r="LW169">
            <v>0</v>
          </cell>
          <cell r="LX169">
            <v>0</v>
          </cell>
          <cell r="LY169">
            <v>0</v>
          </cell>
          <cell r="LZ169">
            <v>0</v>
          </cell>
          <cell r="MA169">
            <v>0</v>
          </cell>
          <cell r="MB169">
            <v>0</v>
          </cell>
          <cell r="MC169">
            <v>0</v>
          </cell>
          <cell r="MD169">
            <v>0</v>
          </cell>
          <cell r="ME169">
            <v>0</v>
          </cell>
          <cell r="MF169">
            <v>0</v>
          </cell>
          <cell r="MG169">
            <v>0</v>
          </cell>
          <cell r="MH169">
            <v>3.6999999999999998E-2</v>
          </cell>
          <cell r="MI169">
            <v>0</v>
          </cell>
          <cell r="MJ169">
            <v>0</v>
          </cell>
          <cell r="MK169">
            <v>0</v>
          </cell>
          <cell r="ML169">
            <v>0</v>
          </cell>
          <cell r="MM169">
            <v>0</v>
          </cell>
          <cell r="MN169">
            <v>0.12</v>
          </cell>
          <cell r="MO169">
            <v>0</v>
          </cell>
          <cell r="MP169">
            <v>0</v>
          </cell>
          <cell r="MQ169">
            <v>0</v>
          </cell>
          <cell r="MR169">
            <v>0</v>
          </cell>
          <cell r="MS169">
            <v>0</v>
          </cell>
          <cell r="MT169">
            <v>0.78500000000000003</v>
          </cell>
          <cell r="MU169">
            <v>0</v>
          </cell>
          <cell r="MV169">
            <v>0</v>
          </cell>
          <cell r="MW169">
            <v>0</v>
          </cell>
          <cell r="MX169">
            <v>0</v>
          </cell>
          <cell r="MY169">
            <v>0</v>
          </cell>
          <cell r="MZ169">
            <v>5.8999999999999997E-2</v>
          </cell>
          <cell r="NA169">
            <v>0.01</v>
          </cell>
          <cell r="NB169">
            <v>3.3000000000000002E-2</v>
          </cell>
          <cell r="NC169">
            <v>0</v>
          </cell>
          <cell r="ND169">
            <v>0</v>
          </cell>
          <cell r="NE169">
            <v>0</v>
          </cell>
          <cell r="NF169">
            <v>4.0000000000000001E-3</v>
          </cell>
          <cell r="NG169">
            <v>8.6999999999999994E-2</v>
          </cell>
          <cell r="NH169">
            <v>2.9000000000000001E-2</v>
          </cell>
          <cell r="NI169">
            <v>0.36099999999999999</v>
          </cell>
          <cell r="NJ169">
            <v>5.0000000000000001E-3</v>
          </cell>
          <cell r="NK169">
            <v>0</v>
          </cell>
          <cell r="NL169">
            <v>5.8999999999999997E-2</v>
          </cell>
          <cell r="NM169">
            <v>1.7999999999999999E-2</v>
          </cell>
          <cell r="NN169">
            <v>5.3999999999999999E-2</v>
          </cell>
          <cell r="NO169">
            <v>4.2000000000000003E-2</v>
          </cell>
          <cell r="NP169">
            <v>0</v>
          </cell>
          <cell r="NQ169">
            <v>1.2E-2</v>
          </cell>
          <cell r="NR169">
            <v>7.0000000000000001E-3</v>
          </cell>
          <cell r="NS169">
            <v>0.01</v>
          </cell>
          <cell r="NT169">
            <v>0.27100000000000002</v>
          </cell>
          <cell r="NU169">
            <v>0.02</v>
          </cell>
          <cell r="NV169">
            <v>2.1999999999999999E-2</v>
          </cell>
          <cell r="NW169">
            <v>0</v>
          </cell>
          <cell r="NX169">
            <v>0</v>
          </cell>
          <cell r="NY169">
            <v>5.0999999999999997E-2</v>
          </cell>
          <cell r="NZ169">
            <v>0.41</v>
          </cell>
          <cell r="OA169">
            <v>1.7000000000000001E-2</v>
          </cell>
          <cell r="OB169">
            <v>8.0000000000000002E-3</v>
          </cell>
          <cell r="OC169">
            <v>0</v>
          </cell>
          <cell r="OD169">
            <v>5.0999999999999997E-2</v>
          </cell>
          <cell r="OE169">
            <v>0.121</v>
          </cell>
          <cell r="OF169">
            <v>0</v>
          </cell>
          <cell r="OG169">
            <v>0.09</v>
          </cell>
          <cell r="OH169">
            <v>0</v>
          </cell>
          <cell r="OI169">
            <v>0</v>
          </cell>
          <cell r="OJ169">
            <v>0.21</v>
          </cell>
          <cell r="OK169">
            <v>1.2999999999999999E-2</v>
          </cell>
          <cell r="OL169">
            <v>0</v>
          </cell>
          <cell r="OM169">
            <v>0</v>
          </cell>
          <cell r="ON169">
            <v>0</v>
          </cell>
          <cell r="OO169">
            <v>2.1999999999999999E-2</v>
          </cell>
          <cell r="OP169">
            <v>0.128</v>
          </cell>
          <cell r="OQ169">
            <v>2.5000000000000001E-2</v>
          </cell>
          <cell r="OR169">
            <v>1.2999999999999999E-2</v>
          </cell>
          <cell r="OS169">
            <v>6.0000000000000001E-3</v>
          </cell>
          <cell r="OT169">
            <v>2.4E-2</v>
          </cell>
          <cell r="OU169">
            <v>1.7000000000000001E-2</v>
          </cell>
          <cell r="OV169">
            <v>7.0000000000000001E-3</v>
          </cell>
          <cell r="OW169">
            <v>4.2000000000000003E-2</v>
          </cell>
          <cell r="OX169">
            <v>0.33100000000000002</v>
          </cell>
          <cell r="OY169">
            <v>5.2999999999999999E-2</v>
          </cell>
          <cell r="OZ169">
            <v>0</v>
          </cell>
          <cell r="PA169">
            <v>7.8E-2</v>
          </cell>
          <cell r="PB169">
            <v>0</v>
          </cell>
          <cell r="PC169">
            <v>4.2000000000000003E-2</v>
          </cell>
          <cell r="PD169">
            <v>0.19700000000000001</v>
          </cell>
        </row>
        <row r="170">
          <cell r="A170" t="str">
            <v>AEU2</v>
          </cell>
          <cell r="B170" t="str">
            <v>170</v>
          </cell>
          <cell r="C170" t="str">
            <v>NAF 4</v>
          </cell>
          <cell r="D170" t="str">
            <v>EU2</v>
          </cell>
          <cell r="E170" t="str">
            <v>A</v>
          </cell>
          <cell r="F170">
            <v>4.0000000000000001E-3</v>
          </cell>
          <cell r="G170">
            <v>1.0999999999999999E-2</v>
          </cell>
          <cell r="H170">
            <v>0.13900000000000001</v>
          </cell>
          <cell r="I170">
            <v>0.81100000000000005</v>
          </cell>
          <cell r="J170">
            <v>3.5000000000000003E-2</v>
          </cell>
          <cell r="K170">
            <v>0.68</v>
          </cell>
          <cell r="L170">
            <v>0.17599999999999999</v>
          </cell>
          <cell r="M170">
            <v>6.5000000000000002E-2</v>
          </cell>
          <cell r="N170">
            <v>7.8E-2</v>
          </cell>
          <cell r="O170">
            <v>0.161</v>
          </cell>
          <cell r="P170">
            <v>0.20200000000000001</v>
          </cell>
          <cell r="Q170">
            <v>0.10100000000000001</v>
          </cell>
          <cell r="R170">
            <v>1.7999999999999999E-2</v>
          </cell>
          <cell r="S170">
            <v>0.17399999999999999</v>
          </cell>
          <cell r="T170">
            <v>0.14399999999999999</v>
          </cell>
          <cell r="U170">
            <v>5.7000000000000002E-2</v>
          </cell>
          <cell r="V170">
            <v>0.08</v>
          </cell>
          <cell r="W170">
            <v>0.371</v>
          </cell>
          <cell r="X170">
            <v>0.09</v>
          </cell>
          <cell r="Y170">
            <v>0.85799999999999998</v>
          </cell>
          <cell r="Z170">
            <v>5.1999999999999998E-2</v>
          </cell>
          <cell r="AA170">
            <v>3.4000000000000002E-2</v>
          </cell>
          <cell r="AB170">
            <v>0.20699999999999999</v>
          </cell>
          <cell r="AC170">
            <v>0.27600000000000002</v>
          </cell>
          <cell r="AD170">
            <v>0.20699999999999999</v>
          </cell>
          <cell r="AE170">
            <v>0.60899999999999999</v>
          </cell>
          <cell r="AF170">
            <v>5.6000000000000001E-2</v>
          </cell>
          <cell r="AG170">
            <v>0.94399999999999995</v>
          </cell>
          <cell r="AH170">
            <v>0.27300000000000002</v>
          </cell>
          <cell r="AI170">
            <v>0.72699999999999998</v>
          </cell>
          <cell r="AK170">
            <v>0.44600000000000001</v>
          </cell>
          <cell r="AL170">
            <v>7.0999999999999994E-2</v>
          </cell>
          <cell r="AM170">
            <v>3.5999999999999997E-2</v>
          </cell>
          <cell r="AN170">
            <v>0.26800000000000002</v>
          </cell>
          <cell r="AO170">
            <v>0.17899999999999999</v>
          </cell>
          <cell r="AP170">
            <v>0</v>
          </cell>
          <cell r="AQ170">
            <v>3.5999999999999997E-2</v>
          </cell>
          <cell r="AR170">
            <v>3.5999999999999997E-2</v>
          </cell>
          <cell r="AS170">
            <v>0.80400000000000005</v>
          </cell>
          <cell r="AT170">
            <v>0.125</v>
          </cell>
          <cell r="AV170">
            <v>4.0000000000000001E-3</v>
          </cell>
          <cell r="AW170">
            <v>1.7000000000000001E-2</v>
          </cell>
          <cell r="AX170">
            <v>0</v>
          </cell>
          <cell r="AY170">
            <v>0.85799999999999998</v>
          </cell>
          <cell r="AZ170">
            <v>0.121</v>
          </cell>
          <cell r="BA170">
            <v>1.76</v>
          </cell>
          <cell r="BB170">
            <v>0.11799999999999999</v>
          </cell>
          <cell r="BC170">
            <v>0.307</v>
          </cell>
          <cell r="BD170">
            <v>0.41799999999999998</v>
          </cell>
          <cell r="BE170">
            <v>0.157</v>
          </cell>
          <cell r="BF170">
            <v>0.88100000000000001</v>
          </cell>
          <cell r="BG170">
            <v>7.2999999999999995E-2</v>
          </cell>
          <cell r="BH170">
            <v>1.4E-2</v>
          </cell>
          <cell r="BI170">
            <v>5.0000000000000001E-3</v>
          </cell>
          <cell r="BJ170">
            <v>5.0000000000000001E-3</v>
          </cell>
          <cell r="BK170">
            <v>2.1000000000000001E-2</v>
          </cell>
          <cell r="BL170">
            <v>3.0000000000000001E-3</v>
          </cell>
          <cell r="BM170">
            <v>2E-3</v>
          </cell>
          <cell r="BN170">
            <v>5.0000000000000001E-3</v>
          </cell>
          <cell r="BO170">
            <v>3.5000000000000003E-2</v>
          </cell>
          <cell r="BP170">
            <v>8.4000000000000005E-2</v>
          </cell>
          <cell r="BQ170">
            <v>0.872</v>
          </cell>
          <cell r="BR170">
            <v>1E-3</v>
          </cell>
          <cell r="BS170">
            <v>0</v>
          </cell>
          <cell r="BT170">
            <v>0</v>
          </cell>
          <cell r="BU170">
            <v>8.0000000000000002E-3</v>
          </cell>
          <cell r="BV170">
            <v>2.7E-2</v>
          </cell>
          <cell r="BW170">
            <v>0.96399999999999997</v>
          </cell>
          <cell r="BX170">
            <v>1E-3</v>
          </cell>
          <cell r="BY170">
            <v>0</v>
          </cell>
          <cell r="BZ170">
            <v>1E-3</v>
          </cell>
          <cell r="CA170">
            <v>9.5000000000000001E-2</v>
          </cell>
          <cell r="CB170">
            <v>0.55700000000000005</v>
          </cell>
          <cell r="CC170">
            <v>0.34499999999999997</v>
          </cell>
          <cell r="CD170">
            <v>8.0000000000000002E-3</v>
          </cell>
          <cell r="CE170">
            <v>0</v>
          </cell>
          <cell r="CF170">
            <v>5.0000000000000001E-3</v>
          </cell>
          <cell r="CG170">
            <v>2.1999999999999999E-2</v>
          </cell>
          <cell r="CH170">
            <v>0.33600000000000002</v>
          </cell>
          <cell r="CI170">
            <v>0.628</v>
          </cell>
          <cell r="CJ170">
            <v>0</v>
          </cell>
          <cell r="CK170">
            <v>0</v>
          </cell>
          <cell r="CL170">
            <v>0</v>
          </cell>
          <cell r="CM170">
            <v>0</v>
          </cell>
          <cell r="CN170">
            <v>3.0000000000000001E-3</v>
          </cell>
          <cell r="CO170">
            <v>0.997</v>
          </cell>
          <cell r="CP170">
            <v>0.56899999999999995</v>
          </cell>
          <cell r="CQ170">
            <v>0.27500000000000002</v>
          </cell>
          <cell r="CR170">
            <v>3.2000000000000001E-2</v>
          </cell>
          <cell r="CS170">
            <v>1.2999999999999999E-2</v>
          </cell>
          <cell r="CT170">
            <v>0.111</v>
          </cell>
          <cell r="CU170">
            <v>0.55500000000000005</v>
          </cell>
          <cell r="CV170">
            <v>0.23200000000000001</v>
          </cell>
          <cell r="CW170">
            <v>3.5000000000000003E-2</v>
          </cell>
          <cell r="CX170">
            <v>7.5999999999999998E-2</v>
          </cell>
          <cell r="CY170">
            <v>0.10199999999999999</v>
          </cell>
          <cell r="CZ170">
            <v>0.64300000000000002</v>
          </cell>
          <cell r="DA170">
            <v>0.28899999999999998</v>
          </cell>
          <cell r="DB170">
            <v>5.7000000000000002E-2</v>
          </cell>
          <cell r="DC170">
            <v>8.0000000000000002E-3</v>
          </cell>
          <cell r="DD170">
            <v>3.0000000000000001E-3</v>
          </cell>
          <cell r="DE170">
            <v>0.55900000000000005</v>
          </cell>
          <cell r="DF170">
            <v>0.129</v>
          </cell>
          <cell r="DG170">
            <v>3.0000000000000001E-3</v>
          </cell>
          <cell r="DH170">
            <v>5.0000000000000001E-3</v>
          </cell>
          <cell r="DI170">
            <v>0.30499999999999999</v>
          </cell>
          <cell r="DJ170">
            <v>0.52200000000000002</v>
          </cell>
          <cell r="DK170">
            <v>0.29499999999999998</v>
          </cell>
          <cell r="DL170">
            <v>8.5999999999999993E-2</v>
          </cell>
          <cell r="DM170">
            <v>1.4E-2</v>
          </cell>
          <cell r="DN170">
            <v>8.3000000000000004E-2</v>
          </cell>
          <cell r="DO170">
            <v>0.56299999999999994</v>
          </cell>
          <cell r="DP170">
            <v>0.112</v>
          </cell>
          <cell r="DQ170">
            <v>7.0000000000000001E-3</v>
          </cell>
          <cell r="DR170">
            <v>5.3999999999999999E-2</v>
          </cell>
          <cell r="DS170">
            <v>0.26500000000000001</v>
          </cell>
          <cell r="DT170">
            <v>0.53900000000000003</v>
          </cell>
          <cell r="DU170">
            <v>0.32200000000000001</v>
          </cell>
          <cell r="DV170">
            <v>8.8999999999999996E-2</v>
          </cell>
          <cell r="DW170">
            <v>5.0000000000000001E-3</v>
          </cell>
          <cell r="DX170">
            <v>4.4999999999999998E-2</v>
          </cell>
          <cell r="DY170">
            <v>0.251</v>
          </cell>
          <cell r="DZ170">
            <v>0.45400000000000001</v>
          </cell>
          <cell r="EA170">
            <v>9.6000000000000002E-2</v>
          </cell>
          <cell r="EB170">
            <v>0.19900000000000001</v>
          </cell>
          <cell r="EC170">
            <v>0.112</v>
          </cell>
          <cell r="ED170">
            <v>0.29699999999999999</v>
          </cell>
          <cell r="EE170">
            <v>5.5E-2</v>
          </cell>
          <cell r="EF170">
            <v>0.34200000000000003</v>
          </cell>
          <cell r="EG170">
            <v>0.19400000000000001</v>
          </cell>
          <cell r="EH170">
            <v>0.26400000000000001</v>
          </cell>
          <cell r="EI170">
            <v>0.436</v>
          </cell>
          <cell r="EJ170">
            <v>9.6000000000000002E-2</v>
          </cell>
          <cell r="EK170">
            <v>0.20399999999999999</v>
          </cell>
          <cell r="EL170">
            <v>0.32700000000000001</v>
          </cell>
          <cell r="EM170">
            <v>5.3999999999999999E-2</v>
          </cell>
          <cell r="EN170">
            <v>0.10100000000000001</v>
          </cell>
          <cell r="EO170">
            <v>0.11799999999999999</v>
          </cell>
          <cell r="EP170">
            <v>0.104</v>
          </cell>
          <cell r="EQ170">
            <v>0.29599999999999999</v>
          </cell>
          <cell r="ER170">
            <v>0.313</v>
          </cell>
          <cell r="ES170">
            <v>0.34899999999999998</v>
          </cell>
          <cell r="ET170">
            <v>0.05</v>
          </cell>
          <cell r="EU170">
            <v>0.20799999999999999</v>
          </cell>
          <cell r="EV170">
            <v>0.06</v>
          </cell>
          <cell r="EW170">
            <v>7.0000000000000001E-3</v>
          </cell>
          <cell r="EX170">
            <v>0.184</v>
          </cell>
          <cell r="EY170">
            <v>8.8999999999999996E-2</v>
          </cell>
          <cell r="EZ170">
            <v>0.16900000000000001</v>
          </cell>
          <cell r="FA170">
            <v>0.27900000000000003</v>
          </cell>
          <cell r="FB170">
            <v>0.34200000000000003</v>
          </cell>
          <cell r="FC170">
            <v>0.34699999999999998</v>
          </cell>
          <cell r="FD170">
            <v>3.2000000000000001E-2</v>
          </cell>
          <cell r="FE170">
            <v>0.45</v>
          </cell>
          <cell r="FF170">
            <v>0.377</v>
          </cell>
          <cell r="FG170">
            <v>0.16900000000000001</v>
          </cell>
          <cell r="FH170">
            <v>4.0000000000000001E-3</v>
          </cell>
          <cell r="FI170">
            <v>0.11899999999999999</v>
          </cell>
          <cell r="FJ170">
            <v>0.56899999999999995</v>
          </cell>
          <cell r="FK170">
            <v>0.29399999999999998</v>
          </cell>
          <cell r="FL170">
            <v>1.7999999999999999E-2</v>
          </cell>
          <cell r="FM170">
            <v>2.1000000000000001E-2</v>
          </cell>
          <cell r="FN170">
            <v>0.57799999999999996</v>
          </cell>
          <cell r="FO170">
            <v>0.37</v>
          </cell>
          <cell r="FP170">
            <v>3.2000000000000001E-2</v>
          </cell>
          <cell r="FQ170">
            <v>0.89100000000000001</v>
          </cell>
          <cell r="FR170">
            <v>1.7999999999999999E-2</v>
          </cell>
          <cell r="FS170">
            <v>4.0000000000000001E-3</v>
          </cell>
          <cell r="FT170">
            <v>5.7000000000000002E-2</v>
          </cell>
          <cell r="FU170">
            <v>0.03</v>
          </cell>
          <cell r="FV170">
            <v>0</v>
          </cell>
          <cell r="FW170">
            <v>0.88200000000000001</v>
          </cell>
          <cell r="FX170">
            <v>0.02</v>
          </cell>
          <cell r="FY170">
            <v>5.0000000000000001E-3</v>
          </cell>
          <cell r="FZ170">
            <v>6.3E-2</v>
          </cell>
          <cell r="GA170">
            <v>3.1E-2</v>
          </cell>
          <cell r="GB170">
            <v>0</v>
          </cell>
          <cell r="GC170">
            <v>0</v>
          </cell>
          <cell r="GD170">
            <v>0</v>
          </cell>
          <cell r="GE170">
            <v>0</v>
          </cell>
          <cell r="GF170">
            <v>0</v>
          </cell>
          <cell r="GG170">
            <v>0</v>
          </cell>
          <cell r="GH170">
            <v>4.0000000000000001E-3</v>
          </cell>
          <cell r="GI170">
            <v>8.9999999999999993E-3</v>
          </cell>
          <cell r="GJ170">
            <v>0</v>
          </cell>
          <cell r="GK170">
            <v>2E-3</v>
          </cell>
          <cell r="GL170">
            <v>0</v>
          </cell>
          <cell r="GM170">
            <v>0</v>
          </cell>
          <cell r="GN170">
            <v>0</v>
          </cell>
          <cell r="GO170">
            <v>0.10100000000000001</v>
          </cell>
          <cell r="GP170">
            <v>2.3E-2</v>
          </cell>
          <cell r="GQ170">
            <v>6.0000000000000001E-3</v>
          </cell>
          <cell r="GR170">
            <v>2E-3</v>
          </cell>
          <cell r="GS170">
            <v>0</v>
          </cell>
          <cell r="GT170">
            <v>7.0000000000000001E-3</v>
          </cell>
          <cell r="GU170">
            <v>0.74</v>
          </cell>
          <cell r="GV170">
            <v>4.5999999999999999E-2</v>
          </cell>
          <cell r="GW170">
            <v>6.0000000000000001E-3</v>
          </cell>
          <cell r="GX170">
            <v>3.0000000000000001E-3</v>
          </cell>
          <cell r="GY170">
            <v>5.0000000000000001E-3</v>
          </cell>
          <cell r="GZ170">
            <v>0.01</v>
          </cell>
          <cell r="HA170">
            <v>0.03</v>
          </cell>
          <cell r="HB170">
            <v>4.0000000000000001E-3</v>
          </cell>
          <cell r="HC170">
            <v>1E-3</v>
          </cell>
          <cell r="HD170">
            <v>0</v>
          </cell>
          <cell r="HE170">
            <v>0</v>
          </cell>
          <cell r="HF170">
            <v>0</v>
          </cell>
          <cell r="HG170">
            <v>0</v>
          </cell>
          <cell r="HH170">
            <v>0</v>
          </cell>
          <cell r="HI170">
            <v>0</v>
          </cell>
          <cell r="HJ170">
            <v>0</v>
          </cell>
          <cell r="HK170">
            <v>0</v>
          </cell>
          <cell r="HL170">
            <v>4.0000000000000001E-3</v>
          </cell>
          <cell r="HM170">
            <v>0</v>
          </cell>
          <cell r="HN170">
            <v>0</v>
          </cell>
          <cell r="HO170">
            <v>0</v>
          </cell>
          <cell r="HP170">
            <v>0</v>
          </cell>
          <cell r="HQ170">
            <v>0</v>
          </cell>
          <cell r="HR170">
            <v>7.0000000000000001E-3</v>
          </cell>
          <cell r="HS170">
            <v>1E-3</v>
          </cell>
          <cell r="HT170">
            <v>0</v>
          </cell>
          <cell r="HU170">
            <v>3.0000000000000001E-3</v>
          </cell>
          <cell r="HV170">
            <v>7.0000000000000001E-3</v>
          </cell>
          <cell r="HW170">
            <v>1.2999999999999999E-2</v>
          </cell>
          <cell r="HX170">
            <v>0.114</v>
          </cell>
          <cell r="HY170">
            <v>1E-3</v>
          </cell>
          <cell r="HZ170">
            <v>2E-3</v>
          </cell>
          <cell r="IA170">
            <v>2E-3</v>
          </cell>
          <cell r="IB170">
            <v>2.5999999999999999E-2</v>
          </cell>
          <cell r="IC170">
            <v>7.0999999999999994E-2</v>
          </cell>
          <cell r="ID170">
            <v>0.70899999999999996</v>
          </cell>
          <cell r="IE170">
            <v>0</v>
          </cell>
          <cell r="IF170">
            <v>0</v>
          </cell>
          <cell r="IG170">
            <v>0</v>
          </cell>
          <cell r="IH170">
            <v>2E-3</v>
          </cell>
          <cell r="II170">
            <v>0</v>
          </cell>
          <cell r="IJ170">
            <v>3.6999999999999998E-2</v>
          </cell>
          <cell r="IK170">
            <v>1E-3</v>
          </cell>
          <cell r="IL170">
            <v>0</v>
          </cell>
          <cell r="IM170">
            <v>0</v>
          </cell>
          <cell r="IN170">
            <v>0</v>
          </cell>
          <cell r="IO170">
            <v>0</v>
          </cell>
          <cell r="IP170">
            <v>3.0000000000000001E-3</v>
          </cell>
          <cell r="IQ170">
            <v>0</v>
          </cell>
          <cell r="IR170">
            <v>0</v>
          </cell>
          <cell r="IS170">
            <v>0</v>
          </cell>
          <cell r="IT170">
            <v>3.0000000000000001E-3</v>
          </cell>
          <cell r="IU170">
            <v>0</v>
          </cell>
          <cell r="IV170">
            <v>5.0000000000000001E-3</v>
          </cell>
          <cell r="IW170">
            <v>0</v>
          </cell>
          <cell r="IX170">
            <v>0</v>
          </cell>
          <cell r="IY170">
            <v>0</v>
          </cell>
          <cell r="IZ170">
            <v>5.0000000000000001E-3</v>
          </cell>
          <cell r="JA170">
            <v>1.4999999999999999E-2</v>
          </cell>
          <cell r="JB170">
            <v>0.11899999999999999</v>
          </cell>
          <cell r="JC170">
            <v>0</v>
          </cell>
          <cell r="JD170">
            <v>0</v>
          </cell>
          <cell r="JE170">
            <v>0</v>
          </cell>
          <cell r="JF170">
            <v>0</v>
          </cell>
          <cell r="JG170">
            <v>1.2E-2</v>
          </cell>
          <cell r="JH170">
            <v>0.79800000000000004</v>
          </cell>
          <cell r="JI170">
            <v>0</v>
          </cell>
          <cell r="JJ170">
            <v>0</v>
          </cell>
          <cell r="JK170">
            <v>0</v>
          </cell>
          <cell r="JL170">
            <v>0</v>
          </cell>
          <cell r="JM170">
            <v>0</v>
          </cell>
          <cell r="JN170">
            <v>3.9E-2</v>
          </cell>
          <cell r="JO170">
            <v>0</v>
          </cell>
          <cell r="JP170">
            <v>0</v>
          </cell>
          <cell r="JQ170">
            <v>0</v>
          </cell>
          <cell r="JR170">
            <v>0</v>
          </cell>
          <cell r="JS170">
            <v>0</v>
          </cell>
          <cell r="JT170">
            <v>4.0000000000000001E-3</v>
          </cell>
          <cell r="JU170">
            <v>0</v>
          </cell>
          <cell r="JV170">
            <v>0</v>
          </cell>
          <cell r="JW170">
            <v>0</v>
          </cell>
          <cell r="JX170">
            <v>3.0000000000000001E-3</v>
          </cell>
          <cell r="JY170">
            <v>7.0000000000000001E-3</v>
          </cell>
          <cell r="JZ170">
            <v>2E-3</v>
          </cell>
          <cell r="KA170">
            <v>0</v>
          </cell>
          <cell r="KB170">
            <v>0</v>
          </cell>
          <cell r="KC170">
            <v>0</v>
          </cell>
          <cell r="KD170">
            <v>2.1999999999999999E-2</v>
          </cell>
          <cell r="KE170">
            <v>7.6999999999999999E-2</v>
          </cell>
          <cell r="KF170">
            <v>4.4999999999999998E-2</v>
          </cell>
          <cell r="KG170">
            <v>1E-3</v>
          </cell>
          <cell r="KH170">
            <v>0</v>
          </cell>
          <cell r="KI170">
            <v>0</v>
          </cell>
          <cell r="KJ170">
            <v>5.6000000000000001E-2</v>
          </cell>
          <cell r="KK170">
            <v>0.45800000000000002</v>
          </cell>
          <cell r="KL170">
            <v>0.28899999999999998</v>
          </cell>
          <cell r="KM170">
            <v>0</v>
          </cell>
          <cell r="KN170">
            <v>0</v>
          </cell>
          <cell r="KO170">
            <v>1E-3</v>
          </cell>
          <cell r="KP170">
            <v>1.4999999999999999E-2</v>
          </cell>
          <cell r="KQ170">
            <v>1.6E-2</v>
          </cell>
          <cell r="KR170">
            <v>4.0000000000000001E-3</v>
          </cell>
          <cell r="KS170">
            <v>0</v>
          </cell>
          <cell r="KT170">
            <v>0</v>
          </cell>
          <cell r="KU170">
            <v>0</v>
          </cell>
          <cell r="KV170">
            <v>0</v>
          </cell>
          <cell r="KW170">
            <v>0</v>
          </cell>
          <cell r="KX170">
            <v>4.0000000000000001E-3</v>
          </cell>
          <cell r="KY170">
            <v>0</v>
          </cell>
          <cell r="KZ170">
            <v>0</v>
          </cell>
          <cell r="LA170">
            <v>0</v>
          </cell>
          <cell r="LB170">
            <v>2E-3</v>
          </cell>
          <cell r="LC170">
            <v>2E-3</v>
          </cell>
          <cell r="LD170">
            <v>3.0000000000000001E-3</v>
          </cell>
          <cell r="LE170">
            <v>0</v>
          </cell>
          <cell r="LF170">
            <v>0</v>
          </cell>
          <cell r="LG170">
            <v>5.0000000000000001E-3</v>
          </cell>
          <cell r="LH170">
            <v>8.0000000000000002E-3</v>
          </cell>
          <cell r="LI170">
            <v>5.7000000000000002E-2</v>
          </cell>
          <cell r="LJ170">
            <v>6.9000000000000006E-2</v>
          </cell>
          <cell r="LK170">
            <v>8.0000000000000002E-3</v>
          </cell>
          <cell r="LL170">
            <v>0</v>
          </cell>
          <cell r="LM170">
            <v>0</v>
          </cell>
          <cell r="LN170">
            <v>1.2E-2</v>
          </cell>
          <cell r="LO170">
            <v>0.26900000000000002</v>
          </cell>
          <cell r="LP170">
            <v>0.52100000000000002</v>
          </cell>
          <cell r="LQ170">
            <v>0</v>
          </cell>
          <cell r="LR170">
            <v>0</v>
          </cell>
          <cell r="LS170">
            <v>0</v>
          </cell>
          <cell r="LT170">
            <v>0</v>
          </cell>
          <cell r="LU170">
            <v>0.01</v>
          </cell>
          <cell r="LV170">
            <v>2.9000000000000001E-2</v>
          </cell>
          <cell r="LW170">
            <v>0</v>
          </cell>
          <cell r="LX170">
            <v>0</v>
          </cell>
          <cell r="LY170">
            <v>0</v>
          </cell>
          <cell r="LZ170">
            <v>0</v>
          </cell>
          <cell r="MA170">
            <v>0</v>
          </cell>
          <cell r="MB170">
            <v>4.0000000000000001E-3</v>
          </cell>
          <cell r="MC170">
            <v>0</v>
          </cell>
          <cell r="MD170">
            <v>0</v>
          </cell>
          <cell r="ME170">
            <v>0</v>
          </cell>
          <cell r="MF170">
            <v>0</v>
          </cell>
          <cell r="MG170">
            <v>0</v>
          </cell>
          <cell r="MH170">
            <v>7.0000000000000001E-3</v>
          </cell>
          <cell r="MI170">
            <v>0</v>
          </cell>
          <cell r="MJ170">
            <v>0</v>
          </cell>
          <cell r="MK170">
            <v>0</v>
          </cell>
          <cell r="ML170">
            <v>0</v>
          </cell>
          <cell r="MM170">
            <v>0</v>
          </cell>
          <cell r="MN170">
            <v>0.14000000000000001</v>
          </cell>
          <cell r="MO170">
            <v>0</v>
          </cell>
          <cell r="MP170">
            <v>0</v>
          </cell>
          <cell r="MQ170">
            <v>0</v>
          </cell>
          <cell r="MR170">
            <v>0</v>
          </cell>
          <cell r="MS170">
            <v>3.0000000000000001E-3</v>
          </cell>
          <cell r="MT170">
            <v>0.80700000000000005</v>
          </cell>
          <cell r="MU170">
            <v>0</v>
          </cell>
          <cell r="MV170">
            <v>0</v>
          </cell>
          <cell r="MW170">
            <v>0</v>
          </cell>
          <cell r="MX170">
            <v>0</v>
          </cell>
          <cell r="MY170">
            <v>0</v>
          </cell>
          <cell r="MZ170">
            <v>3.9E-2</v>
          </cell>
          <cell r="NA170">
            <v>0.104</v>
          </cell>
          <cell r="NB170">
            <v>9.6000000000000002E-2</v>
          </cell>
          <cell r="NC170">
            <v>1.0999999999999999E-2</v>
          </cell>
          <cell r="ND170">
            <v>1.7000000000000001E-2</v>
          </cell>
          <cell r="NE170">
            <v>2.3E-2</v>
          </cell>
          <cell r="NF170">
            <v>6.0000000000000001E-3</v>
          </cell>
          <cell r="NG170">
            <v>0.16200000000000001</v>
          </cell>
          <cell r="NH170">
            <v>2.9000000000000001E-2</v>
          </cell>
          <cell r="NI170">
            <v>0.24299999999999999</v>
          </cell>
          <cell r="NJ170">
            <v>1.4999999999999999E-2</v>
          </cell>
          <cell r="NK170">
            <v>0</v>
          </cell>
          <cell r="NL170">
            <v>1.6E-2</v>
          </cell>
          <cell r="NM170">
            <v>1.4999999999999999E-2</v>
          </cell>
          <cell r="NN170">
            <v>6.3E-2</v>
          </cell>
          <cell r="NO170">
            <v>0</v>
          </cell>
          <cell r="NP170">
            <v>2E-3</v>
          </cell>
          <cell r="NQ170">
            <v>2.3E-2</v>
          </cell>
          <cell r="NR170">
            <v>0</v>
          </cell>
          <cell r="NS170">
            <v>1.9E-2</v>
          </cell>
          <cell r="NT170">
            <v>0.156</v>
          </cell>
          <cell r="NU170">
            <v>0.20200000000000001</v>
          </cell>
          <cell r="NV170">
            <v>2.5999999999999999E-2</v>
          </cell>
          <cell r="NW170">
            <v>0</v>
          </cell>
          <cell r="NX170">
            <v>2.1999999999999999E-2</v>
          </cell>
          <cell r="NY170">
            <v>3.5999999999999997E-2</v>
          </cell>
          <cell r="NZ170">
            <v>0.38300000000000001</v>
          </cell>
          <cell r="OA170">
            <v>1.6E-2</v>
          </cell>
          <cell r="OB170">
            <v>1.9E-2</v>
          </cell>
          <cell r="OC170">
            <v>2E-3</v>
          </cell>
          <cell r="OD170">
            <v>1.4E-2</v>
          </cell>
          <cell r="OE170">
            <v>0.08</v>
          </cell>
          <cell r="OF170">
            <v>0</v>
          </cell>
          <cell r="OG170">
            <v>2.4E-2</v>
          </cell>
          <cell r="OH170">
            <v>1.2E-2</v>
          </cell>
          <cell r="OI170">
            <v>0</v>
          </cell>
          <cell r="OJ170">
            <v>0.16300000000000001</v>
          </cell>
          <cell r="OK170">
            <v>0.10199999999999999</v>
          </cell>
          <cell r="OL170">
            <v>0.01</v>
          </cell>
          <cell r="OM170">
            <v>0</v>
          </cell>
          <cell r="ON170">
            <v>0</v>
          </cell>
          <cell r="OO170">
            <v>0.109</v>
          </cell>
          <cell r="OP170">
            <v>0.14000000000000001</v>
          </cell>
          <cell r="OQ170">
            <v>1.4E-2</v>
          </cell>
          <cell r="OR170">
            <v>3.2000000000000001E-2</v>
          </cell>
          <cell r="OS170">
            <v>8.9999999999999993E-3</v>
          </cell>
          <cell r="OT170">
            <v>0.03</v>
          </cell>
          <cell r="OU170">
            <v>1.4999999999999999E-2</v>
          </cell>
          <cell r="OV170">
            <v>0</v>
          </cell>
          <cell r="OW170">
            <v>2.1999999999999999E-2</v>
          </cell>
          <cell r="OX170">
            <v>0.24399999999999999</v>
          </cell>
          <cell r="OY170">
            <v>6.5000000000000002E-2</v>
          </cell>
          <cell r="OZ170">
            <v>1.0999999999999999E-2</v>
          </cell>
          <cell r="PA170">
            <v>2.3E-2</v>
          </cell>
          <cell r="PB170">
            <v>1.0999999999999999E-2</v>
          </cell>
          <cell r="PC170">
            <v>0</v>
          </cell>
          <cell r="PD170">
            <v>0.161</v>
          </cell>
        </row>
        <row r="171">
          <cell r="A171" t="str">
            <v>BEU2</v>
          </cell>
          <cell r="B171" t="str">
            <v>171</v>
          </cell>
          <cell r="C171" t="str">
            <v>NAF 4</v>
          </cell>
          <cell r="D171" t="str">
            <v>EU2</v>
          </cell>
          <cell r="E171" t="str">
            <v>B</v>
          </cell>
          <cell r="F171">
            <v>8.0000000000000002E-3</v>
          </cell>
          <cell r="G171">
            <v>1.0999999999999999E-2</v>
          </cell>
          <cell r="H171">
            <v>0.121</v>
          </cell>
          <cell r="I171">
            <v>0.82799999999999996</v>
          </cell>
          <cell r="J171">
            <v>3.2000000000000001E-2</v>
          </cell>
          <cell r="K171">
            <v>0.81299999999999994</v>
          </cell>
          <cell r="L171">
            <v>7.4999999999999997E-2</v>
          </cell>
          <cell r="M171">
            <v>0</v>
          </cell>
          <cell r="N171">
            <v>0.112</v>
          </cell>
          <cell r="O171">
            <v>0.108</v>
          </cell>
          <cell r="P171">
            <v>0.23599999999999999</v>
          </cell>
          <cell r="Q171">
            <v>4.1000000000000002E-2</v>
          </cell>
          <cell r="R171">
            <v>1.6E-2</v>
          </cell>
          <cell r="S171">
            <v>0.192</v>
          </cell>
          <cell r="T171">
            <v>0.23100000000000001</v>
          </cell>
          <cell r="U171">
            <v>2.1000000000000001E-2</v>
          </cell>
          <cell r="V171">
            <v>0.126</v>
          </cell>
          <cell r="W171">
            <v>0.34399999999999997</v>
          </cell>
          <cell r="X171">
            <v>8.6999999999999994E-2</v>
          </cell>
          <cell r="Y171">
            <v>0.82899999999999996</v>
          </cell>
          <cell r="Z171">
            <v>8.4000000000000005E-2</v>
          </cell>
          <cell r="AA171">
            <v>0.11700000000000001</v>
          </cell>
          <cell r="AB171">
            <v>0.41599999999999998</v>
          </cell>
          <cell r="AC171">
            <v>0.27300000000000002</v>
          </cell>
          <cell r="AD171">
            <v>0.54500000000000004</v>
          </cell>
          <cell r="AE171">
            <v>0.11700000000000001</v>
          </cell>
          <cell r="AF171">
            <v>9.5000000000000001E-2</v>
          </cell>
          <cell r="AG171">
            <v>0.90500000000000003</v>
          </cell>
          <cell r="AH171">
            <v>9.6000000000000002E-2</v>
          </cell>
          <cell r="AI171">
            <v>0.90400000000000003</v>
          </cell>
          <cell r="AK171">
            <v>0.70199999999999996</v>
          </cell>
          <cell r="AL171">
            <v>8.5000000000000006E-2</v>
          </cell>
          <cell r="AM171">
            <v>0</v>
          </cell>
          <cell r="AN171">
            <v>9.6000000000000002E-2</v>
          </cell>
          <cell r="AO171">
            <v>0.11700000000000001</v>
          </cell>
          <cell r="AP171">
            <v>0</v>
          </cell>
          <cell r="AQ171">
            <v>0.13700000000000001</v>
          </cell>
          <cell r="AR171">
            <v>0</v>
          </cell>
          <cell r="AS171">
            <v>0.82099999999999995</v>
          </cell>
          <cell r="AT171">
            <v>4.2000000000000003E-2</v>
          </cell>
          <cell r="AV171">
            <v>3.9E-2</v>
          </cell>
          <cell r="AW171">
            <v>0.01</v>
          </cell>
          <cell r="AX171">
            <v>0</v>
          </cell>
          <cell r="AY171">
            <v>0.83199999999999996</v>
          </cell>
          <cell r="AZ171">
            <v>0.12</v>
          </cell>
          <cell r="BA171">
            <v>6.234</v>
          </cell>
          <cell r="BB171">
            <v>0.16700000000000001</v>
          </cell>
          <cell r="BC171">
            <v>0.30399999999999999</v>
          </cell>
          <cell r="BD171">
            <v>0.32</v>
          </cell>
          <cell r="BE171">
            <v>0.20899999999999999</v>
          </cell>
          <cell r="BF171">
            <v>0.85599999999999998</v>
          </cell>
          <cell r="BG171">
            <v>0.104</v>
          </cell>
          <cell r="BH171">
            <v>2.1000000000000001E-2</v>
          </cell>
          <cell r="BI171">
            <v>0</v>
          </cell>
          <cell r="BJ171">
            <v>1E-3</v>
          </cell>
          <cell r="BK171">
            <v>1.9E-2</v>
          </cell>
          <cell r="BL171">
            <v>0</v>
          </cell>
          <cell r="BM171">
            <v>1.2999999999999999E-2</v>
          </cell>
          <cell r="BN171">
            <v>3.9E-2</v>
          </cell>
          <cell r="BO171">
            <v>8.7999999999999995E-2</v>
          </cell>
          <cell r="BP171">
            <v>0.27100000000000002</v>
          </cell>
          <cell r="BQ171">
            <v>0.58799999999999997</v>
          </cell>
          <cell r="BR171">
            <v>0</v>
          </cell>
          <cell r="BS171">
            <v>0</v>
          </cell>
          <cell r="BT171">
            <v>1E-3</v>
          </cell>
          <cell r="BU171">
            <v>8.9999999999999993E-3</v>
          </cell>
          <cell r="BV171">
            <v>6.6000000000000003E-2</v>
          </cell>
          <cell r="BW171">
            <v>0.92400000000000004</v>
          </cell>
          <cell r="BX171">
            <v>0</v>
          </cell>
          <cell r="BY171">
            <v>0</v>
          </cell>
          <cell r="BZ171">
            <v>0</v>
          </cell>
          <cell r="CA171">
            <v>0.16600000000000001</v>
          </cell>
          <cell r="CB171">
            <v>0.73199999999999998</v>
          </cell>
          <cell r="CC171">
            <v>0.10199999999999999</v>
          </cell>
          <cell r="CD171">
            <v>0</v>
          </cell>
          <cell r="CE171">
            <v>4.0000000000000001E-3</v>
          </cell>
          <cell r="CF171">
            <v>6.0000000000000001E-3</v>
          </cell>
          <cell r="CG171">
            <v>9.0999999999999998E-2</v>
          </cell>
          <cell r="CH171">
            <v>0.65800000000000003</v>
          </cell>
          <cell r="CI171">
            <v>0.24099999999999999</v>
          </cell>
          <cell r="CJ171">
            <v>0</v>
          </cell>
          <cell r="CK171">
            <v>0</v>
          </cell>
          <cell r="CL171">
            <v>0</v>
          </cell>
          <cell r="CM171">
            <v>0</v>
          </cell>
          <cell r="CN171">
            <v>0</v>
          </cell>
          <cell r="CO171">
            <v>1</v>
          </cell>
          <cell r="CP171">
            <v>0.60499999999999998</v>
          </cell>
          <cell r="CQ171">
            <v>0.26500000000000001</v>
          </cell>
          <cell r="CR171">
            <v>4.9000000000000002E-2</v>
          </cell>
          <cell r="CS171">
            <v>3.6999999999999998E-2</v>
          </cell>
          <cell r="CT171">
            <v>4.4999999999999998E-2</v>
          </cell>
          <cell r="CU171">
            <v>0.60399999999999998</v>
          </cell>
          <cell r="CV171">
            <v>0.18099999999999999</v>
          </cell>
          <cell r="CW171">
            <v>6.2E-2</v>
          </cell>
          <cell r="CX171">
            <v>6.3E-2</v>
          </cell>
          <cell r="CY171">
            <v>8.8999999999999996E-2</v>
          </cell>
          <cell r="CZ171">
            <v>0.74</v>
          </cell>
          <cell r="DA171">
            <v>0.16700000000000001</v>
          </cell>
          <cell r="DB171">
            <v>9.4E-2</v>
          </cell>
          <cell r="DC171">
            <v>0</v>
          </cell>
          <cell r="DD171">
            <v>0</v>
          </cell>
          <cell r="DE171">
            <v>0.61799999999999999</v>
          </cell>
          <cell r="DF171">
            <v>0.112</v>
          </cell>
          <cell r="DG171">
            <v>1.2999999999999999E-2</v>
          </cell>
          <cell r="DH171">
            <v>0</v>
          </cell>
          <cell r="DI171">
            <v>0.25800000000000001</v>
          </cell>
          <cell r="DJ171">
            <v>0.50800000000000001</v>
          </cell>
          <cell r="DK171">
            <v>0.21</v>
          </cell>
          <cell r="DL171">
            <v>0.10199999999999999</v>
          </cell>
          <cell r="DM171">
            <v>0.05</v>
          </cell>
          <cell r="DN171">
            <v>0.13100000000000001</v>
          </cell>
          <cell r="DO171">
            <v>0.622</v>
          </cell>
          <cell r="DP171">
            <v>0.129</v>
          </cell>
          <cell r="DQ171">
            <v>3.1E-2</v>
          </cell>
          <cell r="DR171">
            <v>4.3999999999999997E-2</v>
          </cell>
          <cell r="DS171">
            <v>0.17399999999999999</v>
          </cell>
          <cell r="DT171">
            <v>0.54900000000000004</v>
          </cell>
          <cell r="DU171">
            <v>0.32800000000000001</v>
          </cell>
          <cell r="DV171">
            <v>0.10100000000000001</v>
          </cell>
          <cell r="DW171">
            <v>0</v>
          </cell>
          <cell r="DX171">
            <v>2.1999999999999999E-2</v>
          </cell>
          <cell r="DY171">
            <v>0.223</v>
          </cell>
          <cell r="DZ171">
            <v>0.51</v>
          </cell>
          <cell r="EA171">
            <v>0.14199999999999999</v>
          </cell>
          <cell r="EB171">
            <v>0.125</v>
          </cell>
          <cell r="EC171">
            <v>4.2999999999999997E-2</v>
          </cell>
          <cell r="ED171">
            <v>0.36599999999999999</v>
          </cell>
          <cell r="EE171">
            <v>0.123</v>
          </cell>
          <cell r="EF171">
            <v>0.32800000000000001</v>
          </cell>
          <cell r="EG171">
            <v>0.14000000000000001</v>
          </cell>
          <cell r="EH171">
            <v>0.215</v>
          </cell>
          <cell r="EI171">
            <v>0.47499999999999998</v>
          </cell>
          <cell r="EJ171">
            <v>0.13100000000000001</v>
          </cell>
          <cell r="EK171">
            <v>0.17899999999999999</v>
          </cell>
          <cell r="EL171">
            <v>0.34599999999999997</v>
          </cell>
          <cell r="EM171">
            <v>4.9000000000000002E-2</v>
          </cell>
          <cell r="EN171">
            <v>0.11</v>
          </cell>
          <cell r="EO171">
            <v>0.14099999999999999</v>
          </cell>
          <cell r="EP171">
            <v>9.8000000000000004E-2</v>
          </cell>
          <cell r="EQ171">
            <v>0.25600000000000001</v>
          </cell>
          <cell r="ER171">
            <v>0.27100000000000002</v>
          </cell>
          <cell r="ES171">
            <v>0.375</v>
          </cell>
          <cell r="ET171">
            <v>3.1E-2</v>
          </cell>
          <cell r="EU171">
            <v>0.19700000000000001</v>
          </cell>
          <cell r="EV171">
            <v>0.14199999999999999</v>
          </cell>
          <cell r="EW171">
            <v>2.3E-2</v>
          </cell>
          <cell r="EX171">
            <v>0.11700000000000001</v>
          </cell>
          <cell r="EY171">
            <v>9.8000000000000004E-2</v>
          </cell>
          <cell r="EZ171">
            <v>0.13200000000000001</v>
          </cell>
          <cell r="FA171">
            <v>0.57699999999999996</v>
          </cell>
          <cell r="FB171">
            <v>0.159</v>
          </cell>
          <cell r="FC171">
            <v>0.24199999999999999</v>
          </cell>
          <cell r="FD171">
            <v>2.3E-2</v>
          </cell>
          <cell r="FE171">
            <v>0.67</v>
          </cell>
          <cell r="FF171">
            <v>0.16700000000000001</v>
          </cell>
          <cell r="FG171">
            <v>0.157</v>
          </cell>
          <cell r="FH171">
            <v>6.0000000000000001E-3</v>
          </cell>
          <cell r="FI171">
            <v>0.38300000000000001</v>
          </cell>
          <cell r="FJ171">
            <v>0.378</v>
          </cell>
          <cell r="FK171">
            <v>0.23400000000000001</v>
          </cell>
          <cell r="FL171">
            <v>6.0000000000000001E-3</v>
          </cell>
          <cell r="FM171">
            <v>5.7000000000000002E-2</v>
          </cell>
          <cell r="FN171">
            <v>0.60599999999999998</v>
          </cell>
          <cell r="FO171">
            <v>0.30399999999999999</v>
          </cell>
          <cell r="FP171">
            <v>3.2000000000000001E-2</v>
          </cell>
          <cell r="FQ171">
            <v>0.82099999999999995</v>
          </cell>
          <cell r="FR171">
            <v>0.05</v>
          </cell>
          <cell r="FS171">
            <v>8.0000000000000002E-3</v>
          </cell>
          <cell r="FT171">
            <v>6.6000000000000003E-2</v>
          </cell>
          <cell r="FU171">
            <v>5.5E-2</v>
          </cell>
          <cell r="FV171">
            <v>0</v>
          </cell>
          <cell r="FW171">
            <v>0.80200000000000005</v>
          </cell>
          <cell r="FX171">
            <v>5.1999999999999998E-2</v>
          </cell>
          <cell r="FY171">
            <v>8.9999999999999993E-3</v>
          </cell>
          <cell r="FZ171">
            <v>7.5999999999999998E-2</v>
          </cell>
          <cell r="GA171">
            <v>6.0999999999999999E-2</v>
          </cell>
          <cell r="GB171">
            <v>0</v>
          </cell>
          <cell r="GC171">
            <v>0</v>
          </cell>
          <cell r="GD171">
            <v>0</v>
          </cell>
          <cell r="GE171">
            <v>0</v>
          </cell>
          <cell r="GF171">
            <v>0</v>
          </cell>
          <cell r="GG171">
            <v>0</v>
          </cell>
          <cell r="GH171">
            <v>0</v>
          </cell>
          <cell r="GI171">
            <v>3.0000000000000001E-3</v>
          </cell>
          <cell r="GJ171">
            <v>7.0000000000000001E-3</v>
          </cell>
          <cell r="GK171">
            <v>0</v>
          </cell>
          <cell r="GL171">
            <v>0</v>
          </cell>
          <cell r="GM171">
            <v>1E-3</v>
          </cell>
          <cell r="GN171">
            <v>0</v>
          </cell>
          <cell r="GO171">
            <v>0.121</v>
          </cell>
          <cell r="GP171">
            <v>8.0000000000000002E-3</v>
          </cell>
          <cell r="GQ171">
            <v>0</v>
          </cell>
          <cell r="GR171">
            <v>0</v>
          </cell>
          <cell r="GS171">
            <v>0</v>
          </cell>
          <cell r="GT171">
            <v>0</v>
          </cell>
          <cell r="GU171">
            <v>0.69899999999999995</v>
          </cell>
          <cell r="GV171">
            <v>8.7999999999999995E-2</v>
          </cell>
          <cell r="GW171">
            <v>2.1000000000000001E-2</v>
          </cell>
          <cell r="GX171">
            <v>0</v>
          </cell>
          <cell r="GY171">
            <v>0</v>
          </cell>
          <cell r="GZ171">
            <v>1.9E-2</v>
          </cell>
          <cell r="HA171">
            <v>3.2000000000000001E-2</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1E-3</v>
          </cell>
          <cell r="HR171">
            <v>1.0999999999999999E-2</v>
          </cell>
          <cell r="HS171">
            <v>0</v>
          </cell>
          <cell r="HT171">
            <v>4.0000000000000001E-3</v>
          </cell>
          <cell r="HU171">
            <v>0</v>
          </cell>
          <cell r="HV171">
            <v>3.0000000000000001E-3</v>
          </cell>
          <cell r="HW171">
            <v>5.3999999999999999E-2</v>
          </cell>
          <cell r="HX171">
            <v>5.5E-2</v>
          </cell>
          <cell r="HY171">
            <v>0</v>
          </cell>
          <cell r="HZ171">
            <v>8.9999999999999993E-3</v>
          </cell>
          <cell r="IA171">
            <v>3.9E-2</v>
          </cell>
          <cell r="IB171">
            <v>8.5000000000000006E-2</v>
          </cell>
          <cell r="IC171">
            <v>0.20599999999999999</v>
          </cell>
          <cell r="ID171">
            <v>0.498</v>
          </cell>
          <cell r="IE171">
            <v>0</v>
          </cell>
          <cell r="IF171">
            <v>0</v>
          </cell>
          <cell r="IG171">
            <v>0</v>
          </cell>
          <cell r="IH171">
            <v>0</v>
          </cell>
          <cell r="II171">
            <v>0.01</v>
          </cell>
          <cell r="IJ171">
            <v>2.4E-2</v>
          </cell>
          <cell r="IK171">
            <v>0</v>
          </cell>
          <cell r="IL171">
            <v>0</v>
          </cell>
          <cell r="IM171">
            <v>0</v>
          </cell>
          <cell r="IN171">
            <v>0</v>
          </cell>
          <cell r="IO171">
            <v>0</v>
          </cell>
          <cell r="IP171">
            <v>0</v>
          </cell>
          <cell r="IQ171">
            <v>0</v>
          </cell>
          <cell r="IR171">
            <v>0</v>
          </cell>
          <cell r="IS171">
            <v>1E-3</v>
          </cell>
          <cell r="IT171">
            <v>8.9999999999999993E-3</v>
          </cell>
          <cell r="IU171">
            <v>0</v>
          </cell>
          <cell r="IV171">
            <v>3.0000000000000001E-3</v>
          </cell>
          <cell r="IW171">
            <v>0</v>
          </cell>
          <cell r="IX171">
            <v>0</v>
          </cell>
          <cell r="IY171">
            <v>0</v>
          </cell>
          <cell r="IZ171">
            <v>0</v>
          </cell>
          <cell r="JA171">
            <v>3.5000000000000003E-2</v>
          </cell>
          <cell r="JB171">
            <v>9.9000000000000005E-2</v>
          </cell>
          <cell r="JC171">
            <v>0</v>
          </cell>
          <cell r="JD171">
            <v>0</v>
          </cell>
          <cell r="JE171">
            <v>0</v>
          </cell>
          <cell r="JF171">
            <v>0</v>
          </cell>
          <cell r="JG171">
            <v>3.1E-2</v>
          </cell>
          <cell r="JH171">
            <v>0.78800000000000003</v>
          </cell>
          <cell r="JI171">
            <v>0</v>
          </cell>
          <cell r="JJ171">
            <v>0</v>
          </cell>
          <cell r="JK171">
            <v>0</v>
          </cell>
          <cell r="JL171">
            <v>0</v>
          </cell>
          <cell r="JM171">
            <v>0</v>
          </cell>
          <cell r="JN171">
            <v>3.4000000000000002E-2</v>
          </cell>
          <cell r="JO171">
            <v>0</v>
          </cell>
          <cell r="JP171">
            <v>0</v>
          </cell>
          <cell r="JQ171">
            <v>0</v>
          </cell>
          <cell r="JR171">
            <v>0</v>
          </cell>
          <cell r="JS171">
            <v>0</v>
          </cell>
          <cell r="JT171">
            <v>0</v>
          </cell>
          <cell r="JU171">
            <v>0</v>
          </cell>
          <cell r="JV171">
            <v>0</v>
          </cell>
          <cell r="JW171">
            <v>0</v>
          </cell>
          <cell r="JX171">
            <v>0</v>
          </cell>
          <cell r="JY171">
            <v>4.0000000000000001E-3</v>
          </cell>
          <cell r="JZ171">
            <v>8.0000000000000002E-3</v>
          </cell>
          <cell r="KA171">
            <v>0</v>
          </cell>
          <cell r="KB171">
            <v>0</v>
          </cell>
          <cell r="KC171">
            <v>0</v>
          </cell>
          <cell r="KD171">
            <v>3.5000000000000003E-2</v>
          </cell>
          <cell r="KE171">
            <v>9.4E-2</v>
          </cell>
          <cell r="KF171">
            <v>3.0000000000000001E-3</v>
          </cell>
          <cell r="KG171">
            <v>0</v>
          </cell>
          <cell r="KH171">
            <v>0</v>
          </cell>
          <cell r="KI171">
            <v>0</v>
          </cell>
          <cell r="KJ171">
            <v>0.13100000000000001</v>
          </cell>
          <cell r="KK171">
            <v>0.6</v>
          </cell>
          <cell r="KL171">
            <v>0.09</v>
          </cell>
          <cell r="KM171">
            <v>0</v>
          </cell>
          <cell r="KN171">
            <v>0</v>
          </cell>
          <cell r="KO171">
            <v>0</v>
          </cell>
          <cell r="KP171">
            <v>0</v>
          </cell>
          <cell r="KQ171">
            <v>3.3000000000000002E-2</v>
          </cell>
          <cell r="KR171">
            <v>0</v>
          </cell>
          <cell r="KS171">
            <v>0</v>
          </cell>
          <cell r="KT171">
            <v>0</v>
          </cell>
          <cell r="KU171">
            <v>0</v>
          </cell>
          <cell r="KV171">
            <v>0</v>
          </cell>
          <cell r="KW171">
            <v>0</v>
          </cell>
          <cell r="KX171">
            <v>0</v>
          </cell>
          <cell r="KY171">
            <v>0</v>
          </cell>
          <cell r="KZ171">
            <v>0</v>
          </cell>
          <cell r="LA171">
            <v>0</v>
          </cell>
          <cell r="LB171">
            <v>1E-3</v>
          </cell>
          <cell r="LC171">
            <v>3.0000000000000001E-3</v>
          </cell>
          <cell r="LD171">
            <v>8.0000000000000002E-3</v>
          </cell>
          <cell r="LE171">
            <v>0</v>
          </cell>
          <cell r="LF171">
            <v>0</v>
          </cell>
          <cell r="LG171">
            <v>4.0000000000000001E-3</v>
          </cell>
          <cell r="LH171">
            <v>1.4E-2</v>
          </cell>
          <cell r="LI171">
            <v>9.8000000000000004E-2</v>
          </cell>
          <cell r="LJ171">
            <v>7.0000000000000001E-3</v>
          </cell>
          <cell r="LK171">
            <v>0</v>
          </cell>
          <cell r="LL171">
            <v>4.0000000000000001E-3</v>
          </cell>
          <cell r="LM171">
            <v>2E-3</v>
          </cell>
          <cell r="LN171">
            <v>7.5999999999999998E-2</v>
          </cell>
          <cell r="LO171">
            <v>0.53500000000000003</v>
          </cell>
          <cell r="LP171">
            <v>0.221</v>
          </cell>
          <cell r="LQ171">
            <v>0</v>
          </cell>
          <cell r="LR171">
            <v>0</v>
          </cell>
          <cell r="LS171">
            <v>0</v>
          </cell>
          <cell r="LT171">
            <v>0</v>
          </cell>
          <cell r="LU171">
            <v>2.1999999999999999E-2</v>
          </cell>
          <cell r="LV171">
            <v>5.0000000000000001E-3</v>
          </cell>
          <cell r="LW171">
            <v>0</v>
          </cell>
          <cell r="LX171">
            <v>0</v>
          </cell>
          <cell r="LY171">
            <v>0</v>
          </cell>
          <cell r="LZ171">
            <v>0</v>
          </cell>
          <cell r="MA171">
            <v>0</v>
          </cell>
          <cell r="MB171">
            <v>0</v>
          </cell>
          <cell r="MC171">
            <v>0</v>
          </cell>
          <cell r="MD171">
            <v>0</v>
          </cell>
          <cell r="ME171">
            <v>0</v>
          </cell>
          <cell r="MF171">
            <v>0</v>
          </cell>
          <cell r="MG171">
            <v>0</v>
          </cell>
          <cell r="MH171">
            <v>1.2999999999999999E-2</v>
          </cell>
          <cell r="MI171">
            <v>0</v>
          </cell>
          <cell r="MJ171">
            <v>0</v>
          </cell>
          <cell r="MK171">
            <v>0</v>
          </cell>
          <cell r="ML171">
            <v>0</v>
          </cell>
          <cell r="MM171">
            <v>0</v>
          </cell>
          <cell r="MN171">
            <v>0.11799999999999999</v>
          </cell>
          <cell r="MO171">
            <v>0</v>
          </cell>
          <cell r="MP171">
            <v>0</v>
          </cell>
          <cell r="MQ171">
            <v>0</v>
          </cell>
          <cell r="MR171">
            <v>0</v>
          </cell>
          <cell r="MS171">
            <v>0</v>
          </cell>
          <cell r="MT171">
            <v>0.83699999999999997</v>
          </cell>
          <cell r="MU171">
            <v>0</v>
          </cell>
          <cell r="MV171">
            <v>0</v>
          </cell>
          <cell r="MW171">
            <v>0</v>
          </cell>
          <cell r="MX171">
            <v>0</v>
          </cell>
          <cell r="MY171">
            <v>0</v>
          </cell>
          <cell r="MZ171">
            <v>3.2000000000000001E-2</v>
          </cell>
          <cell r="NA171">
            <v>0.04</v>
          </cell>
          <cell r="NB171">
            <v>0.16600000000000001</v>
          </cell>
          <cell r="NC171">
            <v>0</v>
          </cell>
          <cell r="ND171">
            <v>4.0000000000000001E-3</v>
          </cell>
          <cell r="NE171">
            <v>1.2999999999999999E-2</v>
          </cell>
          <cell r="NF171">
            <v>3.0000000000000001E-3</v>
          </cell>
          <cell r="NG171">
            <v>0.17599999999999999</v>
          </cell>
          <cell r="NH171">
            <v>9.6000000000000002E-2</v>
          </cell>
          <cell r="NI171">
            <v>0.224</v>
          </cell>
          <cell r="NJ171">
            <v>1.0999999999999999E-2</v>
          </cell>
          <cell r="NK171">
            <v>0</v>
          </cell>
          <cell r="NL171">
            <v>1.7000000000000001E-2</v>
          </cell>
          <cell r="NM171">
            <v>2.7E-2</v>
          </cell>
          <cell r="NN171">
            <v>9.8000000000000004E-2</v>
          </cell>
          <cell r="NO171">
            <v>0</v>
          </cell>
          <cell r="NP171">
            <v>0</v>
          </cell>
          <cell r="NQ171">
            <v>7.0000000000000001E-3</v>
          </cell>
          <cell r="NR171">
            <v>0</v>
          </cell>
          <cell r="NS171">
            <v>2E-3</v>
          </cell>
          <cell r="NT171">
            <v>0.11600000000000001</v>
          </cell>
          <cell r="NU171">
            <v>0.193</v>
          </cell>
          <cell r="NV171">
            <v>3.1E-2</v>
          </cell>
          <cell r="NW171">
            <v>0</v>
          </cell>
          <cell r="NX171">
            <v>4.0000000000000001E-3</v>
          </cell>
          <cell r="NY171">
            <v>4.0000000000000001E-3</v>
          </cell>
          <cell r="NZ171">
            <v>0.41499999999999998</v>
          </cell>
          <cell r="OA171">
            <v>2.9000000000000001E-2</v>
          </cell>
          <cell r="OB171">
            <v>5.5E-2</v>
          </cell>
          <cell r="OC171">
            <v>6.0000000000000001E-3</v>
          </cell>
          <cell r="OD171">
            <v>2.5999999999999999E-2</v>
          </cell>
          <cell r="OE171">
            <v>9.9000000000000005E-2</v>
          </cell>
          <cell r="OF171">
            <v>1.0999999999999999E-2</v>
          </cell>
          <cell r="OG171">
            <v>1.2E-2</v>
          </cell>
          <cell r="OH171">
            <v>3.0000000000000001E-3</v>
          </cell>
          <cell r="OI171">
            <v>2E-3</v>
          </cell>
          <cell r="OJ171">
            <v>0.109</v>
          </cell>
          <cell r="OK171">
            <v>4.3999999999999997E-2</v>
          </cell>
          <cell r="OL171">
            <v>3.0000000000000001E-3</v>
          </cell>
          <cell r="OM171">
            <v>0</v>
          </cell>
          <cell r="ON171">
            <v>0</v>
          </cell>
          <cell r="OO171">
            <v>0.14799999999999999</v>
          </cell>
          <cell r="OP171">
            <v>0.193</v>
          </cell>
          <cell r="OQ171">
            <v>4.0000000000000001E-3</v>
          </cell>
          <cell r="OR171">
            <v>1.2999999999999999E-2</v>
          </cell>
          <cell r="OS171">
            <v>0</v>
          </cell>
          <cell r="OT171">
            <v>7.0000000000000007E-2</v>
          </cell>
          <cell r="OU171">
            <v>3.3000000000000002E-2</v>
          </cell>
          <cell r="OV171">
            <v>1.7000000000000001E-2</v>
          </cell>
          <cell r="OW171">
            <v>4.0000000000000001E-3</v>
          </cell>
          <cell r="OX171">
            <v>0.20200000000000001</v>
          </cell>
          <cell r="OY171">
            <v>9.2999999999999999E-2</v>
          </cell>
          <cell r="OZ171">
            <v>3.5000000000000003E-2</v>
          </cell>
          <cell r="PA171">
            <v>1.9E-2</v>
          </cell>
          <cell r="PB171">
            <v>7.0000000000000001E-3</v>
          </cell>
          <cell r="PC171">
            <v>0</v>
          </cell>
          <cell r="PD171">
            <v>0.115</v>
          </cell>
        </row>
        <row r="172">
          <cell r="A172" t="str">
            <v>CEU2</v>
          </cell>
          <cell r="B172" t="str">
            <v>172</v>
          </cell>
          <cell r="C172" t="str">
            <v>NAF 4</v>
          </cell>
          <cell r="D172" t="str">
            <v>EU2</v>
          </cell>
          <cell r="E172" t="str">
            <v>C</v>
          </cell>
          <cell r="F172">
            <v>0</v>
          </cell>
          <cell r="G172">
            <v>0.03</v>
          </cell>
          <cell r="H172">
            <v>0.107</v>
          </cell>
          <cell r="I172">
            <v>0.81</v>
          </cell>
          <cell r="J172">
            <v>5.1999999999999998E-2</v>
          </cell>
          <cell r="K172">
            <v>0.96399999999999997</v>
          </cell>
          <cell r="L172">
            <v>3.5999999999999997E-2</v>
          </cell>
          <cell r="M172">
            <v>0</v>
          </cell>
          <cell r="N172">
            <v>0</v>
          </cell>
          <cell r="O172">
            <v>0.153</v>
          </cell>
          <cell r="P172">
            <v>0.28299999999999997</v>
          </cell>
          <cell r="Q172">
            <v>2.9000000000000001E-2</v>
          </cell>
          <cell r="R172">
            <v>2.5999999999999999E-2</v>
          </cell>
          <cell r="S172">
            <v>7.4999999999999997E-2</v>
          </cell>
          <cell r="T172">
            <v>0.28599999999999998</v>
          </cell>
          <cell r="U172">
            <v>3.4000000000000002E-2</v>
          </cell>
          <cell r="V172">
            <v>0.11899999999999999</v>
          </cell>
          <cell r="W172">
            <v>0.28599999999999998</v>
          </cell>
          <cell r="X172">
            <v>0.11899999999999999</v>
          </cell>
          <cell r="Y172">
            <v>0.80600000000000005</v>
          </cell>
          <cell r="Z172">
            <v>7.3999999999999996E-2</v>
          </cell>
          <cell r="AA172">
            <v>0.73099999999999998</v>
          </cell>
          <cell r="AB172">
            <v>0.53800000000000003</v>
          </cell>
          <cell r="AC172">
            <v>0.71399999999999997</v>
          </cell>
          <cell r="AD172">
            <v>0.39500000000000002</v>
          </cell>
          <cell r="AE172">
            <v>0.42899999999999999</v>
          </cell>
          <cell r="AF172">
            <v>0.24099999999999999</v>
          </cell>
          <cell r="AG172">
            <v>0.75900000000000001</v>
          </cell>
          <cell r="AH172">
            <v>0.46</v>
          </cell>
          <cell r="AI172">
            <v>0.54</v>
          </cell>
          <cell r="AK172">
            <v>0.80400000000000005</v>
          </cell>
          <cell r="AL172">
            <v>2.1999999999999999E-2</v>
          </cell>
          <cell r="AM172">
            <v>2.1999999999999999E-2</v>
          </cell>
          <cell r="AN172">
            <v>9.4E-2</v>
          </cell>
          <cell r="AO172">
            <v>5.8000000000000003E-2</v>
          </cell>
          <cell r="AP172">
            <v>0</v>
          </cell>
          <cell r="AQ172">
            <v>5.0999999999999997E-2</v>
          </cell>
          <cell r="AR172">
            <v>8.4000000000000005E-2</v>
          </cell>
          <cell r="AS172">
            <v>0.7</v>
          </cell>
          <cell r="AT172">
            <v>0.16500000000000001</v>
          </cell>
          <cell r="AV172">
            <v>1.4E-2</v>
          </cell>
          <cell r="AW172">
            <v>6.6000000000000003E-2</v>
          </cell>
          <cell r="AX172">
            <v>2.5000000000000001E-2</v>
          </cell>
          <cell r="AY172">
            <v>0.58499999999999996</v>
          </cell>
          <cell r="AZ172">
            <v>0.309</v>
          </cell>
          <cell r="BA172">
            <v>10.532999999999999</v>
          </cell>
          <cell r="BB172">
            <v>0.22500000000000001</v>
          </cell>
          <cell r="BC172">
            <v>0.21099999999999999</v>
          </cell>
          <cell r="BD172">
            <v>0.314</v>
          </cell>
          <cell r="BE172">
            <v>0.249</v>
          </cell>
          <cell r="BF172">
            <v>0.69399999999999995</v>
          </cell>
          <cell r="BG172">
            <v>0.221</v>
          </cell>
          <cell r="BH172">
            <v>2.7E-2</v>
          </cell>
          <cell r="BI172">
            <v>0.05</v>
          </cell>
          <cell r="BJ172">
            <v>7.0000000000000001E-3</v>
          </cell>
          <cell r="BK172">
            <v>0</v>
          </cell>
          <cell r="BL172">
            <v>1.2E-2</v>
          </cell>
          <cell r="BM172">
            <v>2.3E-2</v>
          </cell>
          <cell r="BN172">
            <v>0.11</v>
          </cell>
          <cell r="BO172">
            <v>0.315</v>
          </cell>
          <cell r="BP172">
            <v>0.30399999999999999</v>
          </cell>
          <cell r="BQ172">
            <v>0.23599999999999999</v>
          </cell>
          <cell r="BR172">
            <v>0</v>
          </cell>
          <cell r="BS172">
            <v>0</v>
          </cell>
          <cell r="BT172">
            <v>4.0000000000000001E-3</v>
          </cell>
          <cell r="BU172">
            <v>1.9E-2</v>
          </cell>
          <cell r="BV172">
            <v>0.26500000000000001</v>
          </cell>
          <cell r="BW172">
            <v>0.71199999999999997</v>
          </cell>
          <cell r="BX172">
            <v>0</v>
          </cell>
          <cell r="BY172">
            <v>0</v>
          </cell>
          <cell r="BZ172">
            <v>1.2E-2</v>
          </cell>
          <cell r="CA172">
            <v>0.14699999999999999</v>
          </cell>
          <cell r="CB172">
            <v>0.80400000000000005</v>
          </cell>
          <cell r="CC172">
            <v>3.6999999999999998E-2</v>
          </cell>
          <cell r="CD172">
            <v>0</v>
          </cell>
          <cell r="CE172">
            <v>0</v>
          </cell>
          <cell r="CF172">
            <v>4.0000000000000001E-3</v>
          </cell>
          <cell r="CG172">
            <v>0.12</v>
          </cell>
          <cell r="CH172">
            <v>0.81499999999999995</v>
          </cell>
          <cell r="CI172">
            <v>6.0999999999999999E-2</v>
          </cell>
          <cell r="CJ172">
            <v>0</v>
          </cell>
          <cell r="CK172">
            <v>0</v>
          </cell>
          <cell r="CL172">
            <v>0</v>
          </cell>
          <cell r="CM172">
            <v>0</v>
          </cell>
          <cell r="CN172">
            <v>3.0000000000000001E-3</v>
          </cell>
          <cell r="CO172">
            <v>0.997</v>
          </cell>
          <cell r="CP172">
            <v>0.63400000000000001</v>
          </cell>
          <cell r="CQ172">
            <v>0.315</v>
          </cell>
          <cell r="CR172">
            <v>4.5999999999999999E-2</v>
          </cell>
          <cell r="CS172">
            <v>5.0000000000000001E-3</v>
          </cell>
          <cell r="CT172">
            <v>0</v>
          </cell>
          <cell r="CU172">
            <v>0.52500000000000002</v>
          </cell>
          <cell r="CV172">
            <v>0.315</v>
          </cell>
          <cell r="CW172">
            <v>3.3000000000000002E-2</v>
          </cell>
          <cell r="CX172">
            <v>7.2999999999999995E-2</v>
          </cell>
          <cell r="CY172">
            <v>5.3999999999999999E-2</v>
          </cell>
          <cell r="CZ172">
            <v>0.67700000000000005</v>
          </cell>
          <cell r="DA172">
            <v>0.219</v>
          </cell>
          <cell r="DB172">
            <v>0.104</v>
          </cell>
          <cell r="DC172">
            <v>0</v>
          </cell>
          <cell r="DD172">
            <v>0</v>
          </cell>
          <cell r="DE172">
            <v>0.67400000000000004</v>
          </cell>
          <cell r="DF172">
            <v>0.109</v>
          </cell>
          <cell r="DG172">
            <v>2.1000000000000001E-2</v>
          </cell>
          <cell r="DH172">
            <v>0</v>
          </cell>
          <cell r="DI172">
            <v>0.19500000000000001</v>
          </cell>
          <cell r="DJ172">
            <v>0.48299999999999998</v>
          </cell>
          <cell r="DK172">
            <v>0.24399999999999999</v>
          </cell>
          <cell r="DL172">
            <v>9.1999999999999998E-2</v>
          </cell>
          <cell r="DM172">
            <v>1.4E-2</v>
          </cell>
          <cell r="DN172">
            <v>0.16700000000000001</v>
          </cell>
          <cell r="DO172">
            <v>0.59399999999999997</v>
          </cell>
          <cell r="DP172">
            <v>0.187</v>
          </cell>
          <cell r="DQ172">
            <v>2.1999999999999999E-2</v>
          </cell>
          <cell r="DR172">
            <v>2.5999999999999999E-2</v>
          </cell>
          <cell r="DS172">
            <v>0.17</v>
          </cell>
          <cell r="DT172">
            <v>0.442</v>
          </cell>
          <cell r="DU172">
            <v>0.436</v>
          </cell>
          <cell r="DV172">
            <v>0.10199999999999999</v>
          </cell>
          <cell r="DW172">
            <v>1.7999999999999999E-2</v>
          </cell>
          <cell r="DX172">
            <v>2E-3</v>
          </cell>
          <cell r="DY172">
            <v>7.3999999999999996E-2</v>
          </cell>
          <cell r="DZ172">
            <v>0.47699999999999998</v>
          </cell>
          <cell r="EA172">
            <v>0.15</v>
          </cell>
          <cell r="EB172">
            <v>0.29899999999999999</v>
          </cell>
          <cell r="EC172">
            <v>1.2999999999999999E-2</v>
          </cell>
          <cell r="ED172">
            <v>0.23300000000000001</v>
          </cell>
          <cell r="EE172">
            <v>0.05</v>
          </cell>
          <cell r="EF172">
            <v>0.41099999999999998</v>
          </cell>
          <cell r="EG172">
            <v>0.29299999999999998</v>
          </cell>
          <cell r="EH172">
            <v>0.20599999999999999</v>
          </cell>
          <cell r="EI172">
            <v>0.45200000000000001</v>
          </cell>
          <cell r="EJ172">
            <v>0.11799999999999999</v>
          </cell>
          <cell r="EK172">
            <v>0.224</v>
          </cell>
          <cell r="EL172">
            <v>0.312</v>
          </cell>
          <cell r="EM172">
            <v>8.1000000000000003E-2</v>
          </cell>
          <cell r="EN172">
            <v>7.0999999999999994E-2</v>
          </cell>
          <cell r="EO172">
            <v>7.4999999999999997E-2</v>
          </cell>
          <cell r="EP172">
            <v>6.0999999999999999E-2</v>
          </cell>
          <cell r="EQ172">
            <v>0.39800000000000002</v>
          </cell>
          <cell r="ER172">
            <v>0.21199999999999999</v>
          </cell>
          <cell r="ES172">
            <v>0.45100000000000001</v>
          </cell>
          <cell r="ET172">
            <v>4.7E-2</v>
          </cell>
          <cell r="EU172">
            <v>0.17799999999999999</v>
          </cell>
          <cell r="EV172">
            <v>2.3E-2</v>
          </cell>
          <cell r="EW172">
            <v>7.0000000000000001E-3</v>
          </cell>
          <cell r="EX172">
            <v>0.124</v>
          </cell>
          <cell r="EY172">
            <v>0.14599999999999999</v>
          </cell>
          <cell r="EZ172">
            <v>0.20599999999999999</v>
          </cell>
          <cell r="FA172">
            <v>0.66900000000000004</v>
          </cell>
          <cell r="FB172">
            <v>9.7000000000000003E-2</v>
          </cell>
          <cell r="FC172">
            <v>0.21</v>
          </cell>
          <cell r="FD172">
            <v>2.4E-2</v>
          </cell>
          <cell r="FE172">
            <v>0.78700000000000003</v>
          </cell>
          <cell r="FF172">
            <v>6.9000000000000006E-2</v>
          </cell>
          <cell r="FG172">
            <v>0.129</v>
          </cell>
          <cell r="FH172">
            <v>1.4999999999999999E-2</v>
          </cell>
          <cell r="FI172">
            <v>0.70499999999999996</v>
          </cell>
          <cell r="FJ172">
            <v>9.6000000000000002E-2</v>
          </cell>
          <cell r="FK172">
            <v>0.184</v>
          </cell>
          <cell r="FL172">
            <v>1.4999999999999999E-2</v>
          </cell>
          <cell r="FM172">
            <v>0.10100000000000001</v>
          </cell>
          <cell r="FN172">
            <v>0.46600000000000003</v>
          </cell>
          <cell r="FO172">
            <v>0.41</v>
          </cell>
          <cell r="FP172">
            <v>2.3E-2</v>
          </cell>
          <cell r="FQ172">
            <v>0.72299999999999998</v>
          </cell>
          <cell r="FR172">
            <v>0.13100000000000001</v>
          </cell>
          <cell r="FS172">
            <v>1.4999999999999999E-2</v>
          </cell>
          <cell r="FT172">
            <v>6.9000000000000006E-2</v>
          </cell>
          <cell r="FU172">
            <v>6.0999999999999999E-2</v>
          </cell>
          <cell r="FV172">
            <v>0</v>
          </cell>
          <cell r="FW172">
            <v>0.70299999999999996</v>
          </cell>
          <cell r="FX172">
            <v>0.14299999999999999</v>
          </cell>
          <cell r="FY172">
            <v>1.6E-2</v>
          </cell>
          <cell r="FZ172">
            <v>7.3999999999999996E-2</v>
          </cell>
          <cell r="GA172">
            <v>6.5000000000000002E-2</v>
          </cell>
          <cell r="GB172">
            <v>0</v>
          </cell>
          <cell r="GC172">
            <v>0</v>
          </cell>
          <cell r="GD172">
            <v>0</v>
          </cell>
          <cell r="GE172">
            <v>0</v>
          </cell>
          <cell r="GF172">
            <v>0</v>
          </cell>
          <cell r="GG172">
            <v>0</v>
          </cell>
          <cell r="GH172">
            <v>0</v>
          </cell>
          <cell r="GI172">
            <v>2.5000000000000001E-2</v>
          </cell>
          <cell r="GJ172">
            <v>0</v>
          </cell>
          <cell r="GK172">
            <v>5.0000000000000001E-3</v>
          </cell>
          <cell r="GL172">
            <v>0</v>
          </cell>
          <cell r="GM172">
            <v>0</v>
          </cell>
          <cell r="GN172">
            <v>0</v>
          </cell>
          <cell r="GO172">
            <v>7.3999999999999996E-2</v>
          </cell>
          <cell r="GP172">
            <v>1.7999999999999999E-2</v>
          </cell>
          <cell r="GQ172">
            <v>6.0000000000000001E-3</v>
          </cell>
          <cell r="GR172">
            <v>2E-3</v>
          </cell>
          <cell r="GS172">
            <v>7.0000000000000001E-3</v>
          </cell>
          <cell r="GT172">
            <v>0</v>
          </cell>
          <cell r="GU172">
            <v>0.54300000000000004</v>
          </cell>
          <cell r="GV172">
            <v>0.20399999999999999</v>
          </cell>
          <cell r="GW172">
            <v>1.4999999999999999E-2</v>
          </cell>
          <cell r="GX172">
            <v>4.8000000000000001E-2</v>
          </cell>
          <cell r="GY172">
            <v>0</v>
          </cell>
          <cell r="GZ172">
            <v>0</v>
          </cell>
          <cell r="HA172">
            <v>5.1999999999999998E-2</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5.0000000000000001E-3</v>
          </cell>
          <cell r="HP172">
            <v>0</v>
          </cell>
          <cell r="HQ172">
            <v>1.0999999999999999E-2</v>
          </cell>
          <cell r="HR172">
            <v>1.7999999999999999E-2</v>
          </cell>
          <cell r="HS172">
            <v>7.0000000000000001E-3</v>
          </cell>
          <cell r="HT172">
            <v>2E-3</v>
          </cell>
          <cell r="HU172">
            <v>6.0000000000000001E-3</v>
          </cell>
          <cell r="HV172">
            <v>0</v>
          </cell>
          <cell r="HW172">
            <v>5.8999999999999997E-2</v>
          </cell>
          <cell r="HX172">
            <v>3.3000000000000002E-2</v>
          </cell>
          <cell r="HY172">
            <v>5.0000000000000001E-3</v>
          </cell>
          <cell r="HZ172">
            <v>2.1000000000000001E-2</v>
          </cell>
          <cell r="IA172">
            <v>9.9000000000000005E-2</v>
          </cell>
          <cell r="IB172">
            <v>0.27400000000000002</v>
          </cell>
          <cell r="IC172">
            <v>0.224</v>
          </cell>
          <cell r="ID172">
            <v>0.184</v>
          </cell>
          <cell r="IE172">
            <v>0</v>
          </cell>
          <cell r="IF172">
            <v>0</v>
          </cell>
          <cell r="IG172">
            <v>0</v>
          </cell>
          <cell r="IH172">
            <v>4.1000000000000002E-2</v>
          </cell>
          <cell r="II172">
            <v>1.0999999999999999E-2</v>
          </cell>
          <cell r="IJ172">
            <v>0</v>
          </cell>
          <cell r="IK172">
            <v>0</v>
          </cell>
          <cell r="IL172">
            <v>0</v>
          </cell>
          <cell r="IM172">
            <v>0</v>
          </cell>
          <cell r="IN172">
            <v>0</v>
          </cell>
          <cell r="IO172">
            <v>0</v>
          </cell>
          <cell r="IP172">
            <v>0</v>
          </cell>
          <cell r="IQ172">
            <v>0</v>
          </cell>
          <cell r="IR172">
            <v>0</v>
          </cell>
          <cell r="IS172">
            <v>0</v>
          </cell>
          <cell r="IT172">
            <v>0</v>
          </cell>
          <cell r="IU172">
            <v>1.4E-2</v>
          </cell>
          <cell r="IV172">
            <v>1.9E-2</v>
          </cell>
          <cell r="IW172">
            <v>0</v>
          </cell>
          <cell r="IX172">
            <v>0</v>
          </cell>
          <cell r="IY172">
            <v>4.0000000000000001E-3</v>
          </cell>
          <cell r="IZ172">
            <v>5.0000000000000001E-3</v>
          </cell>
          <cell r="JA172">
            <v>2.8000000000000001E-2</v>
          </cell>
          <cell r="JB172">
            <v>7.0999999999999994E-2</v>
          </cell>
          <cell r="JC172">
            <v>0</v>
          </cell>
          <cell r="JD172">
            <v>0</v>
          </cell>
          <cell r="JE172">
            <v>0</v>
          </cell>
          <cell r="JF172">
            <v>1.4E-2</v>
          </cell>
          <cell r="JG172">
            <v>0.17</v>
          </cell>
          <cell r="JH172">
            <v>0.622</v>
          </cell>
          <cell r="JI172">
            <v>0</v>
          </cell>
          <cell r="JJ172">
            <v>0</v>
          </cell>
          <cell r="JK172">
            <v>0</v>
          </cell>
          <cell r="JL172">
            <v>0</v>
          </cell>
          <cell r="JM172">
            <v>5.1999999999999998E-2</v>
          </cell>
          <cell r="JN172">
            <v>0</v>
          </cell>
          <cell r="JO172">
            <v>0</v>
          </cell>
          <cell r="JP172">
            <v>0</v>
          </cell>
          <cell r="JQ172">
            <v>0</v>
          </cell>
          <cell r="JR172">
            <v>0</v>
          </cell>
          <cell r="JS172">
            <v>0</v>
          </cell>
          <cell r="JT172">
            <v>0</v>
          </cell>
          <cell r="JU172">
            <v>0</v>
          </cell>
          <cell r="JV172">
            <v>0</v>
          </cell>
          <cell r="JW172">
            <v>0</v>
          </cell>
          <cell r="JX172">
            <v>1.7000000000000001E-2</v>
          </cell>
          <cell r="JY172">
            <v>1.4E-2</v>
          </cell>
          <cell r="JZ172">
            <v>0</v>
          </cell>
          <cell r="KA172">
            <v>0</v>
          </cell>
          <cell r="KB172">
            <v>0</v>
          </cell>
          <cell r="KC172">
            <v>4.0000000000000001E-3</v>
          </cell>
          <cell r="KD172">
            <v>5.0000000000000001E-3</v>
          </cell>
          <cell r="KE172">
            <v>9.5000000000000001E-2</v>
          </cell>
          <cell r="KF172">
            <v>0</v>
          </cell>
          <cell r="KG172">
            <v>0</v>
          </cell>
          <cell r="KH172">
            <v>0</v>
          </cell>
          <cell r="KI172">
            <v>8.0000000000000002E-3</v>
          </cell>
          <cell r="KJ172">
            <v>0.11700000000000001</v>
          </cell>
          <cell r="KK172">
            <v>0.65</v>
          </cell>
          <cell r="KL172">
            <v>3.6999999999999998E-2</v>
          </cell>
          <cell r="KM172">
            <v>0</v>
          </cell>
          <cell r="KN172">
            <v>0</v>
          </cell>
          <cell r="KO172">
            <v>0</v>
          </cell>
          <cell r="KP172">
            <v>8.0000000000000002E-3</v>
          </cell>
          <cell r="KQ172">
            <v>4.4999999999999998E-2</v>
          </cell>
          <cell r="KR172">
            <v>0</v>
          </cell>
          <cell r="KS172">
            <v>0</v>
          </cell>
          <cell r="KT172">
            <v>0</v>
          </cell>
          <cell r="KU172">
            <v>0</v>
          </cell>
          <cell r="KV172">
            <v>0</v>
          </cell>
          <cell r="KW172">
            <v>0</v>
          </cell>
          <cell r="KX172">
            <v>0</v>
          </cell>
          <cell r="KY172">
            <v>0</v>
          </cell>
          <cell r="KZ172">
            <v>0</v>
          </cell>
          <cell r="LA172">
            <v>0</v>
          </cell>
          <cell r="LB172">
            <v>0</v>
          </cell>
          <cell r="LC172">
            <v>3.2000000000000001E-2</v>
          </cell>
          <cell r="LD172">
            <v>0</v>
          </cell>
          <cell r="LE172">
            <v>0</v>
          </cell>
          <cell r="LF172">
            <v>0</v>
          </cell>
          <cell r="LG172">
            <v>4.0000000000000001E-3</v>
          </cell>
          <cell r="LH172">
            <v>0.02</v>
          </cell>
          <cell r="LI172">
            <v>8.3000000000000004E-2</v>
          </cell>
          <cell r="LJ172">
            <v>0</v>
          </cell>
          <cell r="LK172">
            <v>0</v>
          </cell>
          <cell r="LL172">
            <v>0</v>
          </cell>
          <cell r="LM172">
            <v>0</v>
          </cell>
          <cell r="LN172">
            <v>9.4E-2</v>
          </cell>
          <cell r="LO172">
            <v>0.65600000000000003</v>
          </cell>
          <cell r="LP172">
            <v>6.0999999999999999E-2</v>
          </cell>
          <cell r="LQ172">
            <v>0</v>
          </cell>
          <cell r="LR172">
            <v>0</v>
          </cell>
          <cell r="LS172">
            <v>0</v>
          </cell>
          <cell r="LT172">
            <v>6.0000000000000001E-3</v>
          </cell>
          <cell r="LU172">
            <v>4.3999999999999997E-2</v>
          </cell>
          <cell r="LV172">
            <v>0</v>
          </cell>
          <cell r="LW172">
            <v>0</v>
          </cell>
          <cell r="LX172">
            <v>0</v>
          </cell>
          <cell r="LY172">
            <v>0</v>
          </cell>
          <cell r="LZ172">
            <v>0</v>
          </cell>
          <cell r="MA172">
            <v>0</v>
          </cell>
          <cell r="MB172">
            <v>0</v>
          </cell>
          <cell r="MC172">
            <v>0</v>
          </cell>
          <cell r="MD172">
            <v>0</v>
          </cell>
          <cell r="ME172">
            <v>0</v>
          </cell>
          <cell r="MF172">
            <v>0</v>
          </cell>
          <cell r="MG172">
            <v>0</v>
          </cell>
          <cell r="MH172">
            <v>3.2000000000000001E-2</v>
          </cell>
          <cell r="MI172">
            <v>0</v>
          </cell>
          <cell r="MJ172">
            <v>0</v>
          </cell>
          <cell r="MK172">
            <v>0</v>
          </cell>
          <cell r="ML172">
            <v>0</v>
          </cell>
          <cell r="MM172">
            <v>0</v>
          </cell>
          <cell r="MN172">
            <v>0.108</v>
          </cell>
          <cell r="MO172">
            <v>0</v>
          </cell>
          <cell r="MP172">
            <v>0</v>
          </cell>
          <cell r="MQ172">
            <v>0</v>
          </cell>
          <cell r="MR172">
            <v>0</v>
          </cell>
          <cell r="MS172">
            <v>0</v>
          </cell>
          <cell r="MT172">
            <v>0.80700000000000005</v>
          </cell>
          <cell r="MU172">
            <v>0</v>
          </cell>
          <cell r="MV172">
            <v>0</v>
          </cell>
          <cell r="MW172">
            <v>0</v>
          </cell>
          <cell r="MX172">
            <v>0</v>
          </cell>
          <cell r="MY172">
            <v>3.0000000000000001E-3</v>
          </cell>
          <cell r="MZ172">
            <v>0.05</v>
          </cell>
          <cell r="NA172">
            <v>1.0999999999999999E-2</v>
          </cell>
          <cell r="NB172">
            <v>2.9000000000000001E-2</v>
          </cell>
          <cell r="NC172">
            <v>0</v>
          </cell>
          <cell r="ND172">
            <v>2.5000000000000001E-2</v>
          </cell>
          <cell r="NE172">
            <v>8.9999999999999993E-3</v>
          </cell>
          <cell r="NF172">
            <v>3.0000000000000001E-3</v>
          </cell>
          <cell r="NG172">
            <v>0.105</v>
          </cell>
          <cell r="NH172">
            <v>3.1E-2</v>
          </cell>
          <cell r="NI172">
            <v>0.33</v>
          </cell>
          <cell r="NJ172">
            <v>7.0000000000000001E-3</v>
          </cell>
          <cell r="NK172">
            <v>0</v>
          </cell>
          <cell r="NL172">
            <v>4.3999999999999997E-2</v>
          </cell>
          <cell r="NM172">
            <v>1.2999999999999999E-2</v>
          </cell>
          <cell r="NN172">
            <v>6.0999999999999999E-2</v>
          </cell>
          <cell r="NO172">
            <v>3.2000000000000001E-2</v>
          </cell>
          <cell r="NP172">
            <v>0</v>
          </cell>
          <cell r="NQ172">
            <v>1.4999999999999999E-2</v>
          </cell>
          <cell r="NR172">
            <v>8.0000000000000002E-3</v>
          </cell>
          <cell r="NS172">
            <v>1.6E-2</v>
          </cell>
          <cell r="NT172">
            <v>0.26</v>
          </cell>
          <cell r="NU172">
            <v>3.6999999999999998E-2</v>
          </cell>
          <cell r="NV172">
            <v>0.03</v>
          </cell>
          <cell r="NW172">
            <v>0</v>
          </cell>
          <cell r="NX172">
            <v>8.9999999999999993E-3</v>
          </cell>
          <cell r="NY172">
            <v>5.5E-2</v>
          </cell>
          <cell r="NZ172">
            <v>0.39900000000000002</v>
          </cell>
          <cell r="OA172">
            <v>1.2999999999999999E-2</v>
          </cell>
          <cell r="OB172">
            <v>6.0000000000000001E-3</v>
          </cell>
          <cell r="OC172">
            <v>0</v>
          </cell>
          <cell r="OD172">
            <v>3.9E-2</v>
          </cell>
          <cell r="OE172">
            <v>0.111</v>
          </cell>
          <cell r="OF172">
            <v>0</v>
          </cell>
          <cell r="OG172">
            <v>7.3999999999999996E-2</v>
          </cell>
          <cell r="OH172">
            <v>8.0000000000000002E-3</v>
          </cell>
          <cell r="OI172">
            <v>0</v>
          </cell>
          <cell r="OJ172">
            <v>0.219</v>
          </cell>
          <cell r="OK172">
            <v>1.4E-2</v>
          </cell>
          <cell r="OL172">
            <v>0</v>
          </cell>
          <cell r="OM172">
            <v>0</v>
          </cell>
          <cell r="ON172">
            <v>0</v>
          </cell>
          <cell r="OO172">
            <v>0.04</v>
          </cell>
          <cell r="OP172">
            <v>0.123</v>
          </cell>
          <cell r="OQ172">
            <v>1.9E-2</v>
          </cell>
          <cell r="OR172">
            <v>0.01</v>
          </cell>
          <cell r="OS172">
            <v>4.0000000000000001E-3</v>
          </cell>
          <cell r="OT172">
            <v>2.3E-2</v>
          </cell>
          <cell r="OU172">
            <v>1.2999999999999999E-2</v>
          </cell>
          <cell r="OV172">
            <v>8.0000000000000002E-3</v>
          </cell>
          <cell r="OW172">
            <v>4.4999999999999998E-2</v>
          </cell>
          <cell r="OX172">
            <v>0.32800000000000001</v>
          </cell>
          <cell r="OY172">
            <v>0.06</v>
          </cell>
          <cell r="OZ172">
            <v>2E-3</v>
          </cell>
          <cell r="PA172">
            <v>6.2E-2</v>
          </cell>
          <cell r="PB172">
            <v>0</v>
          </cell>
          <cell r="PC172">
            <v>3.2000000000000001E-2</v>
          </cell>
          <cell r="PD172">
            <v>0.214</v>
          </cell>
        </row>
        <row r="173">
          <cell r="A173" t="str">
            <v>EnsEV2</v>
          </cell>
          <cell r="B173" t="str">
            <v>173</v>
          </cell>
          <cell r="C173" t="str">
            <v>NAF 4</v>
          </cell>
          <cell r="D173" t="str">
            <v>EV2</v>
          </cell>
          <cell r="E173" t="str">
            <v/>
          </cell>
          <cell r="F173">
            <v>1.0999999999999999E-2</v>
          </cell>
          <cell r="G173">
            <v>6.4000000000000001E-2</v>
          </cell>
          <cell r="H173">
            <v>0.26500000000000001</v>
          </cell>
          <cell r="I173">
            <v>0.59599999999999997</v>
          </cell>
          <cell r="J173">
            <v>6.4000000000000001E-2</v>
          </cell>
          <cell r="K173">
            <v>0.61899999999999999</v>
          </cell>
          <cell r="L173">
            <v>0.27900000000000003</v>
          </cell>
          <cell r="M173">
            <v>2.1000000000000001E-2</v>
          </cell>
          <cell r="N173">
            <v>8.1000000000000003E-2</v>
          </cell>
          <cell r="O173">
            <v>0.21299999999999999</v>
          </cell>
          <cell r="P173">
            <v>0.252</v>
          </cell>
          <cell r="Q173">
            <v>5.7000000000000002E-2</v>
          </cell>
          <cell r="R173">
            <v>2.5999999999999999E-2</v>
          </cell>
          <cell r="S173">
            <v>0.153</v>
          </cell>
          <cell r="T173">
            <v>0.255</v>
          </cell>
          <cell r="U173">
            <v>0.158</v>
          </cell>
          <cell r="V173">
            <v>0.14499999999999999</v>
          </cell>
          <cell r="W173">
            <v>0.223</v>
          </cell>
          <cell r="X173">
            <v>0.16400000000000001</v>
          </cell>
          <cell r="Y173">
            <v>0.77100000000000002</v>
          </cell>
          <cell r="Z173">
            <v>6.4000000000000001E-2</v>
          </cell>
          <cell r="AA173">
            <v>8.7999999999999995E-2</v>
          </cell>
          <cell r="AB173">
            <v>0.51900000000000002</v>
          </cell>
          <cell r="AC173">
            <v>0.23799999999999999</v>
          </cell>
          <cell r="AD173">
            <v>0.57499999999999996</v>
          </cell>
          <cell r="AE173">
            <v>0.219</v>
          </cell>
          <cell r="AF173">
            <v>0.26700000000000002</v>
          </cell>
          <cell r="AG173">
            <v>0.73299999999999998</v>
          </cell>
          <cell r="AH173">
            <v>0.42499999999999999</v>
          </cell>
          <cell r="AI173">
            <v>0.57499999999999996</v>
          </cell>
          <cell r="AK173">
            <v>0.40100000000000002</v>
          </cell>
          <cell r="AL173">
            <v>0.246</v>
          </cell>
          <cell r="AM173">
            <v>7.0000000000000001E-3</v>
          </cell>
          <cell r="AN173">
            <v>0.29399999999999998</v>
          </cell>
          <cell r="AO173">
            <v>5.0999999999999997E-2</v>
          </cell>
          <cell r="AP173">
            <v>4.8000000000000001E-2</v>
          </cell>
          <cell r="AQ173">
            <v>2.9000000000000001E-2</v>
          </cell>
          <cell r="AR173">
            <v>3.3000000000000002E-2</v>
          </cell>
          <cell r="AS173">
            <v>0.65400000000000003</v>
          </cell>
          <cell r="AT173">
            <v>0.23499999999999999</v>
          </cell>
          <cell r="AV173">
            <v>3.1E-2</v>
          </cell>
          <cell r="AW173">
            <v>5.8999999999999997E-2</v>
          </cell>
          <cell r="AX173">
            <v>1.6E-2</v>
          </cell>
          <cell r="AY173">
            <v>0.70699999999999996</v>
          </cell>
          <cell r="AZ173">
            <v>0.189</v>
          </cell>
          <cell r="BA173">
            <v>20.84</v>
          </cell>
          <cell r="BB173">
            <v>7.8E-2</v>
          </cell>
          <cell r="BC173">
            <v>0.161</v>
          </cell>
          <cell r="BD173">
            <v>0.314</v>
          </cell>
          <cell r="BE173">
            <v>0.44700000000000001</v>
          </cell>
          <cell r="BF173">
            <v>0.58499999999999996</v>
          </cell>
          <cell r="BG173">
            <v>0.14199999999999999</v>
          </cell>
          <cell r="BH173">
            <v>0.104</v>
          </cell>
          <cell r="BI173">
            <v>5.8999999999999997E-2</v>
          </cell>
          <cell r="BJ173">
            <v>5.6000000000000001E-2</v>
          </cell>
          <cell r="BK173">
            <v>5.3999999999999999E-2</v>
          </cell>
          <cell r="BL173">
            <v>7.0999999999999994E-2</v>
          </cell>
          <cell r="BM173">
            <v>8.4000000000000005E-2</v>
          </cell>
          <cell r="BN173">
            <v>8.5999999999999993E-2</v>
          </cell>
          <cell r="BO173">
            <v>0.10299999999999999</v>
          </cell>
          <cell r="BP173">
            <v>0.218</v>
          </cell>
          <cell r="BQ173">
            <v>0.437</v>
          </cell>
          <cell r="BR173">
            <v>1.6E-2</v>
          </cell>
          <cell r="BS173">
            <v>1.0999999999999999E-2</v>
          </cell>
          <cell r="BT173">
            <v>1.4E-2</v>
          </cell>
          <cell r="BU173">
            <v>2.5999999999999999E-2</v>
          </cell>
          <cell r="BV173">
            <v>0.16900000000000001</v>
          </cell>
          <cell r="BW173">
            <v>0.76500000000000001</v>
          </cell>
          <cell r="BX173">
            <v>0</v>
          </cell>
          <cell r="BY173">
            <v>0</v>
          </cell>
          <cell r="BZ173">
            <v>8.0000000000000002E-3</v>
          </cell>
          <cell r="CA173">
            <v>0.14399999999999999</v>
          </cell>
          <cell r="CB173">
            <v>0.70899999999999996</v>
          </cell>
          <cell r="CC173">
            <v>0.13800000000000001</v>
          </cell>
          <cell r="CD173">
            <v>1.4999999999999999E-2</v>
          </cell>
          <cell r="CE173">
            <v>7.0000000000000001E-3</v>
          </cell>
          <cell r="CF173">
            <v>2.7E-2</v>
          </cell>
          <cell r="CG173">
            <v>0.21299999999999999</v>
          </cell>
          <cell r="CH173">
            <v>0.60699999999999998</v>
          </cell>
          <cell r="CI173">
            <v>0.13200000000000001</v>
          </cell>
          <cell r="CJ173">
            <v>0</v>
          </cell>
          <cell r="CK173">
            <v>0</v>
          </cell>
          <cell r="CL173">
            <v>0</v>
          </cell>
          <cell r="CM173">
            <v>1E-3</v>
          </cell>
          <cell r="CN173">
            <v>2.5999999999999999E-2</v>
          </cell>
          <cell r="CO173">
            <v>0.97199999999999998</v>
          </cell>
          <cell r="CP173">
            <v>0.51300000000000001</v>
          </cell>
          <cell r="CQ173">
            <v>0.33600000000000002</v>
          </cell>
          <cell r="CR173">
            <v>9.7000000000000003E-2</v>
          </cell>
          <cell r="CS173">
            <v>1.4999999999999999E-2</v>
          </cell>
          <cell r="CT173">
            <v>3.7999999999999999E-2</v>
          </cell>
          <cell r="CU173">
            <v>0.51100000000000001</v>
          </cell>
          <cell r="CV173">
            <v>0.26100000000000001</v>
          </cell>
          <cell r="CW173">
            <v>6.6000000000000003E-2</v>
          </cell>
          <cell r="CX173">
            <v>9.2999999999999999E-2</v>
          </cell>
          <cell r="CY173">
            <v>6.9000000000000006E-2</v>
          </cell>
          <cell r="CZ173">
            <v>0.67100000000000004</v>
          </cell>
          <cell r="DA173">
            <v>0.20100000000000001</v>
          </cell>
          <cell r="DB173">
            <v>0.11700000000000001</v>
          </cell>
          <cell r="DC173">
            <v>2E-3</v>
          </cell>
          <cell r="DD173">
            <v>8.9999999999999993E-3</v>
          </cell>
          <cell r="DE173">
            <v>0.499</v>
          </cell>
          <cell r="DF173">
            <v>0.24299999999999999</v>
          </cell>
          <cell r="DG173">
            <v>8.5000000000000006E-2</v>
          </cell>
          <cell r="DH173">
            <v>3.1E-2</v>
          </cell>
          <cell r="DI173">
            <v>0.14099999999999999</v>
          </cell>
          <cell r="DJ173">
            <v>0.441</v>
          </cell>
          <cell r="DK173">
            <v>9.2999999999999999E-2</v>
          </cell>
          <cell r="DL173">
            <v>1.6E-2</v>
          </cell>
          <cell r="DM173">
            <v>1.2E-2</v>
          </cell>
          <cell r="DN173">
            <v>0.437</v>
          </cell>
          <cell r="DO173">
            <v>0.52200000000000002</v>
          </cell>
          <cell r="DP173">
            <v>0.186</v>
          </cell>
          <cell r="DQ173">
            <v>3.6999999999999998E-2</v>
          </cell>
          <cell r="DR173">
            <v>4.5999999999999999E-2</v>
          </cell>
          <cell r="DS173">
            <v>0.20899999999999999</v>
          </cell>
          <cell r="DT173">
            <v>0.46899999999999997</v>
          </cell>
          <cell r="DU173">
            <v>0.32800000000000001</v>
          </cell>
          <cell r="DV173">
            <v>0.16900000000000001</v>
          </cell>
          <cell r="DW173">
            <v>3.0000000000000001E-3</v>
          </cell>
          <cell r="DX173">
            <v>3.1E-2</v>
          </cell>
          <cell r="DY173">
            <v>0.28000000000000003</v>
          </cell>
          <cell r="DZ173">
            <v>0.32800000000000001</v>
          </cell>
          <cell r="EA173">
            <v>0.114</v>
          </cell>
          <cell r="EB173">
            <v>0.27700000000000002</v>
          </cell>
          <cell r="EC173">
            <v>0.10100000000000001</v>
          </cell>
          <cell r="ED173">
            <v>0.30499999999999999</v>
          </cell>
          <cell r="EE173">
            <v>5.1999999999999998E-2</v>
          </cell>
          <cell r="EF173">
            <v>0.30499999999999999</v>
          </cell>
          <cell r="EG173">
            <v>0.23799999999999999</v>
          </cell>
          <cell r="EH173">
            <v>0.3</v>
          </cell>
          <cell r="EI173">
            <v>0.314</v>
          </cell>
          <cell r="EJ173">
            <v>0.11899999999999999</v>
          </cell>
          <cell r="EK173">
            <v>0.26700000000000002</v>
          </cell>
          <cell r="EL173">
            <v>0.248</v>
          </cell>
          <cell r="EM173">
            <v>6.2E-2</v>
          </cell>
          <cell r="EN173">
            <v>8.8999999999999996E-2</v>
          </cell>
          <cell r="EO173">
            <v>0.115</v>
          </cell>
          <cell r="EP173">
            <v>0.13300000000000001</v>
          </cell>
          <cell r="EQ173">
            <v>0.35299999999999998</v>
          </cell>
          <cell r="ER173">
            <v>0.22500000000000001</v>
          </cell>
          <cell r="ES173">
            <v>0.36099999999999999</v>
          </cell>
          <cell r="ET173">
            <v>9.8000000000000004E-2</v>
          </cell>
          <cell r="EU173">
            <v>0.188</v>
          </cell>
          <cell r="EV173">
            <v>0.13200000000000001</v>
          </cell>
          <cell r="EW173">
            <v>5.3999999999999999E-2</v>
          </cell>
          <cell r="EX173">
            <v>8.2000000000000003E-2</v>
          </cell>
          <cell r="EY173">
            <v>0.189</v>
          </cell>
          <cell r="EZ173">
            <v>0.19500000000000001</v>
          </cell>
          <cell r="FA173">
            <v>0.42899999999999999</v>
          </cell>
          <cell r="FB173">
            <v>0.20399999999999999</v>
          </cell>
          <cell r="FC173">
            <v>0.33600000000000002</v>
          </cell>
          <cell r="FD173">
            <v>3.1E-2</v>
          </cell>
          <cell r="FE173">
            <v>0.46400000000000002</v>
          </cell>
          <cell r="FF173">
            <v>0.28699999999999998</v>
          </cell>
          <cell r="FG173">
            <v>0.23200000000000001</v>
          </cell>
          <cell r="FH173">
            <v>1.6E-2</v>
          </cell>
          <cell r="FI173">
            <v>0.34899999999999998</v>
          </cell>
          <cell r="FJ173">
            <v>0.34499999999999997</v>
          </cell>
          <cell r="FK173">
            <v>0.28100000000000003</v>
          </cell>
          <cell r="FL173">
            <v>2.4E-2</v>
          </cell>
          <cell r="FM173">
            <v>0.108</v>
          </cell>
          <cell r="FN173">
            <v>0.52700000000000002</v>
          </cell>
          <cell r="FO173">
            <v>0.31900000000000001</v>
          </cell>
          <cell r="FP173">
            <v>4.5999999999999999E-2</v>
          </cell>
          <cell r="FQ173">
            <v>0.627</v>
          </cell>
          <cell r="FR173">
            <v>0.16700000000000001</v>
          </cell>
          <cell r="FS173">
            <v>3.7999999999999999E-2</v>
          </cell>
          <cell r="FT173">
            <v>6.9000000000000006E-2</v>
          </cell>
          <cell r="FU173">
            <v>9.7000000000000003E-2</v>
          </cell>
          <cell r="FV173">
            <v>2E-3</v>
          </cell>
          <cell r="FW173">
            <v>0.60899999999999999</v>
          </cell>
          <cell r="FX173">
            <v>0.16600000000000001</v>
          </cell>
          <cell r="FY173">
            <v>3.7999999999999999E-2</v>
          </cell>
          <cell r="FZ173">
            <v>7.6999999999999999E-2</v>
          </cell>
          <cell r="GA173">
            <v>0.108</v>
          </cell>
          <cell r="GB173">
            <v>2E-3</v>
          </cell>
          <cell r="GC173">
            <v>2E-3</v>
          </cell>
          <cell r="GD173">
            <v>1E-3</v>
          </cell>
          <cell r="GE173">
            <v>0</v>
          </cell>
          <cell r="GF173">
            <v>1E-3</v>
          </cell>
          <cell r="GG173">
            <v>3.0000000000000001E-3</v>
          </cell>
          <cell r="GH173">
            <v>3.0000000000000001E-3</v>
          </cell>
          <cell r="GI173">
            <v>2.5999999999999999E-2</v>
          </cell>
          <cell r="GJ173">
            <v>1.6E-2</v>
          </cell>
          <cell r="GK173">
            <v>5.0000000000000001E-3</v>
          </cell>
          <cell r="GL173">
            <v>8.0000000000000002E-3</v>
          </cell>
          <cell r="GM173">
            <v>7.0000000000000001E-3</v>
          </cell>
          <cell r="GN173">
            <v>3.0000000000000001E-3</v>
          </cell>
          <cell r="GO173">
            <v>0.13100000000000001</v>
          </cell>
          <cell r="GP173">
            <v>4.7E-2</v>
          </cell>
          <cell r="GQ173">
            <v>4.1000000000000002E-2</v>
          </cell>
          <cell r="GR173">
            <v>1.7999999999999999E-2</v>
          </cell>
          <cell r="GS173">
            <v>1.7000000000000001E-2</v>
          </cell>
          <cell r="GT173">
            <v>8.9999999999999993E-3</v>
          </cell>
          <cell r="GU173">
            <v>0.374</v>
          </cell>
          <cell r="GV173">
            <v>7.3999999999999996E-2</v>
          </cell>
          <cell r="GW173">
            <v>5.5E-2</v>
          </cell>
          <cell r="GX173">
            <v>3.1E-2</v>
          </cell>
          <cell r="GY173">
            <v>2.8000000000000001E-2</v>
          </cell>
          <cell r="GZ173">
            <v>3.4000000000000002E-2</v>
          </cell>
          <cell r="HA173">
            <v>5.0999999999999997E-2</v>
          </cell>
          <cell r="HB173">
            <v>4.0000000000000001E-3</v>
          </cell>
          <cell r="HC173">
            <v>2E-3</v>
          </cell>
          <cell r="HD173">
            <v>2E-3</v>
          </cell>
          <cell r="HE173">
            <v>1E-3</v>
          </cell>
          <cell r="HF173">
            <v>4.0000000000000001E-3</v>
          </cell>
          <cell r="HG173">
            <v>0</v>
          </cell>
          <cell r="HH173">
            <v>0</v>
          </cell>
          <cell r="HI173">
            <v>0</v>
          </cell>
          <cell r="HJ173">
            <v>0</v>
          </cell>
          <cell r="HK173">
            <v>2E-3</v>
          </cell>
          <cell r="HL173">
            <v>8.0000000000000002E-3</v>
          </cell>
          <cell r="HM173">
            <v>3.0000000000000001E-3</v>
          </cell>
          <cell r="HN173">
            <v>8.9999999999999993E-3</v>
          </cell>
          <cell r="HO173">
            <v>3.0000000000000001E-3</v>
          </cell>
          <cell r="HP173">
            <v>1.2E-2</v>
          </cell>
          <cell r="HQ173">
            <v>1.2E-2</v>
          </cell>
          <cell r="HR173">
            <v>2.5000000000000001E-2</v>
          </cell>
          <cell r="HS173">
            <v>2.1999999999999999E-2</v>
          </cell>
          <cell r="HT173">
            <v>2.8000000000000001E-2</v>
          </cell>
          <cell r="HU173">
            <v>2.8000000000000001E-2</v>
          </cell>
          <cell r="HV173">
            <v>2.7E-2</v>
          </cell>
          <cell r="HW173">
            <v>7.0999999999999994E-2</v>
          </cell>
          <cell r="HX173">
            <v>8.7999999999999995E-2</v>
          </cell>
          <cell r="HY173">
            <v>4.3999999999999997E-2</v>
          </cell>
          <cell r="HZ173">
            <v>4.3999999999999997E-2</v>
          </cell>
          <cell r="IA173">
            <v>5.3999999999999999E-2</v>
          </cell>
          <cell r="IB173">
            <v>5.8000000000000003E-2</v>
          </cell>
          <cell r="IC173">
            <v>0.11600000000000001</v>
          </cell>
          <cell r="ID173">
            <v>0.28100000000000003</v>
          </cell>
          <cell r="IE173">
            <v>2E-3</v>
          </cell>
          <cell r="IF173">
            <v>3.0000000000000001E-3</v>
          </cell>
          <cell r="IG173">
            <v>2E-3</v>
          </cell>
          <cell r="IH173">
            <v>5.0000000000000001E-3</v>
          </cell>
          <cell r="II173">
            <v>1.7000000000000001E-2</v>
          </cell>
          <cell r="IJ173">
            <v>3.5999999999999997E-2</v>
          </cell>
          <cell r="IK173">
            <v>5.0000000000000001E-3</v>
          </cell>
          <cell r="IL173">
            <v>1E-3</v>
          </cell>
          <cell r="IM173">
            <v>0</v>
          </cell>
          <cell r="IN173">
            <v>0</v>
          </cell>
          <cell r="IO173">
            <v>1E-3</v>
          </cell>
          <cell r="IP173">
            <v>3.0000000000000001E-3</v>
          </cell>
          <cell r="IQ173">
            <v>6.0000000000000001E-3</v>
          </cell>
          <cell r="IR173">
            <v>4.0000000000000001E-3</v>
          </cell>
          <cell r="IS173">
            <v>4.0000000000000001E-3</v>
          </cell>
          <cell r="IT173">
            <v>7.0000000000000001E-3</v>
          </cell>
          <cell r="IU173">
            <v>1.7999999999999999E-2</v>
          </cell>
          <cell r="IV173">
            <v>2.4E-2</v>
          </cell>
          <cell r="IW173">
            <v>3.0000000000000001E-3</v>
          </cell>
          <cell r="IX173">
            <v>4.0000000000000001E-3</v>
          </cell>
          <cell r="IY173">
            <v>6.0000000000000001E-3</v>
          </cell>
          <cell r="IZ173">
            <v>1.2999999999999999E-2</v>
          </cell>
          <cell r="JA173">
            <v>7.0999999999999994E-2</v>
          </cell>
          <cell r="JB173">
            <v>0.16700000000000001</v>
          </cell>
          <cell r="JC173">
            <v>2E-3</v>
          </cell>
          <cell r="JD173">
            <v>1E-3</v>
          </cell>
          <cell r="JE173">
            <v>3.0000000000000001E-3</v>
          </cell>
          <cell r="JF173">
            <v>5.0000000000000001E-3</v>
          </cell>
          <cell r="JG173">
            <v>6.5000000000000002E-2</v>
          </cell>
          <cell r="JH173">
            <v>0.52</v>
          </cell>
          <cell r="JI173">
            <v>0</v>
          </cell>
          <cell r="JJ173">
            <v>0</v>
          </cell>
          <cell r="JK173">
            <v>0</v>
          </cell>
          <cell r="JL173">
            <v>0</v>
          </cell>
          <cell r="JM173">
            <v>1.2999999999999999E-2</v>
          </cell>
          <cell r="JN173">
            <v>5.0999999999999997E-2</v>
          </cell>
          <cell r="JO173">
            <v>0</v>
          </cell>
          <cell r="JP173">
            <v>0</v>
          </cell>
          <cell r="JQ173">
            <v>0</v>
          </cell>
          <cell r="JR173">
            <v>1E-3</v>
          </cell>
          <cell r="JS173">
            <v>6.0000000000000001E-3</v>
          </cell>
          <cell r="JT173">
            <v>4.0000000000000001E-3</v>
          </cell>
          <cell r="JU173">
            <v>0</v>
          </cell>
          <cell r="JV173">
            <v>0</v>
          </cell>
          <cell r="JW173">
            <v>1E-3</v>
          </cell>
          <cell r="JX173">
            <v>6.0000000000000001E-3</v>
          </cell>
          <cell r="JY173">
            <v>4.4999999999999998E-2</v>
          </cell>
          <cell r="JZ173">
            <v>1.2E-2</v>
          </cell>
          <cell r="KA173">
            <v>0</v>
          </cell>
          <cell r="KB173">
            <v>0</v>
          </cell>
          <cell r="KC173">
            <v>3.0000000000000001E-3</v>
          </cell>
          <cell r="KD173">
            <v>4.2999999999999997E-2</v>
          </cell>
          <cell r="KE173">
            <v>0.19</v>
          </cell>
          <cell r="KF173">
            <v>2.7E-2</v>
          </cell>
          <cell r="KG173">
            <v>0</v>
          </cell>
          <cell r="KH173">
            <v>0</v>
          </cell>
          <cell r="KI173">
            <v>5.0000000000000001E-3</v>
          </cell>
          <cell r="KJ173">
            <v>8.3000000000000004E-2</v>
          </cell>
          <cell r="KK173">
            <v>0.42</v>
          </cell>
          <cell r="KL173">
            <v>0.09</v>
          </cell>
          <cell r="KM173">
            <v>0</v>
          </cell>
          <cell r="KN173">
            <v>0</v>
          </cell>
          <cell r="KO173">
            <v>0</v>
          </cell>
          <cell r="KP173">
            <v>1.0999999999999999E-2</v>
          </cell>
          <cell r="KQ173">
            <v>4.8000000000000001E-2</v>
          </cell>
          <cell r="KR173">
            <v>6.0000000000000001E-3</v>
          </cell>
          <cell r="KS173">
            <v>0</v>
          </cell>
          <cell r="KT173">
            <v>0</v>
          </cell>
          <cell r="KU173">
            <v>0</v>
          </cell>
          <cell r="KV173">
            <v>1E-3</v>
          </cell>
          <cell r="KW173">
            <v>5.0000000000000001E-3</v>
          </cell>
          <cell r="KX173">
            <v>4.0000000000000001E-3</v>
          </cell>
          <cell r="KY173">
            <v>1E-3</v>
          </cell>
          <cell r="KZ173">
            <v>1E-3</v>
          </cell>
          <cell r="LA173">
            <v>1E-3</v>
          </cell>
          <cell r="LB173">
            <v>2.4E-2</v>
          </cell>
          <cell r="LC173">
            <v>2.9000000000000001E-2</v>
          </cell>
          <cell r="LD173">
            <v>0.01</v>
          </cell>
          <cell r="LE173">
            <v>0</v>
          </cell>
          <cell r="LF173">
            <v>1E-3</v>
          </cell>
          <cell r="LG173">
            <v>5.0000000000000001E-3</v>
          </cell>
          <cell r="LH173">
            <v>6.0999999999999999E-2</v>
          </cell>
          <cell r="LI173">
            <v>0.161</v>
          </cell>
          <cell r="LJ173">
            <v>2.8000000000000001E-2</v>
          </cell>
          <cell r="LK173">
            <v>1.4E-2</v>
          </cell>
          <cell r="LL173">
            <v>5.0000000000000001E-3</v>
          </cell>
          <cell r="LM173">
            <v>0.02</v>
          </cell>
          <cell r="LN173">
            <v>0.115</v>
          </cell>
          <cell r="LO173">
            <v>0.36599999999999999</v>
          </cell>
          <cell r="LP173">
            <v>8.5000000000000006E-2</v>
          </cell>
          <cell r="LQ173">
            <v>0</v>
          </cell>
          <cell r="LR173">
            <v>0</v>
          </cell>
          <cell r="LS173">
            <v>1E-3</v>
          </cell>
          <cell r="LT173">
            <v>1.2E-2</v>
          </cell>
          <cell r="LU173">
            <v>4.5999999999999999E-2</v>
          </cell>
          <cell r="LV173">
            <v>5.0000000000000001E-3</v>
          </cell>
          <cell r="LW173">
            <v>0</v>
          </cell>
          <cell r="LX173">
            <v>0</v>
          </cell>
          <cell r="LY173">
            <v>0</v>
          </cell>
          <cell r="LZ173">
            <v>0</v>
          </cell>
          <cell r="MA173">
            <v>0</v>
          </cell>
          <cell r="MB173">
            <v>1.0999999999999999E-2</v>
          </cell>
          <cell r="MC173">
            <v>0</v>
          </cell>
          <cell r="MD173">
            <v>0</v>
          </cell>
          <cell r="ME173">
            <v>0</v>
          </cell>
          <cell r="MF173">
            <v>0</v>
          </cell>
          <cell r="MG173">
            <v>7.0000000000000001E-3</v>
          </cell>
          <cell r="MH173">
            <v>5.7000000000000002E-2</v>
          </cell>
          <cell r="MI173">
            <v>0</v>
          </cell>
          <cell r="MJ173">
            <v>0</v>
          </cell>
          <cell r="MK173">
            <v>0</v>
          </cell>
          <cell r="ML173">
            <v>0</v>
          </cell>
          <cell r="MM173">
            <v>1.6E-2</v>
          </cell>
          <cell r="MN173">
            <v>0.248</v>
          </cell>
          <cell r="MO173">
            <v>0</v>
          </cell>
          <cell r="MP173">
            <v>0</v>
          </cell>
          <cell r="MQ173">
            <v>0</v>
          </cell>
          <cell r="MR173">
            <v>1E-3</v>
          </cell>
          <cell r="MS173">
            <v>3.0000000000000001E-3</v>
          </cell>
          <cell r="MT173">
            <v>0.59199999999999997</v>
          </cell>
          <cell r="MU173">
            <v>0</v>
          </cell>
          <cell r="MV173">
            <v>0</v>
          </cell>
          <cell r="MW173">
            <v>0</v>
          </cell>
          <cell r="MX173">
            <v>0</v>
          </cell>
          <cell r="MY173">
            <v>0</v>
          </cell>
          <cell r="MZ173">
            <v>6.4000000000000001E-2</v>
          </cell>
          <cell r="NA173">
            <v>9.1999999999999998E-2</v>
          </cell>
          <cell r="NB173">
            <v>0.11899999999999999</v>
          </cell>
          <cell r="NC173">
            <v>0.01</v>
          </cell>
          <cell r="ND173">
            <v>3.3000000000000002E-2</v>
          </cell>
          <cell r="NE173">
            <v>2.5000000000000001E-2</v>
          </cell>
          <cell r="NF173">
            <v>5.0000000000000001E-3</v>
          </cell>
          <cell r="NG173">
            <v>0.127</v>
          </cell>
          <cell r="NH173">
            <v>2.7E-2</v>
          </cell>
          <cell r="NI173">
            <v>0.155</v>
          </cell>
          <cell r="NJ173">
            <v>1.6E-2</v>
          </cell>
          <cell r="NK173">
            <v>0</v>
          </cell>
          <cell r="NL173">
            <v>1.7000000000000001E-2</v>
          </cell>
          <cell r="NM173">
            <v>8.0000000000000002E-3</v>
          </cell>
          <cell r="NN173">
            <v>8.3000000000000004E-2</v>
          </cell>
          <cell r="NO173">
            <v>5.0000000000000001E-3</v>
          </cell>
          <cell r="NP173">
            <v>3.0000000000000001E-3</v>
          </cell>
          <cell r="NQ173">
            <v>4.1000000000000002E-2</v>
          </cell>
          <cell r="NR173">
            <v>6.0000000000000001E-3</v>
          </cell>
          <cell r="NS173">
            <v>3.5000000000000003E-2</v>
          </cell>
          <cell r="NT173">
            <v>0.191</v>
          </cell>
          <cell r="NU173">
            <v>0.23499999999999999</v>
          </cell>
          <cell r="NV173">
            <v>2.4E-2</v>
          </cell>
          <cell r="NW173">
            <v>2E-3</v>
          </cell>
          <cell r="NX173">
            <v>1.9E-2</v>
          </cell>
          <cell r="NY173">
            <v>3.3000000000000002E-2</v>
          </cell>
          <cell r="NZ173">
            <v>0.254</v>
          </cell>
          <cell r="OA173">
            <v>2.3E-2</v>
          </cell>
          <cell r="OB173">
            <v>1.9E-2</v>
          </cell>
          <cell r="OC173">
            <v>3.0000000000000001E-3</v>
          </cell>
          <cell r="OD173">
            <v>1.7999999999999999E-2</v>
          </cell>
          <cell r="OE173">
            <v>8.6999999999999994E-2</v>
          </cell>
          <cell r="OF173">
            <v>6.0000000000000001E-3</v>
          </cell>
          <cell r="OG173">
            <v>2.9000000000000001E-2</v>
          </cell>
          <cell r="OH173">
            <v>1.7999999999999999E-2</v>
          </cell>
          <cell r="OI173">
            <v>7.0000000000000001E-3</v>
          </cell>
          <cell r="OJ173">
            <v>0.223</v>
          </cell>
          <cell r="OK173">
            <v>9.0999999999999998E-2</v>
          </cell>
          <cell r="OL173">
            <v>6.0000000000000001E-3</v>
          </cell>
          <cell r="OM173">
            <v>1E-3</v>
          </cell>
          <cell r="ON173">
            <v>3.0000000000000001E-3</v>
          </cell>
          <cell r="OO173">
            <v>0.13600000000000001</v>
          </cell>
          <cell r="OP173">
            <v>0.123</v>
          </cell>
          <cell r="OQ173">
            <v>1.4E-2</v>
          </cell>
          <cell r="OR173">
            <v>3.2000000000000001E-2</v>
          </cell>
          <cell r="OS173">
            <v>1.0999999999999999E-2</v>
          </cell>
          <cell r="OT173">
            <v>2.5999999999999999E-2</v>
          </cell>
          <cell r="OU173">
            <v>0.01</v>
          </cell>
          <cell r="OV173">
            <v>4.0000000000000001E-3</v>
          </cell>
          <cell r="OW173">
            <v>3.5000000000000003E-2</v>
          </cell>
          <cell r="OX173">
            <v>0.14899999999999999</v>
          </cell>
          <cell r="OY173">
            <v>8.7999999999999995E-2</v>
          </cell>
          <cell r="OZ173">
            <v>3.3000000000000002E-2</v>
          </cell>
          <cell r="PA173">
            <v>2.7E-2</v>
          </cell>
          <cell r="PB173">
            <v>1.0999999999999999E-2</v>
          </cell>
          <cell r="PC173">
            <v>6.0000000000000001E-3</v>
          </cell>
          <cell r="PD173">
            <v>0.19400000000000001</v>
          </cell>
        </row>
        <row r="174">
          <cell r="A174" t="str">
            <v>1EV2</v>
          </cell>
          <cell r="B174" t="str">
            <v>174</v>
          </cell>
          <cell r="C174" t="str">
            <v>NAF 4</v>
          </cell>
          <cell r="D174" t="str">
            <v>EV2</v>
          </cell>
          <cell r="E174" t="str">
            <v>1</v>
          </cell>
          <cell r="F174">
            <v>2.3E-2</v>
          </cell>
          <cell r="G174">
            <v>8.6999999999999994E-2</v>
          </cell>
          <cell r="H174">
            <v>0.253</v>
          </cell>
          <cell r="I174">
            <v>0.59299999999999997</v>
          </cell>
          <cell r="J174">
            <v>4.3999999999999997E-2</v>
          </cell>
          <cell r="K174">
            <v>0.53600000000000003</v>
          </cell>
          <cell r="L174">
            <v>0.41899999999999998</v>
          </cell>
          <cell r="M174">
            <v>2.1999999999999999E-2</v>
          </cell>
          <cell r="N174">
            <v>2.1999999999999999E-2</v>
          </cell>
          <cell r="O174">
            <v>0.19800000000000001</v>
          </cell>
          <cell r="P174">
            <v>0.14799999999999999</v>
          </cell>
          <cell r="Q174">
            <v>6.7000000000000004E-2</v>
          </cell>
          <cell r="R174">
            <v>0.03</v>
          </cell>
          <cell r="S174">
            <v>8.3000000000000004E-2</v>
          </cell>
          <cell r="T174">
            <v>0.26200000000000001</v>
          </cell>
          <cell r="U174">
            <v>0.24099999999999999</v>
          </cell>
          <cell r="V174">
            <v>0.11700000000000001</v>
          </cell>
          <cell r="W174">
            <v>0.27200000000000002</v>
          </cell>
          <cell r="X174">
            <v>0.154</v>
          </cell>
          <cell r="Y174">
            <v>0.79900000000000004</v>
          </cell>
          <cell r="Z174">
            <v>4.8000000000000001E-2</v>
          </cell>
          <cell r="AA174">
            <v>0.04</v>
          </cell>
          <cell r="AB174">
            <v>0.35299999999999998</v>
          </cell>
          <cell r="AC174">
            <v>0.17299999999999999</v>
          </cell>
          <cell r="AD174">
            <v>0.49299999999999999</v>
          </cell>
          <cell r="AE174">
            <v>0.253</v>
          </cell>
          <cell r="AF174">
            <v>0.23200000000000001</v>
          </cell>
          <cell r="AG174">
            <v>0.76800000000000002</v>
          </cell>
          <cell r="AH174">
            <v>5.1999999999999998E-2</v>
          </cell>
          <cell r="AI174">
            <v>0.94799999999999995</v>
          </cell>
          <cell r="AK174">
            <v>0.46300000000000002</v>
          </cell>
          <cell r="AL174">
            <v>0.437</v>
          </cell>
          <cell r="AM174">
            <v>4.0000000000000001E-3</v>
          </cell>
          <cell r="AN174">
            <v>1.7000000000000001E-2</v>
          </cell>
          <cell r="AO174">
            <v>7.8E-2</v>
          </cell>
          <cell r="AP174">
            <v>2.5999999999999999E-2</v>
          </cell>
          <cell r="AQ174">
            <v>1.7000000000000001E-2</v>
          </cell>
          <cell r="AR174">
            <v>8.9999999999999993E-3</v>
          </cell>
          <cell r="AS174">
            <v>0.874</v>
          </cell>
          <cell r="AT174">
            <v>7.3999999999999996E-2</v>
          </cell>
          <cell r="AV174">
            <v>3.4000000000000002E-2</v>
          </cell>
          <cell r="AW174">
            <v>5.2999999999999999E-2</v>
          </cell>
          <cell r="AX174">
            <v>2.1000000000000001E-2</v>
          </cell>
          <cell r="AY174">
            <v>0.71399999999999997</v>
          </cell>
          <cell r="AZ174">
            <v>0.17699999999999999</v>
          </cell>
          <cell r="BA174">
            <v>11.491</v>
          </cell>
          <cell r="BB174">
            <v>0.112</v>
          </cell>
          <cell r="BC174">
            <v>0.156</v>
          </cell>
          <cell r="BD174">
            <v>0.224</v>
          </cell>
          <cell r="BE174">
            <v>0.50800000000000001</v>
          </cell>
          <cell r="BF174">
            <v>0.67200000000000004</v>
          </cell>
          <cell r="BG174">
            <v>9.5000000000000001E-2</v>
          </cell>
          <cell r="BH174">
            <v>5.1999999999999998E-2</v>
          </cell>
          <cell r="BI174">
            <v>6.2E-2</v>
          </cell>
          <cell r="BJ174">
            <v>0.04</v>
          </cell>
          <cell r="BK174">
            <v>0.08</v>
          </cell>
          <cell r="BL174">
            <v>5.5E-2</v>
          </cell>
          <cell r="BM174">
            <v>4.2000000000000003E-2</v>
          </cell>
          <cell r="BN174">
            <v>2.8000000000000001E-2</v>
          </cell>
          <cell r="BO174">
            <v>5.2999999999999999E-2</v>
          </cell>
          <cell r="BP174">
            <v>9.5000000000000001E-2</v>
          </cell>
          <cell r="BQ174">
            <v>0.72699999999999998</v>
          </cell>
          <cell r="BR174">
            <v>3.9E-2</v>
          </cell>
          <cell r="BS174">
            <v>2.1000000000000001E-2</v>
          </cell>
          <cell r="BT174">
            <v>1.4E-2</v>
          </cell>
          <cell r="BU174">
            <v>3.9E-2</v>
          </cell>
          <cell r="BV174">
            <v>4.3999999999999997E-2</v>
          </cell>
          <cell r="BW174">
            <v>0.84299999999999997</v>
          </cell>
          <cell r="BX174">
            <v>0</v>
          </cell>
          <cell r="BY174">
            <v>1E-3</v>
          </cell>
          <cell r="BZ174">
            <v>6.0000000000000001E-3</v>
          </cell>
          <cell r="CA174">
            <v>7.8E-2</v>
          </cell>
          <cell r="CB174">
            <v>0.432</v>
          </cell>
          <cell r="CC174">
            <v>0.48399999999999999</v>
          </cell>
          <cell r="CD174">
            <v>1.6E-2</v>
          </cell>
          <cell r="CE174">
            <v>7.0000000000000001E-3</v>
          </cell>
          <cell r="CF174">
            <v>1.0999999999999999E-2</v>
          </cell>
          <cell r="CG174">
            <v>0.124</v>
          </cell>
          <cell r="CH174">
            <v>0.42399999999999999</v>
          </cell>
          <cell r="CI174">
            <v>0.41699999999999998</v>
          </cell>
          <cell r="CJ174">
            <v>0</v>
          </cell>
          <cell r="CK174">
            <v>0</v>
          </cell>
          <cell r="CL174">
            <v>0</v>
          </cell>
          <cell r="CM174">
            <v>0</v>
          </cell>
          <cell r="CN174">
            <v>5.0000000000000001E-3</v>
          </cell>
          <cell r="CO174">
            <v>0.995</v>
          </cell>
          <cell r="CP174">
            <v>0.54400000000000004</v>
          </cell>
          <cell r="CQ174">
            <v>0.29099999999999998</v>
          </cell>
          <cell r="CR174">
            <v>5.8999999999999997E-2</v>
          </cell>
          <cell r="CS174">
            <v>1.4E-2</v>
          </cell>
          <cell r="CT174">
            <v>9.1999999999999998E-2</v>
          </cell>
          <cell r="CU174">
            <v>0.54500000000000004</v>
          </cell>
          <cell r="CV174">
            <v>0.219</v>
          </cell>
          <cell r="CW174">
            <v>4.9000000000000002E-2</v>
          </cell>
          <cell r="CX174">
            <v>6.7000000000000004E-2</v>
          </cell>
          <cell r="CY174">
            <v>0.121</v>
          </cell>
          <cell r="CZ174">
            <v>0.72399999999999998</v>
          </cell>
          <cell r="DA174">
            <v>0.2</v>
          </cell>
          <cell r="DB174">
            <v>5.1999999999999998E-2</v>
          </cell>
          <cell r="DC174">
            <v>3.0000000000000001E-3</v>
          </cell>
          <cell r="DD174">
            <v>2.1999999999999999E-2</v>
          </cell>
          <cell r="DE174">
            <v>0.51600000000000001</v>
          </cell>
          <cell r="DF174">
            <v>0.18099999999999999</v>
          </cell>
          <cell r="DG174">
            <v>8.5000000000000006E-2</v>
          </cell>
          <cell r="DH174">
            <v>2.8000000000000001E-2</v>
          </cell>
          <cell r="DI174">
            <v>0.19</v>
          </cell>
          <cell r="DJ174">
            <v>0.49199999999999999</v>
          </cell>
          <cell r="DK174">
            <v>5.8999999999999997E-2</v>
          </cell>
          <cell r="DL174">
            <v>8.9999999999999993E-3</v>
          </cell>
          <cell r="DM174">
            <v>0.01</v>
          </cell>
          <cell r="DN174">
            <v>0.42899999999999999</v>
          </cell>
          <cell r="DO174">
            <v>0.52800000000000002</v>
          </cell>
          <cell r="DP174">
            <v>0.13200000000000001</v>
          </cell>
          <cell r="DQ174">
            <v>2.1999999999999999E-2</v>
          </cell>
          <cell r="DR174">
            <v>4.2000000000000003E-2</v>
          </cell>
          <cell r="DS174">
            <v>0.27600000000000002</v>
          </cell>
          <cell r="DT174">
            <v>0.53200000000000003</v>
          </cell>
          <cell r="DU174">
            <v>0.27100000000000002</v>
          </cell>
          <cell r="DV174">
            <v>0.129</v>
          </cell>
          <cell r="DW174">
            <v>4.0000000000000001E-3</v>
          </cell>
          <cell r="DX174">
            <v>6.4000000000000001E-2</v>
          </cell>
          <cell r="DY174">
            <v>0.32</v>
          </cell>
          <cell r="DZ174">
            <v>0.313</v>
          </cell>
          <cell r="EA174">
            <v>0.13</v>
          </cell>
          <cell r="EB174">
            <v>0.23699999999999999</v>
          </cell>
          <cell r="EC174">
            <v>0.156</v>
          </cell>
          <cell r="ED174">
            <v>0.32400000000000001</v>
          </cell>
          <cell r="EE174">
            <v>7.2999999999999995E-2</v>
          </cell>
          <cell r="EF174">
            <v>0.224</v>
          </cell>
          <cell r="EG174">
            <v>0.223</v>
          </cell>
          <cell r="EH174">
            <v>0.32300000000000001</v>
          </cell>
          <cell r="EI174">
            <v>0.315</v>
          </cell>
          <cell r="EJ174">
            <v>0.13800000000000001</v>
          </cell>
          <cell r="EK174">
            <v>0.224</v>
          </cell>
          <cell r="EL174">
            <v>0.25700000000000001</v>
          </cell>
          <cell r="EM174">
            <v>5.5E-2</v>
          </cell>
          <cell r="EN174">
            <v>7.2999999999999995E-2</v>
          </cell>
          <cell r="EO174">
            <v>0.111</v>
          </cell>
          <cell r="EP174">
            <v>0.14399999999999999</v>
          </cell>
          <cell r="EQ174">
            <v>0.36099999999999999</v>
          </cell>
          <cell r="ER174">
            <v>0.27700000000000002</v>
          </cell>
          <cell r="ES174">
            <v>0.375</v>
          </cell>
          <cell r="ET174">
            <v>6.7000000000000004E-2</v>
          </cell>
          <cell r="EU174">
            <v>0.16200000000000001</v>
          </cell>
          <cell r="EV174">
            <v>7.4999999999999997E-2</v>
          </cell>
          <cell r="EW174">
            <v>2E-3</v>
          </cell>
          <cell r="EX174">
            <v>8.3000000000000004E-2</v>
          </cell>
          <cell r="EY174">
            <v>0.104</v>
          </cell>
          <cell r="EZ174">
            <v>0.21</v>
          </cell>
          <cell r="FA174">
            <v>0.22900000000000001</v>
          </cell>
          <cell r="FB174">
            <v>0.439</v>
          </cell>
          <cell r="FC174">
            <v>0.29499999999999998</v>
          </cell>
          <cell r="FD174">
            <v>3.6999999999999998E-2</v>
          </cell>
          <cell r="FE174">
            <v>0.255</v>
          </cell>
          <cell r="FF174">
            <v>0.52700000000000002</v>
          </cell>
          <cell r="FG174">
            <v>0.193</v>
          </cell>
          <cell r="FH174">
            <v>2.5000000000000001E-2</v>
          </cell>
          <cell r="FI174">
            <v>0.121</v>
          </cell>
          <cell r="FJ174">
            <v>0.61299999999999999</v>
          </cell>
          <cell r="FK174">
            <v>0.22700000000000001</v>
          </cell>
          <cell r="FL174">
            <v>3.9E-2</v>
          </cell>
          <cell r="FM174">
            <v>9.9000000000000005E-2</v>
          </cell>
          <cell r="FN174">
            <v>0.51400000000000001</v>
          </cell>
          <cell r="FO174">
            <v>0.33300000000000002</v>
          </cell>
          <cell r="FP174">
            <v>5.3999999999999999E-2</v>
          </cell>
          <cell r="FQ174">
            <v>0.70899999999999996</v>
          </cell>
          <cell r="FR174">
            <v>9.8000000000000004E-2</v>
          </cell>
          <cell r="FS174">
            <v>6.5000000000000002E-2</v>
          </cell>
          <cell r="FT174">
            <v>4.8000000000000001E-2</v>
          </cell>
          <cell r="FU174">
            <v>7.9000000000000001E-2</v>
          </cell>
          <cell r="FV174">
            <v>0</v>
          </cell>
          <cell r="FW174">
            <v>0.69899999999999995</v>
          </cell>
          <cell r="FX174">
            <v>9.8000000000000004E-2</v>
          </cell>
          <cell r="FY174">
            <v>6.6000000000000003E-2</v>
          </cell>
          <cell r="FZ174">
            <v>5.0999999999999997E-2</v>
          </cell>
          <cell r="GA174">
            <v>8.5999999999999993E-2</v>
          </cell>
          <cell r="GB174">
            <v>0</v>
          </cell>
          <cell r="GC174">
            <v>5.0000000000000001E-3</v>
          </cell>
          <cell r="GD174">
            <v>2E-3</v>
          </cell>
          <cell r="GE174">
            <v>3.0000000000000001E-3</v>
          </cell>
          <cell r="GF174">
            <v>1E-3</v>
          </cell>
          <cell r="GG174">
            <v>2E-3</v>
          </cell>
          <cell r="GH174">
            <v>7.0000000000000001E-3</v>
          </cell>
          <cell r="GI174">
            <v>2.8000000000000001E-2</v>
          </cell>
          <cell r="GJ174">
            <v>1.9E-2</v>
          </cell>
          <cell r="GK174">
            <v>4.0000000000000001E-3</v>
          </cell>
          <cell r="GL174">
            <v>0.02</v>
          </cell>
          <cell r="GM174">
            <v>8.0000000000000002E-3</v>
          </cell>
          <cell r="GN174">
            <v>6.0000000000000001E-3</v>
          </cell>
          <cell r="GO174">
            <v>0.159</v>
          </cell>
          <cell r="GP174">
            <v>3.2000000000000001E-2</v>
          </cell>
          <cell r="GQ174">
            <v>2.4E-2</v>
          </cell>
          <cell r="GR174">
            <v>1.7000000000000001E-2</v>
          </cell>
          <cell r="GS174">
            <v>7.0000000000000001E-3</v>
          </cell>
          <cell r="GT174">
            <v>1.6E-2</v>
          </cell>
          <cell r="GU174">
            <v>0.44600000000000001</v>
          </cell>
          <cell r="GV174">
            <v>0.04</v>
          </cell>
          <cell r="GW174">
            <v>1.9E-2</v>
          </cell>
          <cell r="GX174">
            <v>2.3E-2</v>
          </cell>
          <cell r="GY174">
            <v>2.1000000000000001E-2</v>
          </cell>
          <cell r="GZ174">
            <v>4.7E-2</v>
          </cell>
          <cell r="HA174">
            <v>3.5000000000000003E-2</v>
          </cell>
          <cell r="HB174">
            <v>3.0000000000000001E-3</v>
          </cell>
          <cell r="HC174">
            <v>1E-3</v>
          </cell>
          <cell r="HD174">
            <v>1E-3</v>
          </cell>
          <cell r="HE174">
            <v>2E-3</v>
          </cell>
          <cell r="HF174">
            <v>3.0000000000000001E-3</v>
          </cell>
          <cell r="HG174">
            <v>0</v>
          </cell>
          <cell r="HH174">
            <v>1E-3</v>
          </cell>
          <cell r="HI174">
            <v>0</v>
          </cell>
          <cell r="HJ174">
            <v>0</v>
          </cell>
          <cell r="HK174">
            <v>2E-3</v>
          </cell>
          <cell r="HL174">
            <v>1.9E-2</v>
          </cell>
          <cell r="HM174">
            <v>4.0000000000000001E-3</v>
          </cell>
          <cell r="HN174">
            <v>2E-3</v>
          </cell>
          <cell r="HO174">
            <v>5.0000000000000001E-3</v>
          </cell>
          <cell r="HP174">
            <v>6.0000000000000001E-3</v>
          </cell>
          <cell r="HQ174">
            <v>8.0000000000000002E-3</v>
          </cell>
          <cell r="HR174">
            <v>6.3E-2</v>
          </cell>
          <cell r="HS174">
            <v>1.4E-2</v>
          </cell>
          <cell r="HT174">
            <v>1.2E-2</v>
          </cell>
          <cell r="HU174">
            <v>6.0000000000000001E-3</v>
          </cell>
          <cell r="HV174">
            <v>1.2999999999999999E-2</v>
          </cell>
          <cell r="HW174">
            <v>2.1999999999999999E-2</v>
          </cell>
          <cell r="HX174">
            <v>0.17599999999999999</v>
          </cell>
          <cell r="HY174">
            <v>3.6999999999999998E-2</v>
          </cell>
          <cell r="HZ174">
            <v>2.7E-2</v>
          </cell>
          <cell r="IA174">
            <v>1.4999999999999999E-2</v>
          </cell>
          <cell r="IB174">
            <v>3.3000000000000002E-2</v>
          </cell>
          <cell r="IC174">
            <v>5.8000000000000003E-2</v>
          </cell>
          <cell r="ID174">
            <v>0.433</v>
          </cell>
          <cell r="IE174">
            <v>1E-3</v>
          </cell>
          <cell r="IF174">
            <v>1E-3</v>
          </cell>
          <cell r="IG174">
            <v>2E-3</v>
          </cell>
          <cell r="IH174">
            <v>2E-3</v>
          </cell>
          <cell r="II174">
            <v>4.0000000000000001E-3</v>
          </cell>
          <cell r="IJ174">
            <v>3.6999999999999998E-2</v>
          </cell>
          <cell r="IK174">
            <v>8.9999999999999993E-3</v>
          </cell>
          <cell r="IL174">
            <v>2E-3</v>
          </cell>
          <cell r="IM174">
            <v>1E-3</v>
          </cell>
          <cell r="IN174">
            <v>0</v>
          </cell>
          <cell r="IO174">
            <v>0</v>
          </cell>
          <cell r="IP174">
            <v>0.01</v>
          </cell>
          <cell r="IQ174">
            <v>1.2E-2</v>
          </cell>
          <cell r="IR174">
            <v>7.0000000000000001E-3</v>
          </cell>
          <cell r="IS174">
            <v>8.0000000000000002E-3</v>
          </cell>
          <cell r="IT174">
            <v>1.4E-2</v>
          </cell>
          <cell r="IU174">
            <v>6.0000000000000001E-3</v>
          </cell>
          <cell r="IV174">
            <v>4.2999999999999997E-2</v>
          </cell>
          <cell r="IW174">
            <v>1.0999999999999999E-2</v>
          </cell>
          <cell r="IX174">
            <v>0.01</v>
          </cell>
          <cell r="IY174">
            <v>2E-3</v>
          </cell>
          <cell r="IZ174">
            <v>1.7000000000000001E-2</v>
          </cell>
          <cell r="JA174">
            <v>2.8000000000000001E-2</v>
          </cell>
          <cell r="JB174">
            <v>0.18</v>
          </cell>
          <cell r="JC174">
            <v>8.0000000000000002E-3</v>
          </cell>
          <cell r="JD174">
            <v>1E-3</v>
          </cell>
          <cell r="JE174">
            <v>0</v>
          </cell>
          <cell r="JF174">
            <v>8.0000000000000002E-3</v>
          </cell>
          <cell r="JG174">
            <v>0.01</v>
          </cell>
          <cell r="JH174">
            <v>0.56799999999999995</v>
          </cell>
          <cell r="JI174">
            <v>0</v>
          </cell>
          <cell r="JJ174">
            <v>0</v>
          </cell>
          <cell r="JK174">
            <v>3.0000000000000001E-3</v>
          </cell>
          <cell r="JL174">
            <v>0</v>
          </cell>
          <cell r="JM174">
            <v>0</v>
          </cell>
          <cell r="JN174">
            <v>4.2000000000000003E-2</v>
          </cell>
          <cell r="JO174">
            <v>0</v>
          </cell>
          <cell r="JP174">
            <v>0</v>
          </cell>
          <cell r="JQ174">
            <v>0</v>
          </cell>
          <cell r="JR174">
            <v>3.0000000000000001E-3</v>
          </cell>
          <cell r="JS174">
            <v>6.0000000000000001E-3</v>
          </cell>
          <cell r="JT174">
            <v>1.4999999999999999E-2</v>
          </cell>
          <cell r="JU174">
            <v>0</v>
          </cell>
          <cell r="JV174">
            <v>0</v>
          </cell>
          <cell r="JW174">
            <v>0</v>
          </cell>
          <cell r="JX174">
            <v>5.0000000000000001E-3</v>
          </cell>
          <cell r="JY174">
            <v>3.9E-2</v>
          </cell>
          <cell r="JZ174">
            <v>4.1000000000000002E-2</v>
          </cell>
          <cell r="KA174">
            <v>0</v>
          </cell>
          <cell r="KB174">
            <v>1E-3</v>
          </cell>
          <cell r="KC174">
            <v>2E-3</v>
          </cell>
          <cell r="KD174">
            <v>0.02</v>
          </cell>
          <cell r="KE174">
            <v>0.114</v>
          </cell>
          <cell r="KF174">
            <v>0.106</v>
          </cell>
          <cell r="KG174">
            <v>0</v>
          </cell>
          <cell r="KH174">
            <v>0</v>
          </cell>
          <cell r="KI174">
            <v>3.0000000000000001E-3</v>
          </cell>
          <cell r="KJ174">
            <v>4.2999999999999997E-2</v>
          </cell>
          <cell r="KK174">
            <v>0.255</v>
          </cell>
          <cell r="KL174">
            <v>0.30299999999999999</v>
          </cell>
          <cell r="KM174">
            <v>0</v>
          </cell>
          <cell r="KN174">
            <v>0</v>
          </cell>
          <cell r="KO174">
            <v>0</v>
          </cell>
          <cell r="KP174">
            <v>7.0000000000000001E-3</v>
          </cell>
          <cell r="KQ174">
            <v>1.6E-2</v>
          </cell>
          <cell r="KR174">
            <v>2.1000000000000001E-2</v>
          </cell>
          <cell r="KS174">
            <v>0</v>
          </cell>
          <cell r="KT174">
            <v>1E-3</v>
          </cell>
          <cell r="KU174">
            <v>0</v>
          </cell>
          <cell r="KV174">
            <v>1E-3</v>
          </cell>
          <cell r="KW174">
            <v>8.9999999999999993E-3</v>
          </cell>
          <cell r="KX174">
            <v>1.2E-2</v>
          </cell>
          <cell r="KY174">
            <v>4.0000000000000001E-3</v>
          </cell>
          <cell r="KZ174">
            <v>1E-3</v>
          </cell>
          <cell r="LA174">
            <v>0</v>
          </cell>
          <cell r="LB174">
            <v>1.2999999999999999E-2</v>
          </cell>
          <cell r="LC174">
            <v>3.4000000000000002E-2</v>
          </cell>
          <cell r="LD174">
            <v>3.5999999999999997E-2</v>
          </cell>
          <cell r="LE174">
            <v>0</v>
          </cell>
          <cell r="LF174">
            <v>2E-3</v>
          </cell>
          <cell r="LG174">
            <v>3.0000000000000001E-3</v>
          </cell>
          <cell r="LH174">
            <v>3.7999999999999999E-2</v>
          </cell>
          <cell r="LI174">
            <v>0.10299999999999999</v>
          </cell>
          <cell r="LJ174">
            <v>9.4E-2</v>
          </cell>
          <cell r="LK174">
            <v>1.2E-2</v>
          </cell>
          <cell r="LL174">
            <v>4.0000000000000001E-3</v>
          </cell>
          <cell r="LM174">
            <v>8.0000000000000002E-3</v>
          </cell>
          <cell r="LN174">
            <v>6.5000000000000002E-2</v>
          </cell>
          <cell r="LO174">
            <v>0.25800000000000001</v>
          </cell>
          <cell r="LP174">
            <v>0.25800000000000001</v>
          </cell>
          <cell r="LQ174">
            <v>0</v>
          </cell>
          <cell r="LR174">
            <v>0</v>
          </cell>
          <cell r="LS174">
            <v>0</v>
          </cell>
          <cell r="LT174">
            <v>7.0000000000000001E-3</v>
          </cell>
          <cell r="LU174">
            <v>1.9E-2</v>
          </cell>
          <cell r="LV174">
            <v>1.9E-2</v>
          </cell>
          <cell r="LW174">
            <v>0</v>
          </cell>
          <cell r="LX174">
            <v>0</v>
          </cell>
          <cell r="LY174">
            <v>0</v>
          </cell>
          <cell r="LZ174">
            <v>0</v>
          </cell>
          <cell r="MA174">
            <v>0</v>
          </cell>
          <cell r="MB174">
            <v>2.3E-2</v>
          </cell>
          <cell r="MC174">
            <v>0</v>
          </cell>
          <cell r="MD174">
            <v>0</v>
          </cell>
          <cell r="ME174">
            <v>0</v>
          </cell>
          <cell r="MF174">
            <v>0</v>
          </cell>
          <cell r="MG174">
            <v>0</v>
          </cell>
          <cell r="MH174">
            <v>8.6999999999999994E-2</v>
          </cell>
          <cell r="MI174">
            <v>0</v>
          </cell>
          <cell r="MJ174">
            <v>0</v>
          </cell>
          <cell r="MK174">
            <v>0</v>
          </cell>
          <cell r="ML174">
            <v>0</v>
          </cell>
          <cell r="MM174">
            <v>4.0000000000000001E-3</v>
          </cell>
          <cell r="MN174">
            <v>0.23400000000000001</v>
          </cell>
          <cell r="MO174">
            <v>0</v>
          </cell>
          <cell r="MP174">
            <v>0</v>
          </cell>
          <cell r="MQ174">
            <v>0</v>
          </cell>
          <cell r="MR174">
            <v>0</v>
          </cell>
          <cell r="MS174">
            <v>0</v>
          </cell>
          <cell r="MT174">
            <v>0.60599999999999998</v>
          </cell>
          <cell r="MU174">
            <v>0</v>
          </cell>
          <cell r="MV174">
            <v>0</v>
          </cell>
          <cell r="MW174">
            <v>0</v>
          </cell>
          <cell r="MX174">
            <v>0</v>
          </cell>
          <cell r="MY174">
            <v>0</v>
          </cell>
          <cell r="MZ174">
            <v>4.4999999999999998E-2</v>
          </cell>
          <cell r="NA174">
            <v>0.13800000000000001</v>
          </cell>
          <cell r="NB174">
            <v>0.113</v>
          </cell>
          <cell r="NC174">
            <v>1.2999999999999999E-2</v>
          </cell>
          <cell r="ND174">
            <v>2.5999999999999999E-2</v>
          </cell>
          <cell r="NE174">
            <v>3.1E-2</v>
          </cell>
          <cell r="NF174">
            <v>1.2999999999999999E-2</v>
          </cell>
          <cell r="NG174">
            <v>0.14899999999999999</v>
          </cell>
          <cell r="NH174">
            <v>3.9E-2</v>
          </cell>
          <cell r="NI174">
            <v>9.7000000000000003E-2</v>
          </cell>
          <cell r="NJ174">
            <v>1.4E-2</v>
          </cell>
          <cell r="NK174">
            <v>1E-3</v>
          </cell>
          <cell r="NL174">
            <v>0.03</v>
          </cell>
          <cell r="NM174">
            <v>1.2E-2</v>
          </cell>
          <cell r="NN174">
            <v>8.3000000000000004E-2</v>
          </cell>
          <cell r="NO174">
            <v>4.0000000000000001E-3</v>
          </cell>
          <cell r="NP174">
            <v>3.0000000000000001E-3</v>
          </cell>
          <cell r="NQ174">
            <v>3.1E-2</v>
          </cell>
          <cell r="NR174">
            <v>8.0000000000000002E-3</v>
          </cell>
          <cell r="NS174">
            <v>1.9E-2</v>
          </cell>
          <cell r="NT174">
            <v>0.17299999999999999</v>
          </cell>
          <cell r="NU174">
            <v>0.26600000000000001</v>
          </cell>
          <cell r="NV174">
            <v>2.8000000000000001E-2</v>
          </cell>
          <cell r="NW174">
            <v>5.0000000000000001E-3</v>
          </cell>
          <cell r="NX174">
            <v>2.1999999999999999E-2</v>
          </cell>
          <cell r="NY174">
            <v>0.03</v>
          </cell>
          <cell r="NZ174">
            <v>0.249</v>
          </cell>
          <cell r="OA174">
            <v>2.1000000000000001E-2</v>
          </cell>
          <cell r="OB174">
            <v>1.4E-2</v>
          </cell>
          <cell r="OC174">
            <v>3.0000000000000001E-3</v>
          </cell>
          <cell r="OD174">
            <v>0.02</v>
          </cell>
          <cell r="OE174">
            <v>0.10199999999999999</v>
          </cell>
          <cell r="OF174">
            <v>3.0000000000000001E-3</v>
          </cell>
          <cell r="OG174">
            <v>2.1000000000000001E-2</v>
          </cell>
          <cell r="OH174">
            <v>1.7999999999999999E-2</v>
          </cell>
          <cell r="OI174">
            <v>1.0999999999999999E-2</v>
          </cell>
          <cell r="OJ174">
            <v>0.186</v>
          </cell>
          <cell r="OK174">
            <v>0.13300000000000001</v>
          </cell>
          <cell r="OL174">
            <v>1.4E-2</v>
          </cell>
          <cell r="OM174">
            <v>3.0000000000000001E-3</v>
          </cell>
          <cell r="ON174">
            <v>3.0000000000000001E-3</v>
          </cell>
          <cell r="OO174">
            <v>0.124</v>
          </cell>
          <cell r="OP174">
            <v>0.14599999999999999</v>
          </cell>
          <cell r="OQ174">
            <v>2.7E-2</v>
          </cell>
          <cell r="OR174">
            <v>2.8000000000000001E-2</v>
          </cell>
          <cell r="OS174">
            <v>1.2E-2</v>
          </cell>
          <cell r="OT174">
            <v>0.04</v>
          </cell>
          <cell r="OU174">
            <v>1.7999999999999999E-2</v>
          </cell>
          <cell r="OV174">
            <v>3.0000000000000001E-3</v>
          </cell>
          <cell r="OW174">
            <v>2.1999999999999999E-2</v>
          </cell>
          <cell r="OX174">
            <v>9.9000000000000005E-2</v>
          </cell>
          <cell r="OY174">
            <v>8.4000000000000005E-2</v>
          </cell>
          <cell r="OZ174">
            <v>1.7999999999999999E-2</v>
          </cell>
          <cell r="PA174">
            <v>2.7E-2</v>
          </cell>
          <cell r="PB174">
            <v>1.7000000000000001E-2</v>
          </cell>
          <cell r="PC174">
            <v>6.0000000000000001E-3</v>
          </cell>
          <cell r="PD174">
            <v>0.17199999999999999</v>
          </cell>
        </row>
        <row r="175">
          <cell r="A175" t="str">
            <v>2EV2</v>
          </cell>
          <cell r="B175" t="str">
            <v>175</v>
          </cell>
          <cell r="C175" t="str">
            <v>NAF 4</v>
          </cell>
          <cell r="D175" t="str">
            <v>EV2</v>
          </cell>
          <cell r="E175" t="str">
            <v>2</v>
          </cell>
          <cell r="F175">
            <v>2.3E-2</v>
          </cell>
          <cell r="G175">
            <v>7.8E-2</v>
          </cell>
          <cell r="H175">
            <v>0.21099999999999999</v>
          </cell>
          <cell r="I175">
            <v>0.63300000000000001</v>
          </cell>
          <cell r="J175">
            <v>5.3999999999999999E-2</v>
          </cell>
          <cell r="K175">
            <v>0.54900000000000004</v>
          </cell>
          <cell r="L175">
            <v>0.376</v>
          </cell>
          <cell r="M175">
            <v>3.5999999999999997E-2</v>
          </cell>
          <cell r="N175">
            <v>3.9E-2</v>
          </cell>
          <cell r="O175">
            <v>0.19500000000000001</v>
          </cell>
          <cell r="P175">
            <v>0.19800000000000001</v>
          </cell>
          <cell r="Q175">
            <v>6.2E-2</v>
          </cell>
          <cell r="R175">
            <v>3.3000000000000002E-2</v>
          </cell>
          <cell r="S175">
            <v>0.14699999999999999</v>
          </cell>
          <cell r="T175">
            <v>0.246</v>
          </cell>
          <cell r="U175">
            <v>0.20499999999999999</v>
          </cell>
          <cell r="V175">
            <v>0.124</v>
          </cell>
          <cell r="W175">
            <v>0.25</v>
          </cell>
          <cell r="X175">
            <v>0.13900000000000001</v>
          </cell>
          <cell r="Y175">
            <v>0.81100000000000005</v>
          </cell>
          <cell r="Z175">
            <v>0.05</v>
          </cell>
          <cell r="AA175">
            <v>0.10100000000000001</v>
          </cell>
          <cell r="AB175">
            <v>0.34100000000000003</v>
          </cell>
          <cell r="AC175">
            <v>0.20899999999999999</v>
          </cell>
          <cell r="AD175">
            <v>0.434</v>
          </cell>
          <cell r="AE175">
            <v>0.30199999999999999</v>
          </cell>
          <cell r="AF175">
            <v>0.218</v>
          </cell>
          <cell r="AG175">
            <v>0.78200000000000003</v>
          </cell>
          <cell r="AH175">
            <v>0.11899999999999999</v>
          </cell>
          <cell r="AI175">
            <v>0.88100000000000001</v>
          </cell>
          <cell r="AK175">
            <v>0.50700000000000001</v>
          </cell>
          <cell r="AL175">
            <v>0.35899999999999999</v>
          </cell>
          <cell r="AM175">
            <v>1.4E-2</v>
          </cell>
          <cell r="AN175">
            <v>6.9000000000000006E-2</v>
          </cell>
          <cell r="AO175">
            <v>5.0999999999999997E-2</v>
          </cell>
          <cell r="AP175">
            <v>0.05</v>
          </cell>
          <cell r="AQ175">
            <v>2.8000000000000001E-2</v>
          </cell>
          <cell r="AR175">
            <v>3.2000000000000001E-2</v>
          </cell>
          <cell r="AS175">
            <v>0.78400000000000003</v>
          </cell>
          <cell r="AT175">
            <v>0.106</v>
          </cell>
          <cell r="AV175">
            <v>0.03</v>
          </cell>
          <cell r="AW175">
            <v>0.05</v>
          </cell>
          <cell r="AX175">
            <v>1.4E-2</v>
          </cell>
          <cell r="AY175">
            <v>0.72199999999999998</v>
          </cell>
          <cell r="AZ175">
            <v>0.184</v>
          </cell>
          <cell r="BA175">
            <v>14.885999999999999</v>
          </cell>
          <cell r="BB175">
            <v>9.7000000000000003E-2</v>
          </cell>
          <cell r="BC175">
            <v>0.15</v>
          </cell>
          <cell r="BD175">
            <v>0.30599999999999999</v>
          </cell>
          <cell r="BE175">
            <v>0.44700000000000001</v>
          </cell>
          <cell r="BF175">
            <v>0.67600000000000005</v>
          </cell>
          <cell r="BG175">
            <v>9.4E-2</v>
          </cell>
          <cell r="BH175">
            <v>4.7E-2</v>
          </cell>
          <cell r="BI175">
            <v>5.3999999999999999E-2</v>
          </cell>
          <cell r="BJ175">
            <v>0.05</v>
          </cell>
          <cell r="BK175">
            <v>7.8E-2</v>
          </cell>
          <cell r="BL175">
            <v>6.8000000000000005E-2</v>
          </cell>
          <cell r="BM175">
            <v>4.4999999999999998E-2</v>
          </cell>
          <cell r="BN175">
            <v>3.7999999999999999E-2</v>
          </cell>
          <cell r="BO175">
            <v>7.0000000000000007E-2</v>
          </cell>
          <cell r="BP175">
            <v>0.14499999999999999</v>
          </cell>
          <cell r="BQ175">
            <v>0.63400000000000001</v>
          </cell>
          <cell r="BR175">
            <v>3.3000000000000002E-2</v>
          </cell>
          <cell r="BS175">
            <v>1.4999999999999999E-2</v>
          </cell>
          <cell r="BT175">
            <v>1.4999999999999999E-2</v>
          </cell>
          <cell r="BU175">
            <v>2.8000000000000001E-2</v>
          </cell>
          <cell r="BV175">
            <v>7.4999999999999997E-2</v>
          </cell>
          <cell r="BW175">
            <v>0.83499999999999996</v>
          </cell>
          <cell r="BX175">
            <v>1E-3</v>
          </cell>
          <cell r="BY175">
            <v>0</v>
          </cell>
          <cell r="BZ175">
            <v>1.0999999999999999E-2</v>
          </cell>
          <cell r="CA175">
            <v>0.10299999999999999</v>
          </cell>
          <cell r="CB175">
            <v>0.624</v>
          </cell>
          <cell r="CC175">
            <v>0.26200000000000001</v>
          </cell>
          <cell r="CD175">
            <v>1.4999999999999999E-2</v>
          </cell>
          <cell r="CE175">
            <v>8.0000000000000002E-3</v>
          </cell>
          <cell r="CF175">
            <v>1.2E-2</v>
          </cell>
          <cell r="CG175">
            <v>0.13400000000000001</v>
          </cell>
          <cell r="CH175">
            <v>0.59099999999999997</v>
          </cell>
          <cell r="CI175">
            <v>0.24</v>
          </cell>
          <cell r="CJ175">
            <v>1E-3</v>
          </cell>
          <cell r="CK175">
            <v>0</v>
          </cell>
          <cell r="CL175">
            <v>0</v>
          </cell>
          <cell r="CM175">
            <v>4.0000000000000001E-3</v>
          </cell>
          <cell r="CN175">
            <v>0.01</v>
          </cell>
          <cell r="CO175">
            <v>0.98599999999999999</v>
          </cell>
          <cell r="CP175">
            <v>0.54400000000000004</v>
          </cell>
          <cell r="CQ175">
            <v>0.28199999999999997</v>
          </cell>
          <cell r="CR175">
            <v>8.2000000000000003E-2</v>
          </cell>
          <cell r="CS175">
            <v>2.5000000000000001E-2</v>
          </cell>
          <cell r="CT175">
            <v>6.8000000000000005E-2</v>
          </cell>
          <cell r="CU175">
            <v>0.54900000000000004</v>
          </cell>
          <cell r="CV175">
            <v>0.22600000000000001</v>
          </cell>
          <cell r="CW175">
            <v>5.5E-2</v>
          </cell>
          <cell r="CX175">
            <v>8.2000000000000003E-2</v>
          </cell>
          <cell r="CY175">
            <v>8.8999999999999996E-2</v>
          </cell>
          <cell r="CZ175">
            <v>0.71799999999999997</v>
          </cell>
          <cell r="DA175">
            <v>0.18</v>
          </cell>
          <cell r="DB175">
            <v>8.1000000000000003E-2</v>
          </cell>
          <cell r="DC175">
            <v>7.0000000000000001E-3</v>
          </cell>
          <cell r="DD175">
            <v>1.4E-2</v>
          </cell>
          <cell r="DE175">
            <v>0.54200000000000004</v>
          </cell>
          <cell r="DF175">
            <v>0.19</v>
          </cell>
          <cell r="DG175">
            <v>7.2999999999999995E-2</v>
          </cell>
          <cell r="DH175">
            <v>2.3E-2</v>
          </cell>
          <cell r="DI175">
            <v>0.17100000000000001</v>
          </cell>
          <cell r="DJ175">
            <v>0.46899999999999997</v>
          </cell>
          <cell r="DK175">
            <v>6.7000000000000004E-2</v>
          </cell>
          <cell r="DL175">
            <v>1.9E-2</v>
          </cell>
          <cell r="DM175">
            <v>1.2E-2</v>
          </cell>
          <cell r="DN175">
            <v>0.433</v>
          </cell>
          <cell r="DO175">
            <v>0.53400000000000003</v>
          </cell>
          <cell r="DP175">
            <v>0.14399999999999999</v>
          </cell>
          <cell r="DQ175">
            <v>3.1E-2</v>
          </cell>
          <cell r="DR175">
            <v>4.3999999999999997E-2</v>
          </cell>
          <cell r="DS175">
            <v>0.247</v>
          </cell>
          <cell r="DT175">
            <v>0.52800000000000002</v>
          </cell>
          <cell r="DU175">
            <v>0.26700000000000002</v>
          </cell>
          <cell r="DV175">
            <v>0.13800000000000001</v>
          </cell>
          <cell r="DW175">
            <v>6.0000000000000001E-3</v>
          </cell>
          <cell r="DX175">
            <v>6.0999999999999999E-2</v>
          </cell>
          <cell r="DY175">
            <v>0.28599999999999998</v>
          </cell>
          <cell r="DZ175">
            <v>0.32100000000000001</v>
          </cell>
          <cell r="EA175">
            <v>0.11899999999999999</v>
          </cell>
          <cell r="EB175">
            <v>0.27400000000000002</v>
          </cell>
          <cell r="EC175">
            <v>0.11</v>
          </cell>
          <cell r="ED175">
            <v>0.35699999999999998</v>
          </cell>
          <cell r="EE175">
            <v>6.8000000000000005E-2</v>
          </cell>
          <cell r="EF175">
            <v>0.23899999999999999</v>
          </cell>
          <cell r="EG175">
            <v>0.22600000000000001</v>
          </cell>
          <cell r="EH175">
            <v>0.313</v>
          </cell>
          <cell r="EI175">
            <v>0.30199999999999999</v>
          </cell>
          <cell r="EJ175">
            <v>0.13500000000000001</v>
          </cell>
          <cell r="EK175">
            <v>0.25</v>
          </cell>
          <cell r="EL175">
            <v>0.27200000000000002</v>
          </cell>
          <cell r="EM175">
            <v>6.3E-2</v>
          </cell>
          <cell r="EN175">
            <v>0.1</v>
          </cell>
          <cell r="EO175">
            <v>0.1</v>
          </cell>
          <cell r="EP175">
            <v>0.13</v>
          </cell>
          <cell r="EQ175">
            <v>0.33500000000000002</v>
          </cell>
          <cell r="ER175">
            <v>0.25900000000000001</v>
          </cell>
          <cell r="ES175">
            <v>0.373</v>
          </cell>
          <cell r="ET175">
            <v>0.08</v>
          </cell>
          <cell r="EU175">
            <v>0.17899999999999999</v>
          </cell>
          <cell r="EV175">
            <v>0.1</v>
          </cell>
          <cell r="EW175">
            <v>1.2E-2</v>
          </cell>
          <cell r="EX175">
            <v>9.2999999999999999E-2</v>
          </cell>
          <cell r="EY175">
            <v>0.13100000000000001</v>
          </cell>
          <cell r="EZ175">
            <v>0.215</v>
          </cell>
          <cell r="FA175">
            <v>0.33900000000000002</v>
          </cell>
          <cell r="FB175">
            <v>0.28100000000000003</v>
          </cell>
          <cell r="FC175">
            <v>0.34399999999999997</v>
          </cell>
          <cell r="FD175">
            <v>3.5999999999999997E-2</v>
          </cell>
          <cell r="FE175">
            <v>0.33</v>
          </cell>
          <cell r="FF175">
            <v>0.40899999999999997</v>
          </cell>
          <cell r="FG175">
            <v>0.24</v>
          </cell>
          <cell r="FH175">
            <v>2.1000000000000001E-2</v>
          </cell>
          <cell r="FI175">
            <v>0.16500000000000001</v>
          </cell>
          <cell r="FJ175">
            <v>0.505</v>
          </cell>
          <cell r="FK175">
            <v>0.30399999999999999</v>
          </cell>
          <cell r="FL175">
            <v>2.7E-2</v>
          </cell>
          <cell r="FM175">
            <v>0.106</v>
          </cell>
          <cell r="FN175">
            <v>0.50700000000000001</v>
          </cell>
          <cell r="FO175">
            <v>0.34100000000000003</v>
          </cell>
          <cell r="FP175">
            <v>4.5999999999999999E-2</v>
          </cell>
          <cell r="FQ175">
            <v>0.67900000000000005</v>
          </cell>
          <cell r="FR175">
            <v>0.11899999999999999</v>
          </cell>
          <cell r="FS175">
            <v>0.05</v>
          </cell>
          <cell r="FT175">
            <v>6.7000000000000004E-2</v>
          </cell>
          <cell r="FU175">
            <v>8.3000000000000004E-2</v>
          </cell>
          <cell r="FV175">
            <v>2E-3</v>
          </cell>
          <cell r="FW175">
            <v>0.66900000000000004</v>
          </cell>
          <cell r="FX175">
            <v>0.11899999999999999</v>
          </cell>
          <cell r="FY175">
            <v>0.05</v>
          </cell>
          <cell r="FZ175">
            <v>7.0999999999999994E-2</v>
          </cell>
          <cell r="GA175">
            <v>8.8999999999999996E-2</v>
          </cell>
          <cell r="GB175">
            <v>2E-3</v>
          </cell>
          <cell r="GC175">
            <v>6.0000000000000001E-3</v>
          </cell>
          <cell r="GD175">
            <v>2E-3</v>
          </cell>
          <cell r="GE175">
            <v>0</v>
          </cell>
          <cell r="GF175">
            <v>1E-3</v>
          </cell>
          <cell r="GG175">
            <v>0.01</v>
          </cell>
          <cell r="GH175">
            <v>5.0000000000000001E-3</v>
          </cell>
          <cell r="GI175">
            <v>3.4000000000000002E-2</v>
          </cell>
          <cell r="GJ175">
            <v>8.9999999999999993E-3</v>
          </cell>
          <cell r="GK175">
            <v>6.0000000000000001E-3</v>
          </cell>
          <cell r="GL175">
            <v>8.9999999999999993E-3</v>
          </cell>
          <cell r="GM175">
            <v>1.2E-2</v>
          </cell>
          <cell r="GN175">
            <v>8.9999999999999993E-3</v>
          </cell>
          <cell r="GO175">
            <v>0.13300000000000001</v>
          </cell>
          <cell r="GP175">
            <v>2.5999999999999999E-2</v>
          </cell>
          <cell r="GQ175">
            <v>0.02</v>
          </cell>
          <cell r="GR175">
            <v>8.0000000000000002E-3</v>
          </cell>
          <cell r="GS175">
            <v>8.0000000000000002E-3</v>
          </cell>
          <cell r="GT175">
            <v>1.2999999999999999E-2</v>
          </cell>
          <cell r="GU175">
            <v>0.45800000000000002</v>
          </cell>
          <cell r="GV175">
            <v>5.3999999999999999E-2</v>
          </cell>
          <cell r="GW175">
            <v>0.02</v>
          </cell>
          <cell r="GX175">
            <v>3.5000000000000003E-2</v>
          </cell>
          <cell r="GY175">
            <v>2.1000000000000001E-2</v>
          </cell>
          <cell r="GZ175">
            <v>4.8000000000000001E-2</v>
          </cell>
          <cell r="HA175">
            <v>4.4999999999999998E-2</v>
          </cell>
          <cell r="HB175">
            <v>3.0000000000000001E-3</v>
          </cell>
          <cell r="HC175">
            <v>1E-3</v>
          </cell>
          <cell r="HD175">
            <v>2E-3</v>
          </cell>
          <cell r="HE175">
            <v>0</v>
          </cell>
          <cell r="HF175">
            <v>3.0000000000000001E-3</v>
          </cell>
          <cell r="HG175">
            <v>2E-3</v>
          </cell>
          <cell r="HH175">
            <v>0</v>
          </cell>
          <cell r="HI175">
            <v>0</v>
          </cell>
          <cell r="HJ175">
            <v>1E-3</v>
          </cell>
          <cell r="HK175">
            <v>3.0000000000000001E-3</v>
          </cell>
          <cell r="HL175">
            <v>1.7999999999999999E-2</v>
          </cell>
          <cell r="HM175">
            <v>3.0000000000000001E-3</v>
          </cell>
          <cell r="HN175">
            <v>5.0000000000000001E-3</v>
          </cell>
          <cell r="HO175">
            <v>1E-3</v>
          </cell>
          <cell r="HP175">
            <v>6.0000000000000001E-3</v>
          </cell>
          <cell r="HQ175">
            <v>1.2999999999999999E-2</v>
          </cell>
          <cell r="HR175">
            <v>4.7E-2</v>
          </cell>
          <cell r="HS175">
            <v>1.4999999999999999E-2</v>
          </cell>
          <cell r="HT175">
            <v>1.0999999999999999E-2</v>
          </cell>
          <cell r="HU175">
            <v>1.4E-2</v>
          </cell>
          <cell r="HV175">
            <v>1.9E-2</v>
          </cell>
          <cell r="HW175">
            <v>3.6999999999999998E-2</v>
          </cell>
          <cell r="HX175">
            <v>0.111</v>
          </cell>
          <cell r="HY175">
            <v>4.5999999999999999E-2</v>
          </cell>
          <cell r="HZ175">
            <v>2.5999999999999999E-2</v>
          </cell>
          <cell r="IA175">
            <v>2.3E-2</v>
          </cell>
          <cell r="IB175">
            <v>0.04</v>
          </cell>
          <cell r="IC175">
            <v>8.5000000000000006E-2</v>
          </cell>
          <cell r="ID175">
            <v>0.41799999999999998</v>
          </cell>
          <cell r="IE175">
            <v>1E-3</v>
          </cell>
          <cell r="IF175">
            <v>3.0000000000000001E-3</v>
          </cell>
          <cell r="IG175">
            <v>0</v>
          </cell>
          <cell r="IH175">
            <v>4.0000000000000001E-3</v>
          </cell>
          <cell r="II175">
            <v>7.0000000000000001E-3</v>
          </cell>
          <cell r="IJ175">
            <v>0.04</v>
          </cell>
          <cell r="IK175">
            <v>1.2999999999999999E-2</v>
          </cell>
          <cell r="IL175">
            <v>2E-3</v>
          </cell>
          <cell r="IM175">
            <v>0</v>
          </cell>
          <cell r="IN175">
            <v>0</v>
          </cell>
          <cell r="IO175">
            <v>6.0000000000000001E-3</v>
          </cell>
          <cell r="IP175">
            <v>4.0000000000000001E-3</v>
          </cell>
          <cell r="IQ175">
            <v>1.2999999999999999E-2</v>
          </cell>
          <cell r="IR175">
            <v>5.0000000000000001E-3</v>
          </cell>
          <cell r="IS175">
            <v>7.0000000000000001E-3</v>
          </cell>
          <cell r="IT175">
            <v>1.2999999999999999E-2</v>
          </cell>
          <cell r="IU175">
            <v>1.2999999999999999E-2</v>
          </cell>
          <cell r="IV175">
            <v>2.4E-2</v>
          </cell>
          <cell r="IW175">
            <v>5.0000000000000001E-3</v>
          </cell>
          <cell r="IX175">
            <v>3.0000000000000001E-3</v>
          </cell>
          <cell r="IY175">
            <v>7.0000000000000001E-3</v>
          </cell>
          <cell r="IZ175">
            <v>0.01</v>
          </cell>
          <cell r="JA175">
            <v>2.3E-2</v>
          </cell>
          <cell r="JB175">
            <v>0.158</v>
          </cell>
          <cell r="JC175">
            <v>2E-3</v>
          </cell>
          <cell r="JD175">
            <v>5.0000000000000001E-3</v>
          </cell>
          <cell r="JE175">
            <v>0</v>
          </cell>
          <cell r="JF175">
            <v>5.0000000000000001E-3</v>
          </cell>
          <cell r="JG175">
            <v>0.03</v>
          </cell>
          <cell r="JH175">
            <v>0.59799999999999998</v>
          </cell>
          <cell r="JI175">
            <v>0</v>
          </cell>
          <cell r="JJ175">
            <v>0</v>
          </cell>
          <cell r="JK175">
            <v>0</v>
          </cell>
          <cell r="JL175">
            <v>0</v>
          </cell>
          <cell r="JM175">
            <v>3.0000000000000001E-3</v>
          </cell>
          <cell r="JN175">
            <v>0.05</v>
          </cell>
          <cell r="JO175">
            <v>0</v>
          </cell>
          <cell r="JP175">
            <v>0</v>
          </cell>
          <cell r="JQ175">
            <v>1E-3</v>
          </cell>
          <cell r="JR175">
            <v>0</v>
          </cell>
          <cell r="JS175">
            <v>1.4999999999999999E-2</v>
          </cell>
          <cell r="JT175">
            <v>7.0000000000000001E-3</v>
          </cell>
          <cell r="JU175">
            <v>0</v>
          </cell>
          <cell r="JV175">
            <v>0</v>
          </cell>
          <cell r="JW175">
            <v>3.0000000000000001E-3</v>
          </cell>
          <cell r="JX175">
            <v>8.9999999999999993E-3</v>
          </cell>
          <cell r="JY175">
            <v>0.04</v>
          </cell>
          <cell r="JZ175">
            <v>2.7E-2</v>
          </cell>
          <cell r="KA175">
            <v>0</v>
          </cell>
          <cell r="KB175">
            <v>0</v>
          </cell>
          <cell r="KC175">
            <v>2E-3</v>
          </cell>
          <cell r="KD175">
            <v>2.4E-2</v>
          </cell>
          <cell r="KE175">
            <v>0.13300000000000001</v>
          </cell>
          <cell r="KF175">
            <v>4.9000000000000002E-2</v>
          </cell>
          <cell r="KG175">
            <v>1E-3</v>
          </cell>
          <cell r="KH175">
            <v>0</v>
          </cell>
          <cell r="KI175">
            <v>6.0000000000000001E-3</v>
          </cell>
          <cell r="KJ175">
            <v>6.4000000000000001E-2</v>
          </cell>
          <cell r="KK175">
            <v>0.39900000000000002</v>
          </cell>
          <cell r="KL175">
            <v>0.16800000000000001</v>
          </cell>
          <cell r="KM175">
            <v>0</v>
          </cell>
          <cell r="KN175">
            <v>0</v>
          </cell>
          <cell r="KO175">
            <v>0</v>
          </cell>
          <cell r="KP175">
            <v>6.0000000000000001E-3</v>
          </cell>
          <cell r="KQ175">
            <v>3.6999999999999998E-2</v>
          </cell>
          <cell r="KR175">
            <v>1.0999999999999999E-2</v>
          </cell>
          <cell r="KS175">
            <v>0</v>
          </cell>
          <cell r="KT175">
            <v>0</v>
          </cell>
          <cell r="KU175">
            <v>0</v>
          </cell>
          <cell r="KV175">
            <v>3.0000000000000001E-3</v>
          </cell>
          <cell r="KW175">
            <v>1.2E-2</v>
          </cell>
          <cell r="KX175">
            <v>7.0000000000000001E-3</v>
          </cell>
          <cell r="KY175">
            <v>0</v>
          </cell>
          <cell r="KZ175">
            <v>3.0000000000000001E-3</v>
          </cell>
          <cell r="LA175">
            <v>0</v>
          </cell>
          <cell r="LB175">
            <v>1.2999999999999999E-2</v>
          </cell>
          <cell r="LC175">
            <v>4.2000000000000003E-2</v>
          </cell>
          <cell r="LD175">
            <v>1.7999999999999999E-2</v>
          </cell>
          <cell r="LE175">
            <v>1E-3</v>
          </cell>
          <cell r="LF175">
            <v>1E-3</v>
          </cell>
          <cell r="LG175">
            <v>2E-3</v>
          </cell>
          <cell r="LH175">
            <v>0.03</v>
          </cell>
          <cell r="LI175">
            <v>0.12</v>
          </cell>
          <cell r="LJ175">
            <v>5.2999999999999999E-2</v>
          </cell>
          <cell r="LK175">
            <v>1.4E-2</v>
          </cell>
          <cell r="LL175">
            <v>5.0000000000000001E-3</v>
          </cell>
          <cell r="LM175">
            <v>0.01</v>
          </cell>
          <cell r="LN175">
            <v>7.9000000000000001E-2</v>
          </cell>
          <cell r="LO175">
            <v>0.377</v>
          </cell>
          <cell r="LP175">
            <v>0.156</v>
          </cell>
          <cell r="LQ175">
            <v>0</v>
          </cell>
          <cell r="LR175">
            <v>0</v>
          </cell>
          <cell r="LS175">
            <v>0</v>
          </cell>
          <cell r="LT175">
            <v>8.9999999999999993E-3</v>
          </cell>
          <cell r="LU175">
            <v>0.04</v>
          </cell>
          <cell r="LV175">
            <v>5.0000000000000001E-3</v>
          </cell>
          <cell r="LW175">
            <v>0</v>
          </cell>
          <cell r="LX175">
            <v>0</v>
          </cell>
          <cell r="LY175">
            <v>0</v>
          </cell>
          <cell r="LZ175">
            <v>0</v>
          </cell>
          <cell r="MA175">
            <v>0</v>
          </cell>
          <cell r="MB175">
            <v>2.3E-2</v>
          </cell>
          <cell r="MC175">
            <v>0</v>
          </cell>
          <cell r="MD175">
            <v>0</v>
          </cell>
          <cell r="ME175">
            <v>0</v>
          </cell>
          <cell r="MF175">
            <v>0</v>
          </cell>
          <cell r="MG175">
            <v>3.0000000000000001E-3</v>
          </cell>
          <cell r="MH175">
            <v>7.6999999999999999E-2</v>
          </cell>
          <cell r="MI175">
            <v>0</v>
          </cell>
          <cell r="MJ175">
            <v>0</v>
          </cell>
          <cell r="MK175">
            <v>0</v>
          </cell>
          <cell r="ML175">
            <v>0</v>
          </cell>
          <cell r="MM175">
            <v>2E-3</v>
          </cell>
          <cell r="MN175">
            <v>0.20100000000000001</v>
          </cell>
          <cell r="MO175">
            <v>1E-3</v>
          </cell>
          <cell r="MP175">
            <v>0</v>
          </cell>
          <cell r="MQ175">
            <v>0</v>
          </cell>
          <cell r="MR175">
            <v>2E-3</v>
          </cell>
          <cell r="MS175">
            <v>4.0000000000000001E-3</v>
          </cell>
          <cell r="MT175">
            <v>0.63300000000000001</v>
          </cell>
          <cell r="MU175">
            <v>0</v>
          </cell>
          <cell r="MV175">
            <v>0</v>
          </cell>
          <cell r="MW175">
            <v>0</v>
          </cell>
          <cell r="MX175">
            <v>1E-3</v>
          </cell>
          <cell r="MY175">
            <v>1E-3</v>
          </cell>
          <cell r="MZ175">
            <v>5.0999999999999997E-2</v>
          </cell>
          <cell r="NA175">
            <v>9.9000000000000005E-2</v>
          </cell>
          <cell r="NB175">
            <v>0.13200000000000001</v>
          </cell>
          <cell r="NC175">
            <v>1.6E-2</v>
          </cell>
          <cell r="ND175">
            <v>2.4E-2</v>
          </cell>
          <cell r="NE175">
            <v>1.6E-2</v>
          </cell>
          <cell r="NF175">
            <v>8.0000000000000002E-3</v>
          </cell>
          <cell r="NG175">
            <v>0.161</v>
          </cell>
          <cell r="NH175">
            <v>2.9000000000000001E-2</v>
          </cell>
          <cell r="NI175">
            <v>0.10100000000000001</v>
          </cell>
          <cell r="NJ175">
            <v>2.1999999999999999E-2</v>
          </cell>
          <cell r="NK175">
            <v>2E-3</v>
          </cell>
          <cell r="NL175">
            <v>2.1999999999999999E-2</v>
          </cell>
          <cell r="NM175">
            <v>1.0999999999999999E-2</v>
          </cell>
          <cell r="NN175">
            <v>8.1000000000000003E-2</v>
          </cell>
          <cell r="NO175">
            <v>3.0000000000000001E-3</v>
          </cell>
          <cell r="NP175">
            <v>2E-3</v>
          </cell>
          <cell r="NQ175">
            <v>4.2000000000000003E-2</v>
          </cell>
          <cell r="NR175">
            <v>1.0999999999999999E-2</v>
          </cell>
          <cell r="NS175">
            <v>3.3000000000000002E-2</v>
          </cell>
          <cell r="NT175">
            <v>0.185</v>
          </cell>
          <cell r="NU175">
            <v>0.24399999999999999</v>
          </cell>
          <cell r="NV175">
            <v>2.5999999999999999E-2</v>
          </cell>
          <cell r="NW175">
            <v>2E-3</v>
          </cell>
          <cell r="NX175">
            <v>1.4E-2</v>
          </cell>
          <cell r="NY175">
            <v>3.5999999999999997E-2</v>
          </cell>
          <cell r="NZ175">
            <v>0.23799999999999999</v>
          </cell>
          <cell r="OA175">
            <v>2.5999999999999999E-2</v>
          </cell>
          <cell r="OB175">
            <v>0.02</v>
          </cell>
          <cell r="OC175">
            <v>3.0000000000000001E-3</v>
          </cell>
          <cell r="OD175">
            <v>1.6E-2</v>
          </cell>
          <cell r="OE175">
            <v>9.7000000000000003E-2</v>
          </cell>
          <cell r="OF175">
            <v>4.0000000000000001E-3</v>
          </cell>
          <cell r="OG175">
            <v>0.03</v>
          </cell>
          <cell r="OH175">
            <v>2.3E-2</v>
          </cell>
          <cell r="OI175">
            <v>0.01</v>
          </cell>
          <cell r="OJ175">
            <v>0.21099999999999999</v>
          </cell>
          <cell r="OK175">
            <v>9.7000000000000003E-2</v>
          </cell>
          <cell r="OL175">
            <v>8.9999999999999993E-3</v>
          </cell>
          <cell r="OM175">
            <v>3.0000000000000001E-3</v>
          </cell>
          <cell r="ON175">
            <v>2E-3</v>
          </cell>
          <cell r="OO175">
            <v>0.14000000000000001</v>
          </cell>
          <cell r="OP175">
            <v>0.155</v>
          </cell>
          <cell r="OQ175">
            <v>2.7E-2</v>
          </cell>
          <cell r="OR175">
            <v>3.5000000000000003E-2</v>
          </cell>
          <cell r="OS175">
            <v>1.9E-2</v>
          </cell>
          <cell r="OT175">
            <v>0.03</v>
          </cell>
          <cell r="OU175">
            <v>1.2E-2</v>
          </cell>
          <cell r="OV175">
            <v>8.0000000000000002E-3</v>
          </cell>
          <cell r="OW175">
            <v>2.9000000000000001E-2</v>
          </cell>
          <cell r="OX175">
            <v>9.4E-2</v>
          </cell>
          <cell r="OY175">
            <v>8.5999999999999993E-2</v>
          </cell>
          <cell r="OZ175">
            <v>2.8000000000000001E-2</v>
          </cell>
          <cell r="PA175">
            <v>2.8000000000000001E-2</v>
          </cell>
          <cell r="PB175">
            <v>1.4E-2</v>
          </cell>
          <cell r="PC175">
            <v>8.0000000000000002E-3</v>
          </cell>
          <cell r="PD175">
            <v>0.17599999999999999</v>
          </cell>
        </row>
        <row r="176">
          <cell r="A176" t="str">
            <v>3EV2</v>
          </cell>
          <cell r="B176" t="str">
            <v>176</v>
          </cell>
          <cell r="C176" t="str">
            <v>NAF 4</v>
          </cell>
          <cell r="D176" t="str">
            <v>EV2</v>
          </cell>
          <cell r="E176" t="str">
            <v>3</v>
          </cell>
          <cell r="F176">
            <v>1.0999999999999999E-2</v>
          </cell>
          <cell r="G176">
            <v>5.5E-2</v>
          </cell>
          <cell r="H176">
            <v>0.22500000000000001</v>
          </cell>
          <cell r="I176">
            <v>0.64300000000000002</v>
          </cell>
          <cell r="J176">
            <v>6.5000000000000002E-2</v>
          </cell>
          <cell r="K176">
            <v>0.61499999999999999</v>
          </cell>
          <cell r="L176">
            <v>0.316</v>
          </cell>
          <cell r="M176">
            <v>1.7000000000000001E-2</v>
          </cell>
          <cell r="N176">
            <v>5.1999999999999998E-2</v>
          </cell>
          <cell r="O176">
            <v>0.17799999999999999</v>
          </cell>
          <cell r="P176">
            <v>0.22900000000000001</v>
          </cell>
          <cell r="Q176">
            <v>4.5999999999999999E-2</v>
          </cell>
          <cell r="R176">
            <v>2.5999999999999999E-2</v>
          </cell>
          <cell r="S176">
            <v>0.20599999999999999</v>
          </cell>
          <cell r="T176">
            <v>0.21299999999999999</v>
          </cell>
          <cell r="U176">
            <v>0.16200000000000001</v>
          </cell>
          <cell r="V176">
            <v>0.128</v>
          </cell>
          <cell r="W176">
            <v>0.23499999999999999</v>
          </cell>
          <cell r="X176">
            <v>0.14099999999999999</v>
          </cell>
          <cell r="Y176">
            <v>0.79100000000000004</v>
          </cell>
          <cell r="Z176">
            <v>6.8000000000000005E-2</v>
          </cell>
          <cell r="AA176">
            <v>8.7999999999999995E-2</v>
          </cell>
          <cell r="AB176">
            <v>0.307</v>
          </cell>
          <cell r="AC176">
            <v>0.22600000000000001</v>
          </cell>
          <cell r="AD176">
            <v>0.496</v>
          </cell>
          <cell r="AE176">
            <v>0.35</v>
          </cell>
          <cell r="AF176">
            <v>0.19700000000000001</v>
          </cell>
          <cell r="AG176">
            <v>0.80300000000000005</v>
          </cell>
          <cell r="AH176">
            <v>0.192</v>
          </cell>
          <cell r="AI176">
            <v>0.80800000000000005</v>
          </cell>
          <cell r="AK176">
            <v>0.45900000000000002</v>
          </cell>
          <cell r="AL176">
            <v>0.316</v>
          </cell>
          <cell r="AM176">
            <v>0.01</v>
          </cell>
          <cell r="AN176">
            <v>0.14799999999999999</v>
          </cell>
          <cell r="AO176">
            <v>6.6000000000000003E-2</v>
          </cell>
          <cell r="AP176">
            <v>8.1000000000000003E-2</v>
          </cell>
          <cell r="AQ176">
            <v>4.5999999999999999E-2</v>
          </cell>
          <cell r="AR176">
            <v>2.5000000000000001E-2</v>
          </cell>
          <cell r="AS176">
            <v>0.74099999999999999</v>
          </cell>
          <cell r="AT176">
            <v>0.107</v>
          </cell>
          <cell r="AV176">
            <v>3.3000000000000002E-2</v>
          </cell>
          <cell r="AW176">
            <v>3.6999999999999998E-2</v>
          </cell>
          <cell r="AX176">
            <v>1.4999999999999999E-2</v>
          </cell>
          <cell r="AY176">
            <v>0.72599999999999998</v>
          </cell>
          <cell r="AZ176">
            <v>0.189</v>
          </cell>
          <cell r="BA176">
            <v>16.658999999999999</v>
          </cell>
          <cell r="BB176">
            <v>9.9000000000000005E-2</v>
          </cell>
          <cell r="BC176">
            <v>0.14699999999999999</v>
          </cell>
          <cell r="BD176">
            <v>0.29299999999999998</v>
          </cell>
          <cell r="BE176">
            <v>0.46200000000000002</v>
          </cell>
          <cell r="BF176">
            <v>0.66300000000000003</v>
          </cell>
          <cell r="BG176">
            <v>9.9000000000000005E-2</v>
          </cell>
          <cell r="BH176">
            <v>6.5000000000000002E-2</v>
          </cell>
          <cell r="BI176">
            <v>5.5E-2</v>
          </cell>
          <cell r="BJ176">
            <v>5.8999999999999997E-2</v>
          </cell>
          <cell r="BK176">
            <v>5.8000000000000003E-2</v>
          </cell>
          <cell r="BL176">
            <v>6.6000000000000003E-2</v>
          </cell>
          <cell r="BM176">
            <v>6.4000000000000001E-2</v>
          </cell>
          <cell r="BN176">
            <v>0.05</v>
          </cell>
          <cell r="BO176">
            <v>5.0999999999999997E-2</v>
          </cell>
          <cell r="BP176">
            <v>0.17699999999999999</v>
          </cell>
          <cell r="BQ176">
            <v>0.59299999999999997</v>
          </cell>
          <cell r="BR176">
            <v>1.6E-2</v>
          </cell>
          <cell r="BS176">
            <v>1.4999999999999999E-2</v>
          </cell>
          <cell r="BT176">
            <v>0.01</v>
          </cell>
          <cell r="BU176">
            <v>2.4E-2</v>
          </cell>
          <cell r="BV176">
            <v>8.7999999999999995E-2</v>
          </cell>
          <cell r="BW176">
            <v>0.84699999999999998</v>
          </cell>
          <cell r="BX176">
            <v>0</v>
          </cell>
          <cell r="BY176">
            <v>0</v>
          </cell>
          <cell r="BZ176">
            <v>6.0000000000000001E-3</v>
          </cell>
          <cell r="CA176">
            <v>0.14799999999999999</v>
          </cell>
          <cell r="CB176">
            <v>0.70799999999999996</v>
          </cell>
          <cell r="CC176">
            <v>0.13800000000000001</v>
          </cell>
          <cell r="CD176">
            <v>2.4E-2</v>
          </cell>
          <cell r="CE176">
            <v>7.0000000000000001E-3</v>
          </cell>
          <cell r="CF176">
            <v>1.4E-2</v>
          </cell>
          <cell r="CG176">
            <v>0.14699999999999999</v>
          </cell>
          <cell r="CH176">
            <v>0.66300000000000003</v>
          </cell>
          <cell r="CI176">
            <v>0.14499999999999999</v>
          </cell>
          <cell r="CJ176">
            <v>0</v>
          </cell>
          <cell r="CK176">
            <v>0</v>
          </cell>
          <cell r="CL176">
            <v>0</v>
          </cell>
          <cell r="CM176">
            <v>0</v>
          </cell>
          <cell r="CN176">
            <v>5.0000000000000001E-3</v>
          </cell>
          <cell r="CO176">
            <v>0.99399999999999999</v>
          </cell>
          <cell r="CP176">
            <v>0.54800000000000004</v>
          </cell>
          <cell r="CQ176">
            <v>0.34499999999999997</v>
          </cell>
          <cell r="CR176">
            <v>0.06</v>
          </cell>
          <cell r="CS176">
            <v>1.4999999999999999E-2</v>
          </cell>
          <cell r="CT176">
            <v>3.1E-2</v>
          </cell>
          <cell r="CU176">
            <v>0.52500000000000002</v>
          </cell>
          <cell r="CV176">
            <v>0.254</v>
          </cell>
          <cell r="CW176">
            <v>5.8999999999999997E-2</v>
          </cell>
          <cell r="CX176">
            <v>8.6999999999999994E-2</v>
          </cell>
          <cell r="CY176">
            <v>7.4999999999999997E-2</v>
          </cell>
          <cell r="CZ176">
            <v>0.71899999999999997</v>
          </cell>
          <cell r="DA176">
            <v>0.191</v>
          </cell>
          <cell r="DB176">
            <v>7.6999999999999999E-2</v>
          </cell>
          <cell r="DC176">
            <v>2E-3</v>
          </cell>
          <cell r="DD176">
            <v>0.01</v>
          </cell>
          <cell r="DE176">
            <v>0.53300000000000003</v>
          </cell>
          <cell r="DF176">
            <v>0.23400000000000001</v>
          </cell>
          <cell r="DG176">
            <v>6.2E-2</v>
          </cell>
          <cell r="DH176">
            <v>2.9000000000000001E-2</v>
          </cell>
          <cell r="DI176">
            <v>0.14299999999999999</v>
          </cell>
          <cell r="DJ176">
            <v>0.47199999999999998</v>
          </cell>
          <cell r="DK176">
            <v>0.08</v>
          </cell>
          <cell r="DL176">
            <v>2.5999999999999999E-2</v>
          </cell>
          <cell r="DM176">
            <v>1.2E-2</v>
          </cell>
          <cell r="DN176">
            <v>0.41099999999999998</v>
          </cell>
          <cell r="DO176">
            <v>0.51800000000000002</v>
          </cell>
          <cell r="DP176">
            <v>0.183</v>
          </cell>
          <cell r="DQ176">
            <v>0.03</v>
          </cell>
          <cell r="DR176">
            <v>4.3999999999999997E-2</v>
          </cell>
          <cell r="DS176">
            <v>0.22500000000000001</v>
          </cell>
          <cell r="DT176">
            <v>0.48599999999999999</v>
          </cell>
          <cell r="DU176">
            <v>0.33900000000000002</v>
          </cell>
          <cell r="DV176">
            <v>0.14000000000000001</v>
          </cell>
          <cell r="DW176">
            <v>3.0000000000000001E-3</v>
          </cell>
          <cell r="DX176">
            <v>3.3000000000000002E-2</v>
          </cell>
          <cell r="DY176">
            <v>0.32200000000000001</v>
          </cell>
          <cell r="DZ176">
            <v>0.318</v>
          </cell>
          <cell r="EA176">
            <v>9.5000000000000001E-2</v>
          </cell>
          <cell r="EB176">
            <v>0.26500000000000001</v>
          </cell>
          <cell r="EC176">
            <v>0.122</v>
          </cell>
          <cell r="ED176">
            <v>0.375</v>
          </cell>
          <cell r="EE176">
            <v>4.7E-2</v>
          </cell>
          <cell r="EF176">
            <v>0.254</v>
          </cell>
          <cell r="EG176">
            <v>0.20200000000000001</v>
          </cell>
          <cell r="EH176">
            <v>0.33600000000000002</v>
          </cell>
          <cell r="EI176">
            <v>0.31</v>
          </cell>
          <cell r="EJ176">
            <v>9.7000000000000003E-2</v>
          </cell>
          <cell r="EK176">
            <v>0.25700000000000001</v>
          </cell>
          <cell r="EL176">
            <v>0.29199999999999998</v>
          </cell>
          <cell r="EM176">
            <v>6.4000000000000001E-2</v>
          </cell>
          <cell r="EN176">
            <v>0.10299999999999999</v>
          </cell>
          <cell r="EO176">
            <v>0.106</v>
          </cell>
          <cell r="EP176">
            <v>0.1</v>
          </cell>
          <cell r="EQ176">
            <v>0.33500000000000002</v>
          </cell>
          <cell r="ER176">
            <v>0.27400000000000002</v>
          </cell>
          <cell r="ES176">
            <v>0.32400000000000001</v>
          </cell>
          <cell r="ET176">
            <v>0.10100000000000001</v>
          </cell>
          <cell r="EU176">
            <v>0.17899999999999999</v>
          </cell>
          <cell r="EV176">
            <v>0.127</v>
          </cell>
          <cell r="EW176">
            <v>2.4E-2</v>
          </cell>
          <cell r="EX176">
            <v>0.06</v>
          </cell>
          <cell r="EY176">
            <v>0.13800000000000001</v>
          </cell>
          <cell r="EZ176">
            <v>0.19900000000000001</v>
          </cell>
          <cell r="FA176">
            <v>0.41799999999999998</v>
          </cell>
          <cell r="FB176">
            <v>0.22700000000000001</v>
          </cell>
          <cell r="FC176">
            <v>0.32</v>
          </cell>
          <cell r="FD176">
            <v>3.5000000000000003E-2</v>
          </cell>
          <cell r="FE176">
            <v>0.432</v>
          </cell>
          <cell r="FF176">
            <v>0.34100000000000003</v>
          </cell>
          <cell r="FG176">
            <v>0.21199999999999999</v>
          </cell>
          <cell r="FH176">
            <v>1.4E-2</v>
          </cell>
          <cell r="FI176">
            <v>0.24</v>
          </cell>
          <cell r="FJ176">
            <v>0.434</v>
          </cell>
          <cell r="FK176">
            <v>0.30399999999999999</v>
          </cell>
          <cell r="FL176">
            <v>2.1999999999999999E-2</v>
          </cell>
          <cell r="FM176">
            <v>9.2999999999999999E-2</v>
          </cell>
          <cell r="FN176">
            <v>0.52300000000000002</v>
          </cell>
          <cell r="FO176">
            <v>0.32400000000000001</v>
          </cell>
          <cell r="FP176">
            <v>0.06</v>
          </cell>
          <cell r="FQ176">
            <v>0.66700000000000004</v>
          </cell>
          <cell r="FR176">
            <v>0.13100000000000001</v>
          </cell>
          <cell r="FS176">
            <v>3.5000000000000003E-2</v>
          </cell>
          <cell r="FT176">
            <v>7.1999999999999995E-2</v>
          </cell>
          <cell r="FU176">
            <v>9.4E-2</v>
          </cell>
          <cell r="FV176">
            <v>0</v>
          </cell>
          <cell r="FW176">
            <v>0.65300000000000002</v>
          </cell>
          <cell r="FX176">
            <v>0.129</v>
          </cell>
          <cell r="FY176">
            <v>3.5999999999999997E-2</v>
          </cell>
          <cell r="FZ176">
            <v>0.08</v>
          </cell>
          <cell r="GA176">
            <v>0.10100000000000001</v>
          </cell>
          <cell r="GB176">
            <v>0</v>
          </cell>
          <cell r="GC176">
            <v>2E-3</v>
          </cell>
          <cell r="GD176">
            <v>1E-3</v>
          </cell>
          <cell r="GE176">
            <v>1E-3</v>
          </cell>
          <cell r="GF176">
            <v>1E-3</v>
          </cell>
          <cell r="GG176">
            <v>2E-3</v>
          </cell>
          <cell r="GH176">
            <v>4.0000000000000001E-3</v>
          </cell>
          <cell r="GI176">
            <v>0.02</v>
          </cell>
          <cell r="GJ176">
            <v>1.2999999999999999E-2</v>
          </cell>
          <cell r="GK176">
            <v>5.0000000000000001E-3</v>
          </cell>
          <cell r="GL176">
            <v>6.0000000000000001E-3</v>
          </cell>
          <cell r="GM176">
            <v>0.01</v>
          </cell>
          <cell r="GN176">
            <v>3.0000000000000001E-3</v>
          </cell>
          <cell r="GO176">
            <v>0.13400000000000001</v>
          </cell>
          <cell r="GP176">
            <v>0.03</v>
          </cell>
          <cell r="GQ176">
            <v>0.02</v>
          </cell>
          <cell r="GR176">
            <v>1.4999999999999999E-2</v>
          </cell>
          <cell r="GS176">
            <v>1.4999999999999999E-2</v>
          </cell>
          <cell r="GT176">
            <v>1.2E-2</v>
          </cell>
          <cell r="GU176">
            <v>0.45300000000000001</v>
          </cell>
          <cell r="GV176">
            <v>4.8000000000000001E-2</v>
          </cell>
          <cell r="GW176">
            <v>3.9E-2</v>
          </cell>
          <cell r="GX176">
            <v>3.2000000000000001E-2</v>
          </cell>
          <cell r="GY176">
            <v>3.3000000000000002E-2</v>
          </cell>
          <cell r="GZ176">
            <v>3.7999999999999999E-2</v>
          </cell>
          <cell r="HA176">
            <v>5.3999999999999999E-2</v>
          </cell>
          <cell r="HB176">
            <v>7.0000000000000001E-3</v>
          </cell>
          <cell r="HC176">
            <v>1E-3</v>
          </cell>
          <cell r="HD176">
            <v>1E-3</v>
          </cell>
          <cell r="HE176">
            <v>0</v>
          </cell>
          <cell r="HF176">
            <v>2E-3</v>
          </cell>
          <cell r="HG176">
            <v>1E-3</v>
          </cell>
          <cell r="HH176">
            <v>0</v>
          </cell>
          <cell r="HI176">
            <v>0</v>
          </cell>
          <cell r="HJ176">
            <v>0</v>
          </cell>
          <cell r="HK176">
            <v>3.0000000000000001E-3</v>
          </cell>
          <cell r="HL176">
            <v>8.0000000000000002E-3</v>
          </cell>
          <cell r="HM176">
            <v>5.0000000000000001E-3</v>
          </cell>
          <cell r="HN176">
            <v>2E-3</v>
          </cell>
          <cell r="HO176">
            <v>2E-3</v>
          </cell>
          <cell r="HP176">
            <v>3.0000000000000001E-3</v>
          </cell>
          <cell r="HQ176">
            <v>1.9E-2</v>
          </cell>
          <cell r="HR176">
            <v>2.4E-2</v>
          </cell>
          <cell r="HS176">
            <v>1.4999999999999999E-2</v>
          </cell>
          <cell r="HT176">
            <v>1.9E-2</v>
          </cell>
          <cell r="HU176">
            <v>1.2999999999999999E-2</v>
          </cell>
          <cell r="HV176">
            <v>1.0999999999999999E-2</v>
          </cell>
          <cell r="HW176">
            <v>4.7E-2</v>
          </cell>
          <cell r="HX176">
            <v>0.12</v>
          </cell>
          <cell r="HY176">
            <v>4.3999999999999997E-2</v>
          </cell>
          <cell r="HZ176">
            <v>4.2000000000000003E-2</v>
          </cell>
          <cell r="IA176">
            <v>3.2000000000000001E-2</v>
          </cell>
          <cell r="IB176">
            <v>3.5999999999999997E-2</v>
          </cell>
          <cell r="IC176">
            <v>9.6000000000000002E-2</v>
          </cell>
          <cell r="ID176">
            <v>0.39300000000000002</v>
          </cell>
          <cell r="IE176">
            <v>1E-3</v>
          </cell>
          <cell r="IF176">
            <v>1E-3</v>
          </cell>
          <cell r="IG176">
            <v>2E-3</v>
          </cell>
          <cell r="IH176">
            <v>1E-3</v>
          </cell>
          <cell r="II176">
            <v>0.01</v>
          </cell>
          <cell r="IJ176">
            <v>4.9000000000000002E-2</v>
          </cell>
          <cell r="IK176">
            <v>2E-3</v>
          </cell>
          <cell r="IL176">
            <v>3.0000000000000001E-3</v>
          </cell>
          <cell r="IM176">
            <v>0</v>
          </cell>
          <cell r="IN176">
            <v>1E-3</v>
          </cell>
          <cell r="IO176">
            <v>2E-3</v>
          </cell>
          <cell r="IP176">
            <v>4.0000000000000001E-3</v>
          </cell>
          <cell r="IQ176">
            <v>8.9999999999999993E-3</v>
          </cell>
          <cell r="IR176">
            <v>7.0000000000000001E-3</v>
          </cell>
          <cell r="IS176">
            <v>3.0000000000000001E-3</v>
          </cell>
          <cell r="IT176">
            <v>6.0000000000000001E-3</v>
          </cell>
          <cell r="IU176">
            <v>8.0000000000000002E-3</v>
          </cell>
          <cell r="IV176">
            <v>2.1999999999999999E-2</v>
          </cell>
          <cell r="IW176">
            <v>3.0000000000000001E-3</v>
          </cell>
          <cell r="IX176">
            <v>4.0000000000000001E-3</v>
          </cell>
          <cell r="IY176">
            <v>6.0000000000000001E-3</v>
          </cell>
          <cell r="IZ176">
            <v>1.0999999999999999E-2</v>
          </cell>
          <cell r="JA176">
            <v>3.9E-2</v>
          </cell>
          <cell r="JB176">
            <v>0.16500000000000001</v>
          </cell>
          <cell r="JC176">
            <v>2E-3</v>
          </cell>
          <cell r="JD176">
            <v>1E-3</v>
          </cell>
          <cell r="JE176">
            <v>1E-3</v>
          </cell>
          <cell r="JF176">
            <v>7.0000000000000001E-3</v>
          </cell>
          <cell r="JG176">
            <v>3.5000000000000003E-2</v>
          </cell>
          <cell r="JH176">
            <v>0.59599999999999997</v>
          </cell>
          <cell r="JI176">
            <v>0</v>
          </cell>
          <cell r="JJ176">
            <v>0</v>
          </cell>
          <cell r="JK176">
            <v>0</v>
          </cell>
          <cell r="JL176">
            <v>0</v>
          </cell>
          <cell r="JM176">
            <v>4.0000000000000001E-3</v>
          </cell>
          <cell r="JN176">
            <v>0.06</v>
          </cell>
          <cell r="JO176">
            <v>0</v>
          </cell>
          <cell r="JP176">
            <v>0</v>
          </cell>
          <cell r="JQ176">
            <v>0</v>
          </cell>
          <cell r="JR176">
            <v>1E-3</v>
          </cell>
          <cell r="JS176">
            <v>7.0000000000000001E-3</v>
          </cell>
          <cell r="JT176">
            <v>4.0000000000000001E-3</v>
          </cell>
          <cell r="JU176">
            <v>0</v>
          </cell>
          <cell r="JV176">
            <v>0</v>
          </cell>
          <cell r="JW176">
            <v>0</v>
          </cell>
          <cell r="JX176">
            <v>8.0000000000000002E-3</v>
          </cell>
          <cell r="JY176">
            <v>3.5000000000000003E-2</v>
          </cell>
          <cell r="JZ176">
            <v>0.01</v>
          </cell>
          <cell r="KA176">
            <v>0</v>
          </cell>
          <cell r="KB176">
            <v>0</v>
          </cell>
          <cell r="KC176">
            <v>1E-3</v>
          </cell>
          <cell r="KD176">
            <v>3.2000000000000001E-2</v>
          </cell>
          <cell r="KE176">
            <v>0.16800000000000001</v>
          </cell>
          <cell r="KF176">
            <v>2.5999999999999999E-2</v>
          </cell>
          <cell r="KG176">
            <v>0</v>
          </cell>
          <cell r="KH176">
            <v>0</v>
          </cell>
          <cell r="KI176">
            <v>4.0000000000000001E-3</v>
          </cell>
          <cell r="KJ176">
            <v>9.0999999999999998E-2</v>
          </cell>
          <cell r="KK176">
            <v>0.45500000000000002</v>
          </cell>
          <cell r="KL176">
            <v>9.4E-2</v>
          </cell>
          <cell r="KM176">
            <v>0</v>
          </cell>
          <cell r="KN176">
            <v>0</v>
          </cell>
          <cell r="KO176">
            <v>1E-3</v>
          </cell>
          <cell r="KP176">
            <v>1.6E-2</v>
          </cell>
          <cell r="KQ176">
            <v>4.2999999999999997E-2</v>
          </cell>
          <cell r="KR176">
            <v>4.0000000000000001E-3</v>
          </cell>
          <cell r="KS176">
            <v>0</v>
          </cell>
          <cell r="KT176">
            <v>0</v>
          </cell>
          <cell r="KU176">
            <v>0</v>
          </cell>
          <cell r="KV176">
            <v>2E-3</v>
          </cell>
          <cell r="KW176">
            <v>5.0000000000000001E-3</v>
          </cell>
          <cell r="KX176">
            <v>4.0000000000000001E-3</v>
          </cell>
          <cell r="KY176">
            <v>0</v>
          </cell>
          <cell r="KZ176">
            <v>1E-3</v>
          </cell>
          <cell r="LA176">
            <v>1E-3</v>
          </cell>
          <cell r="LB176">
            <v>1.2E-2</v>
          </cell>
          <cell r="LC176">
            <v>0.03</v>
          </cell>
          <cell r="LD176">
            <v>0.01</v>
          </cell>
          <cell r="LE176">
            <v>1E-3</v>
          </cell>
          <cell r="LF176">
            <v>1E-3</v>
          </cell>
          <cell r="LG176">
            <v>1E-3</v>
          </cell>
          <cell r="LH176">
            <v>3.5000000000000003E-2</v>
          </cell>
          <cell r="LI176">
            <v>0.153</v>
          </cell>
          <cell r="LJ176">
            <v>3.5000000000000003E-2</v>
          </cell>
          <cell r="LK176">
            <v>2.1999999999999999E-2</v>
          </cell>
          <cell r="LL176">
            <v>4.0000000000000001E-3</v>
          </cell>
          <cell r="LM176">
            <v>0.01</v>
          </cell>
          <cell r="LN176">
            <v>8.6999999999999994E-2</v>
          </cell>
          <cell r="LO176">
            <v>0.432</v>
          </cell>
          <cell r="LP176">
            <v>8.6999999999999994E-2</v>
          </cell>
          <cell r="LQ176">
            <v>1E-3</v>
          </cell>
          <cell r="LR176">
            <v>0</v>
          </cell>
          <cell r="LS176">
            <v>1E-3</v>
          </cell>
          <cell r="LT176">
            <v>0.01</v>
          </cell>
          <cell r="LU176">
            <v>4.2999999999999997E-2</v>
          </cell>
          <cell r="LV176">
            <v>8.9999999999999993E-3</v>
          </cell>
          <cell r="LW176">
            <v>0</v>
          </cell>
          <cell r="LX176">
            <v>0</v>
          </cell>
          <cell r="LY176">
            <v>0</v>
          </cell>
          <cell r="LZ176">
            <v>0</v>
          </cell>
          <cell r="MA176">
            <v>0</v>
          </cell>
          <cell r="MB176">
            <v>1.2E-2</v>
          </cell>
          <cell r="MC176">
            <v>0</v>
          </cell>
          <cell r="MD176">
            <v>0</v>
          </cell>
          <cell r="ME176">
            <v>0</v>
          </cell>
          <cell r="MF176">
            <v>0</v>
          </cell>
          <cell r="MG176">
            <v>0</v>
          </cell>
          <cell r="MH176">
            <v>5.3999999999999999E-2</v>
          </cell>
          <cell r="MI176">
            <v>0</v>
          </cell>
          <cell r="MJ176">
            <v>0</v>
          </cell>
          <cell r="MK176">
            <v>0</v>
          </cell>
          <cell r="ML176">
            <v>0</v>
          </cell>
          <cell r="MM176">
            <v>3.0000000000000001E-3</v>
          </cell>
          <cell r="MN176">
            <v>0.222</v>
          </cell>
          <cell r="MO176">
            <v>0</v>
          </cell>
          <cell r="MP176">
            <v>0</v>
          </cell>
          <cell r="MQ176">
            <v>0</v>
          </cell>
          <cell r="MR176">
            <v>0</v>
          </cell>
          <cell r="MS176">
            <v>1E-3</v>
          </cell>
          <cell r="MT176">
            <v>0.64500000000000002</v>
          </cell>
          <cell r="MU176">
            <v>0</v>
          </cell>
          <cell r="MV176">
            <v>0</v>
          </cell>
          <cell r="MW176">
            <v>0</v>
          </cell>
          <cell r="MX176">
            <v>0</v>
          </cell>
          <cell r="MY176">
            <v>1E-3</v>
          </cell>
          <cell r="MZ176">
            <v>6.2E-2</v>
          </cell>
          <cell r="NA176">
            <v>0.109</v>
          </cell>
          <cell r="NB176">
            <v>0.155</v>
          </cell>
          <cell r="NC176">
            <v>8.9999999999999993E-3</v>
          </cell>
          <cell r="ND176">
            <v>2.8000000000000001E-2</v>
          </cell>
          <cell r="NE176">
            <v>2.1000000000000001E-2</v>
          </cell>
          <cell r="NF176">
            <v>5.0000000000000001E-3</v>
          </cell>
          <cell r="NG176">
            <v>0.15</v>
          </cell>
          <cell r="NH176">
            <v>3.2000000000000001E-2</v>
          </cell>
          <cell r="NI176">
            <v>0.11899999999999999</v>
          </cell>
          <cell r="NJ176">
            <v>1.2E-2</v>
          </cell>
          <cell r="NK176">
            <v>0</v>
          </cell>
          <cell r="NL176">
            <v>1.7000000000000001E-2</v>
          </cell>
          <cell r="NM176">
            <v>4.0000000000000001E-3</v>
          </cell>
          <cell r="NN176">
            <v>7.0999999999999994E-2</v>
          </cell>
          <cell r="NO176">
            <v>2E-3</v>
          </cell>
          <cell r="NP176">
            <v>7.0000000000000001E-3</v>
          </cell>
          <cell r="NQ176">
            <v>5.2999999999999999E-2</v>
          </cell>
          <cell r="NR176">
            <v>2E-3</v>
          </cell>
          <cell r="NS176">
            <v>3.5999999999999997E-2</v>
          </cell>
          <cell r="NT176">
            <v>0.16600000000000001</v>
          </cell>
          <cell r="NU176">
            <v>0.26300000000000001</v>
          </cell>
          <cell r="NV176">
            <v>3.1E-2</v>
          </cell>
          <cell r="NW176">
            <v>1E-3</v>
          </cell>
          <cell r="NX176">
            <v>2.7E-2</v>
          </cell>
          <cell r="NY176">
            <v>4.1000000000000002E-2</v>
          </cell>
          <cell r="NZ176">
            <v>0.23300000000000001</v>
          </cell>
          <cell r="OA176">
            <v>2.3E-2</v>
          </cell>
          <cell r="OB176">
            <v>0.02</v>
          </cell>
          <cell r="OC176">
            <v>3.0000000000000001E-3</v>
          </cell>
          <cell r="OD176">
            <v>2.5000000000000001E-2</v>
          </cell>
          <cell r="OE176">
            <v>6.4000000000000001E-2</v>
          </cell>
          <cell r="OF176">
            <v>3.0000000000000001E-3</v>
          </cell>
          <cell r="OG176">
            <v>2.9000000000000001E-2</v>
          </cell>
          <cell r="OH176">
            <v>2.1000000000000001E-2</v>
          </cell>
          <cell r="OI176">
            <v>0.01</v>
          </cell>
          <cell r="OJ176">
            <v>0.20699999999999999</v>
          </cell>
          <cell r="OK176">
            <v>0.109</v>
          </cell>
          <cell r="OL176">
            <v>8.0000000000000002E-3</v>
          </cell>
          <cell r="OM176">
            <v>0</v>
          </cell>
          <cell r="ON176">
            <v>5.0000000000000001E-3</v>
          </cell>
          <cell r="OO176">
            <v>0.16600000000000001</v>
          </cell>
          <cell r="OP176">
            <v>0.14399999999999999</v>
          </cell>
          <cell r="OQ176">
            <v>1.9E-2</v>
          </cell>
          <cell r="OR176">
            <v>4.3999999999999997E-2</v>
          </cell>
          <cell r="OS176">
            <v>1.2999999999999999E-2</v>
          </cell>
          <cell r="OT176">
            <v>2.8000000000000001E-2</v>
          </cell>
          <cell r="OU176">
            <v>3.0000000000000001E-3</v>
          </cell>
          <cell r="OV176">
            <v>3.0000000000000001E-3</v>
          </cell>
          <cell r="OW176">
            <v>3.1E-2</v>
          </cell>
          <cell r="OX176">
            <v>0.11799999999999999</v>
          </cell>
          <cell r="OY176">
            <v>7.0000000000000007E-2</v>
          </cell>
          <cell r="OZ176">
            <v>3.2000000000000001E-2</v>
          </cell>
          <cell r="PA176">
            <v>1.7000000000000001E-2</v>
          </cell>
          <cell r="PB176">
            <v>1.0999999999999999E-2</v>
          </cell>
          <cell r="PC176">
            <v>4.0000000000000001E-3</v>
          </cell>
          <cell r="PD176">
            <v>0.17</v>
          </cell>
        </row>
        <row r="177">
          <cell r="A177" t="str">
            <v>4EV2</v>
          </cell>
          <cell r="B177" t="str">
            <v>177</v>
          </cell>
          <cell r="C177" t="str">
            <v>NAF 4</v>
          </cell>
          <cell r="D177" t="str">
            <v>EV2</v>
          </cell>
          <cell r="E177" t="str">
            <v>4</v>
          </cell>
          <cell r="F177">
            <v>1.2E-2</v>
          </cell>
          <cell r="G177">
            <v>0.05</v>
          </cell>
          <cell r="H177">
            <v>0.219</v>
          </cell>
          <cell r="I177">
            <v>0.64500000000000002</v>
          </cell>
          <cell r="J177">
            <v>7.2999999999999995E-2</v>
          </cell>
          <cell r="K177">
            <v>0.63200000000000001</v>
          </cell>
          <cell r="L177">
            <v>0.29599999999999999</v>
          </cell>
          <cell r="M177">
            <v>2.1999999999999999E-2</v>
          </cell>
          <cell r="N177">
            <v>5.0999999999999997E-2</v>
          </cell>
          <cell r="O177">
            <v>0.17100000000000001</v>
          </cell>
          <cell r="P177">
            <v>0.22600000000000001</v>
          </cell>
          <cell r="Q177">
            <v>5.7000000000000002E-2</v>
          </cell>
          <cell r="R177">
            <v>2.5999999999999999E-2</v>
          </cell>
          <cell r="S177">
            <v>0.17599999999999999</v>
          </cell>
          <cell r="T177">
            <v>0.24299999999999999</v>
          </cell>
          <cell r="U177">
            <v>0.14299999999999999</v>
          </cell>
          <cell r="V177">
            <v>0.153</v>
          </cell>
          <cell r="W177">
            <v>0.25</v>
          </cell>
          <cell r="X177">
            <v>0.14799999999999999</v>
          </cell>
          <cell r="Y177">
            <v>0.77300000000000002</v>
          </cell>
          <cell r="Z177">
            <v>0.08</v>
          </cell>
          <cell r="AA177">
            <v>0.13300000000000001</v>
          </cell>
          <cell r="AB177">
            <v>0.441</v>
          </cell>
          <cell r="AC177">
            <v>0.25900000000000001</v>
          </cell>
          <cell r="AD177">
            <v>0.47599999999999998</v>
          </cell>
          <cell r="AE177">
            <v>0.252</v>
          </cell>
          <cell r="AF177">
            <v>0.214</v>
          </cell>
          <cell r="AG177">
            <v>0.78600000000000003</v>
          </cell>
          <cell r="AH177">
            <v>0.28399999999999997</v>
          </cell>
          <cell r="AI177">
            <v>0.71599999999999997</v>
          </cell>
          <cell r="AK177">
            <v>0.49299999999999999</v>
          </cell>
          <cell r="AL177">
            <v>0.25800000000000001</v>
          </cell>
          <cell r="AM177">
            <v>1.4E-2</v>
          </cell>
          <cell r="AN177">
            <v>0.192</v>
          </cell>
          <cell r="AO177">
            <v>4.2000000000000003E-2</v>
          </cell>
          <cell r="AP177">
            <v>8.8999999999999996E-2</v>
          </cell>
          <cell r="AQ177">
            <v>4.7E-2</v>
          </cell>
          <cell r="AR177">
            <v>5.0999999999999997E-2</v>
          </cell>
          <cell r="AS177">
            <v>0.66400000000000003</v>
          </cell>
          <cell r="AT177">
            <v>0.15</v>
          </cell>
          <cell r="AV177">
            <v>3.1E-2</v>
          </cell>
          <cell r="AW177">
            <v>4.9000000000000002E-2</v>
          </cell>
          <cell r="AX177">
            <v>1.0999999999999999E-2</v>
          </cell>
          <cell r="AY177">
            <v>0.74199999999999999</v>
          </cell>
          <cell r="AZ177">
            <v>0.16700000000000001</v>
          </cell>
          <cell r="BA177">
            <v>19.385999999999999</v>
          </cell>
          <cell r="BB177">
            <v>9.0999999999999998E-2</v>
          </cell>
          <cell r="BC177">
            <v>0.17899999999999999</v>
          </cell>
          <cell r="BD177">
            <v>0.309</v>
          </cell>
          <cell r="BE177">
            <v>0.42099999999999999</v>
          </cell>
          <cell r="BF177">
            <v>0.60499999999999998</v>
          </cell>
          <cell r="BG177">
            <v>0.14199999999999999</v>
          </cell>
          <cell r="BH177">
            <v>7.4999999999999997E-2</v>
          </cell>
          <cell r="BI177">
            <v>5.8999999999999997E-2</v>
          </cell>
          <cell r="BJ177">
            <v>6.3E-2</v>
          </cell>
          <cell r="BK177">
            <v>5.7000000000000002E-2</v>
          </cell>
          <cell r="BL177">
            <v>6.6000000000000003E-2</v>
          </cell>
          <cell r="BM177">
            <v>7.0999999999999994E-2</v>
          </cell>
          <cell r="BN177">
            <v>0.08</v>
          </cell>
          <cell r="BO177">
            <v>9.1999999999999998E-2</v>
          </cell>
          <cell r="BP177">
            <v>0.219</v>
          </cell>
          <cell r="BQ177">
            <v>0.47199999999999998</v>
          </cell>
          <cell r="BR177">
            <v>1.7000000000000001E-2</v>
          </cell>
          <cell r="BS177">
            <v>5.0000000000000001E-3</v>
          </cell>
          <cell r="BT177">
            <v>7.0000000000000001E-3</v>
          </cell>
          <cell r="BU177">
            <v>0.03</v>
          </cell>
          <cell r="BV177">
            <v>0.127</v>
          </cell>
          <cell r="BW177">
            <v>0.81399999999999995</v>
          </cell>
          <cell r="BX177">
            <v>0</v>
          </cell>
          <cell r="BY177">
            <v>0</v>
          </cell>
          <cell r="BZ177">
            <v>6.0000000000000001E-3</v>
          </cell>
          <cell r="CA177">
            <v>0.16300000000000001</v>
          </cell>
          <cell r="CB177">
            <v>0.73299999999999998</v>
          </cell>
          <cell r="CC177">
            <v>9.9000000000000005E-2</v>
          </cell>
          <cell r="CD177">
            <v>0.03</v>
          </cell>
          <cell r="CE177">
            <v>8.0000000000000002E-3</v>
          </cell>
          <cell r="CF177">
            <v>2.5000000000000001E-2</v>
          </cell>
          <cell r="CG177">
            <v>0.192</v>
          </cell>
          <cell r="CH177">
            <v>0.64500000000000002</v>
          </cell>
          <cell r="CI177">
            <v>0.10100000000000001</v>
          </cell>
          <cell r="CJ177">
            <v>0</v>
          </cell>
          <cell r="CK177">
            <v>0</v>
          </cell>
          <cell r="CL177">
            <v>0</v>
          </cell>
          <cell r="CM177">
            <v>1E-3</v>
          </cell>
          <cell r="CN177">
            <v>4.0000000000000001E-3</v>
          </cell>
          <cell r="CO177">
            <v>0.99399999999999999</v>
          </cell>
          <cell r="CP177">
            <v>0.55200000000000005</v>
          </cell>
          <cell r="CQ177">
            <v>0.34200000000000003</v>
          </cell>
          <cell r="CR177">
            <v>5.8000000000000003E-2</v>
          </cell>
          <cell r="CS177">
            <v>1.6E-2</v>
          </cell>
          <cell r="CT177">
            <v>3.2000000000000001E-2</v>
          </cell>
          <cell r="CU177">
            <v>0.52700000000000002</v>
          </cell>
          <cell r="CV177">
            <v>0.24199999999999999</v>
          </cell>
          <cell r="CW177">
            <v>4.3999999999999997E-2</v>
          </cell>
          <cell r="CX177">
            <v>0.11</v>
          </cell>
          <cell r="CY177">
            <v>7.6999999999999999E-2</v>
          </cell>
          <cell r="CZ177">
            <v>0.71199999999999997</v>
          </cell>
          <cell r="DA177">
            <v>0.193</v>
          </cell>
          <cell r="DB177">
            <v>8.5999999999999993E-2</v>
          </cell>
          <cell r="DC177">
            <v>1E-3</v>
          </cell>
          <cell r="DD177">
            <v>7.0000000000000001E-3</v>
          </cell>
          <cell r="DE177">
            <v>0.55600000000000005</v>
          </cell>
          <cell r="DF177">
            <v>0.215</v>
          </cell>
          <cell r="DG177">
            <v>5.2999999999999999E-2</v>
          </cell>
          <cell r="DH177">
            <v>0.03</v>
          </cell>
          <cell r="DI177">
            <v>0.14599999999999999</v>
          </cell>
          <cell r="DJ177">
            <v>0.44700000000000001</v>
          </cell>
          <cell r="DK177">
            <v>7.6999999999999999E-2</v>
          </cell>
          <cell r="DL177">
            <v>0.02</v>
          </cell>
          <cell r="DM177">
            <v>1.2999999999999999E-2</v>
          </cell>
          <cell r="DN177">
            <v>0.443</v>
          </cell>
          <cell r="DO177">
            <v>0.55600000000000005</v>
          </cell>
          <cell r="DP177">
            <v>0.18099999999999999</v>
          </cell>
          <cell r="DQ177">
            <v>1.6E-2</v>
          </cell>
          <cell r="DR177">
            <v>5.6000000000000001E-2</v>
          </cell>
          <cell r="DS177">
            <v>0.191</v>
          </cell>
          <cell r="DT177">
            <v>0.48199999999999998</v>
          </cell>
          <cell r="DU177">
            <v>0.33100000000000002</v>
          </cell>
          <cell r="DV177">
            <v>0.158</v>
          </cell>
          <cell r="DW177">
            <v>5.0000000000000001E-3</v>
          </cell>
          <cell r="DX177">
            <v>2.3E-2</v>
          </cell>
          <cell r="DY177">
            <v>0.33200000000000002</v>
          </cell>
          <cell r="DZ177">
            <v>0.32900000000000001</v>
          </cell>
          <cell r="EA177">
            <v>9.1999999999999998E-2</v>
          </cell>
          <cell r="EB177">
            <v>0.247</v>
          </cell>
          <cell r="EC177">
            <v>0.112</v>
          </cell>
          <cell r="ED177">
            <v>0.36199999999999999</v>
          </cell>
          <cell r="EE177">
            <v>5.5E-2</v>
          </cell>
          <cell r="EF177">
            <v>0.27100000000000002</v>
          </cell>
          <cell r="EG177">
            <v>0.19900000000000001</v>
          </cell>
          <cell r="EH177">
            <v>0.33400000000000002</v>
          </cell>
          <cell r="EI177">
            <v>0.33</v>
          </cell>
          <cell r="EJ177">
            <v>8.6999999999999994E-2</v>
          </cell>
          <cell r="EK177">
            <v>0.249</v>
          </cell>
          <cell r="EL177">
            <v>0.30599999999999999</v>
          </cell>
          <cell r="EM177">
            <v>5.8999999999999997E-2</v>
          </cell>
          <cell r="EN177">
            <v>9.0999999999999998E-2</v>
          </cell>
          <cell r="EO177">
            <v>0.10299999999999999</v>
          </cell>
          <cell r="EP177">
            <v>0.124</v>
          </cell>
          <cell r="EQ177">
            <v>0.318</v>
          </cell>
          <cell r="ER177">
            <v>0.26600000000000001</v>
          </cell>
          <cell r="ES177">
            <v>0.35099999999999998</v>
          </cell>
          <cell r="ET177">
            <v>9.5000000000000001E-2</v>
          </cell>
          <cell r="EU177">
            <v>0.19900000000000001</v>
          </cell>
          <cell r="EV177">
            <v>0.13</v>
          </cell>
          <cell r="EW177">
            <v>4.1000000000000002E-2</v>
          </cell>
          <cell r="EX177">
            <v>7.4999999999999997E-2</v>
          </cell>
          <cell r="EY177">
            <v>0.183</v>
          </cell>
          <cell r="EZ177">
            <v>0.17</v>
          </cell>
          <cell r="FA177">
            <v>0.45100000000000001</v>
          </cell>
          <cell r="FB177">
            <v>0.19700000000000001</v>
          </cell>
          <cell r="FC177">
            <v>0.32300000000000001</v>
          </cell>
          <cell r="FD177">
            <v>2.9000000000000001E-2</v>
          </cell>
          <cell r="FE177">
            <v>0.48</v>
          </cell>
          <cell r="FF177">
            <v>0.29199999999999998</v>
          </cell>
          <cell r="FG177">
            <v>0.215</v>
          </cell>
          <cell r="FH177">
            <v>1.2E-2</v>
          </cell>
          <cell r="FI177">
            <v>0.309</v>
          </cell>
          <cell r="FJ177">
            <v>0.38700000000000001</v>
          </cell>
          <cell r="FK177">
            <v>0.28299999999999997</v>
          </cell>
          <cell r="FL177">
            <v>2.1000000000000001E-2</v>
          </cell>
          <cell r="FM177">
            <v>0.09</v>
          </cell>
          <cell r="FN177">
            <v>0.54700000000000004</v>
          </cell>
          <cell r="FO177">
            <v>0.32700000000000001</v>
          </cell>
          <cell r="FP177">
            <v>3.6999999999999998E-2</v>
          </cell>
          <cell r="FQ177">
            <v>0.63</v>
          </cell>
          <cell r="FR177">
            <v>0.154</v>
          </cell>
          <cell r="FS177">
            <v>0.03</v>
          </cell>
          <cell r="FT177">
            <v>7.6999999999999999E-2</v>
          </cell>
          <cell r="FU177">
            <v>0.108</v>
          </cell>
          <cell r="FV177">
            <v>1E-3</v>
          </cell>
          <cell r="FW177">
            <v>0.61299999999999999</v>
          </cell>
          <cell r="FX177">
            <v>0.152</v>
          </cell>
          <cell r="FY177">
            <v>3.1E-2</v>
          </cell>
          <cell r="FZ177">
            <v>8.5999999999999993E-2</v>
          </cell>
          <cell r="GA177">
            <v>0.11700000000000001</v>
          </cell>
          <cell r="GB177">
            <v>1E-3</v>
          </cell>
          <cell r="GC177">
            <v>3.0000000000000001E-3</v>
          </cell>
          <cell r="GD177">
            <v>0</v>
          </cell>
          <cell r="GE177">
            <v>0</v>
          </cell>
          <cell r="GF177">
            <v>0</v>
          </cell>
          <cell r="GG177">
            <v>4.0000000000000001E-3</v>
          </cell>
          <cell r="GH177">
            <v>4.0000000000000001E-3</v>
          </cell>
          <cell r="GI177">
            <v>8.9999999999999993E-3</v>
          </cell>
          <cell r="GJ177">
            <v>1.4E-2</v>
          </cell>
          <cell r="GK177">
            <v>8.9999999999999993E-3</v>
          </cell>
          <cell r="GL177">
            <v>8.9999999999999993E-3</v>
          </cell>
          <cell r="GM177">
            <v>8.0000000000000002E-3</v>
          </cell>
          <cell r="GN177">
            <v>2E-3</v>
          </cell>
          <cell r="GO177">
            <v>0.128</v>
          </cell>
          <cell r="GP177">
            <v>3.6999999999999998E-2</v>
          </cell>
          <cell r="GQ177">
            <v>2.1999999999999999E-2</v>
          </cell>
          <cell r="GR177">
            <v>1.4999999999999999E-2</v>
          </cell>
          <cell r="GS177">
            <v>1.4E-2</v>
          </cell>
          <cell r="GT177">
            <v>3.0000000000000001E-3</v>
          </cell>
          <cell r="GU177">
            <v>0.40899999999999997</v>
          </cell>
          <cell r="GV177">
            <v>8.5000000000000006E-2</v>
          </cell>
          <cell r="GW177">
            <v>4.2000000000000003E-2</v>
          </cell>
          <cell r="GX177">
            <v>3.3000000000000002E-2</v>
          </cell>
          <cell r="GY177">
            <v>3.4000000000000002E-2</v>
          </cell>
          <cell r="GZ177">
            <v>4.2000000000000003E-2</v>
          </cell>
          <cell r="HA177">
            <v>5.6000000000000001E-2</v>
          </cell>
          <cell r="HB177">
            <v>6.0000000000000001E-3</v>
          </cell>
          <cell r="HC177">
            <v>2E-3</v>
          </cell>
          <cell r="HD177">
            <v>2E-3</v>
          </cell>
          <cell r="HE177">
            <v>2E-3</v>
          </cell>
          <cell r="HF177">
            <v>6.0000000000000001E-3</v>
          </cell>
          <cell r="HG177">
            <v>0</v>
          </cell>
          <cell r="HH177">
            <v>0</v>
          </cell>
          <cell r="HI177">
            <v>0</v>
          </cell>
          <cell r="HJ177">
            <v>1E-3</v>
          </cell>
          <cell r="HK177">
            <v>2E-3</v>
          </cell>
          <cell r="HL177">
            <v>8.0000000000000002E-3</v>
          </cell>
          <cell r="HM177">
            <v>3.0000000000000001E-3</v>
          </cell>
          <cell r="HN177">
            <v>2E-3</v>
          </cell>
          <cell r="HO177">
            <v>6.0000000000000001E-3</v>
          </cell>
          <cell r="HP177">
            <v>8.0000000000000002E-3</v>
          </cell>
          <cell r="HQ177">
            <v>1.2999999999999999E-2</v>
          </cell>
          <cell r="HR177">
            <v>1.7999999999999999E-2</v>
          </cell>
          <cell r="HS177">
            <v>1.4E-2</v>
          </cell>
          <cell r="HT177">
            <v>1.7999999999999999E-2</v>
          </cell>
          <cell r="HU177">
            <v>2.1000000000000001E-2</v>
          </cell>
          <cell r="HV177">
            <v>2.4E-2</v>
          </cell>
          <cell r="HW177">
            <v>5.2999999999999999E-2</v>
          </cell>
          <cell r="HX177">
            <v>8.8999999999999996E-2</v>
          </cell>
          <cell r="HY177">
            <v>4.7E-2</v>
          </cell>
          <cell r="HZ177">
            <v>4.9000000000000002E-2</v>
          </cell>
          <cell r="IA177">
            <v>5.1999999999999998E-2</v>
          </cell>
          <cell r="IB177">
            <v>5.7000000000000002E-2</v>
          </cell>
          <cell r="IC177">
            <v>0.13400000000000001</v>
          </cell>
          <cell r="ID177">
            <v>0.309</v>
          </cell>
          <cell r="IE177">
            <v>2E-3</v>
          </cell>
          <cell r="IF177">
            <v>2E-3</v>
          </cell>
          <cell r="IG177">
            <v>2E-3</v>
          </cell>
          <cell r="IH177">
            <v>2E-3</v>
          </cell>
          <cell r="II177">
            <v>1.7000000000000001E-2</v>
          </cell>
          <cell r="IJ177">
            <v>4.9000000000000002E-2</v>
          </cell>
          <cell r="IK177">
            <v>8.0000000000000002E-3</v>
          </cell>
          <cell r="IL177">
            <v>0</v>
          </cell>
          <cell r="IM177">
            <v>0</v>
          </cell>
          <cell r="IN177">
            <v>0</v>
          </cell>
          <cell r="IO177">
            <v>1E-3</v>
          </cell>
          <cell r="IP177">
            <v>2E-3</v>
          </cell>
          <cell r="IQ177">
            <v>5.0000000000000001E-3</v>
          </cell>
          <cell r="IR177">
            <v>4.0000000000000001E-3</v>
          </cell>
          <cell r="IS177">
            <v>5.0000000000000001E-3</v>
          </cell>
          <cell r="IT177">
            <v>1.2E-2</v>
          </cell>
          <cell r="IU177">
            <v>8.9999999999999993E-3</v>
          </cell>
          <cell r="IV177">
            <v>1.7000000000000001E-2</v>
          </cell>
          <cell r="IW177">
            <v>3.0000000000000001E-3</v>
          </cell>
          <cell r="IX177">
            <v>1E-3</v>
          </cell>
          <cell r="IY177">
            <v>2E-3</v>
          </cell>
          <cell r="IZ177">
            <v>1.0999999999999999E-2</v>
          </cell>
          <cell r="JA177">
            <v>4.5999999999999999E-2</v>
          </cell>
          <cell r="JB177">
            <v>0.156</v>
          </cell>
          <cell r="JC177">
            <v>1E-3</v>
          </cell>
          <cell r="JD177">
            <v>0</v>
          </cell>
          <cell r="JE177">
            <v>1E-3</v>
          </cell>
          <cell r="JF177">
            <v>7.0000000000000001E-3</v>
          </cell>
          <cell r="JG177">
            <v>0.06</v>
          </cell>
          <cell r="JH177">
            <v>0.57599999999999996</v>
          </cell>
          <cell r="JI177">
            <v>0</v>
          </cell>
          <cell r="JJ177">
            <v>0</v>
          </cell>
          <cell r="JK177">
            <v>0</v>
          </cell>
          <cell r="JL177">
            <v>0</v>
          </cell>
          <cell r="JM177">
            <v>1.0999999999999999E-2</v>
          </cell>
          <cell r="JN177">
            <v>6.3E-2</v>
          </cell>
          <cell r="JO177">
            <v>0</v>
          </cell>
          <cell r="JP177">
            <v>0</v>
          </cell>
          <cell r="JQ177">
            <v>0</v>
          </cell>
          <cell r="JR177">
            <v>1E-3</v>
          </cell>
          <cell r="JS177">
            <v>7.0000000000000001E-3</v>
          </cell>
          <cell r="JT177">
            <v>4.0000000000000001E-3</v>
          </cell>
          <cell r="JU177">
            <v>0</v>
          </cell>
          <cell r="JV177">
            <v>0</v>
          </cell>
          <cell r="JW177">
            <v>1E-3</v>
          </cell>
          <cell r="JX177">
            <v>5.0000000000000001E-3</v>
          </cell>
          <cell r="JY177">
            <v>3.5999999999999997E-2</v>
          </cell>
          <cell r="JZ177">
            <v>8.9999999999999993E-3</v>
          </cell>
          <cell r="KA177">
            <v>0</v>
          </cell>
          <cell r="KB177">
            <v>0</v>
          </cell>
          <cell r="KC177">
            <v>1E-3</v>
          </cell>
          <cell r="KD177">
            <v>3.9E-2</v>
          </cell>
          <cell r="KE177">
            <v>0.16</v>
          </cell>
          <cell r="KF177">
            <v>1.6E-2</v>
          </cell>
          <cell r="KG177">
            <v>0</v>
          </cell>
          <cell r="KH177">
            <v>0</v>
          </cell>
          <cell r="KI177">
            <v>3.0000000000000001E-3</v>
          </cell>
          <cell r="KJ177">
            <v>0.107</v>
          </cell>
          <cell r="KK177">
            <v>0.47199999999999998</v>
          </cell>
          <cell r="KL177">
            <v>6.5000000000000002E-2</v>
          </cell>
          <cell r="KM177">
            <v>0</v>
          </cell>
          <cell r="KN177">
            <v>0</v>
          </cell>
          <cell r="KO177">
            <v>1E-3</v>
          </cell>
          <cell r="KP177">
            <v>0.01</v>
          </cell>
          <cell r="KQ177">
            <v>5.8000000000000003E-2</v>
          </cell>
          <cell r="KR177">
            <v>5.0000000000000001E-3</v>
          </cell>
          <cell r="KS177">
            <v>0</v>
          </cell>
          <cell r="KT177">
            <v>1E-3</v>
          </cell>
          <cell r="KU177">
            <v>0</v>
          </cell>
          <cell r="KV177">
            <v>3.0000000000000001E-3</v>
          </cell>
          <cell r="KW177">
            <v>4.0000000000000001E-3</v>
          </cell>
          <cell r="KX177">
            <v>4.0000000000000001E-3</v>
          </cell>
          <cell r="KY177">
            <v>0</v>
          </cell>
          <cell r="KZ177">
            <v>0</v>
          </cell>
          <cell r="LA177">
            <v>1E-3</v>
          </cell>
          <cell r="LB177">
            <v>8.0000000000000002E-3</v>
          </cell>
          <cell r="LC177">
            <v>3.5000000000000003E-2</v>
          </cell>
          <cell r="LD177">
            <v>6.0000000000000001E-3</v>
          </cell>
          <cell r="LE177">
            <v>0</v>
          </cell>
          <cell r="LF177">
            <v>1E-3</v>
          </cell>
          <cell r="LG177">
            <v>4.0000000000000001E-3</v>
          </cell>
          <cell r="LH177">
            <v>4.2999999999999997E-2</v>
          </cell>
          <cell r="LI177">
            <v>0.14799999999999999</v>
          </cell>
          <cell r="LJ177">
            <v>2.3E-2</v>
          </cell>
          <cell r="LK177">
            <v>2.9000000000000001E-2</v>
          </cell>
          <cell r="LL177">
            <v>7.0000000000000001E-3</v>
          </cell>
          <cell r="LM177">
            <v>1.9E-2</v>
          </cell>
          <cell r="LN177">
            <v>0.124</v>
          </cell>
          <cell r="LO177">
            <v>0.40600000000000003</v>
          </cell>
          <cell r="LP177">
            <v>6.0999999999999999E-2</v>
          </cell>
          <cell r="LQ177">
            <v>1E-3</v>
          </cell>
          <cell r="LR177">
            <v>0</v>
          </cell>
          <cell r="LS177">
            <v>0</v>
          </cell>
          <cell r="LT177">
            <v>1.4E-2</v>
          </cell>
          <cell r="LU177">
            <v>5.2999999999999999E-2</v>
          </cell>
          <cell r="LV177">
            <v>6.0000000000000001E-3</v>
          </cell>
          <cell r="LW177">
            <v>0</v>
          </cell>
          <cell r="LX177">
            <v>0</v>
          </cell>
          <cell r="LY177">
            <v>0</v>
          </cell>
          <cell r="LZ177">
            <v>0</v>
          </cell>
          <cell r="MA177">
            <v>0</v>
          </cell>
          <cell r="MB177">
            <v>1.2E-2</v>
          </cell>
          <cell r="MC177">
            <v>0</v>
          </cell>
          <cell r="MD177">
            <v>0</v>
          </cell>
          <cell r="ME177">
            <v>0</v>
          </cell>
          <cell r="MF177">
            <v>0</v>
          </cell>
          <cell r="MG177">
            <v>0</v>
          </cell>
          <cell r="MH177">
            <v>5.0999999999999997E-2</v>
          </cell>
          <cell r="MI177">
            <v>0</v>
          </cell>
          <cell r="MJ177">
            <v>0</v>
          </cell>
          <cell r="MK177">
            <v>0</v>
          </cell>
          <cell r="ML177">
            <v>0</v>
          </cell>
          <cell r="MM177">
            <v>0</v>
          </cell>
          <cell r="MN177">
            <v>0.218</v>
          </cell>
          <cell r="MO177">
            <v>0</v>
          </cell>
          <cell r="MP177">
            <v>0</v>
          </cell>
          <cell r="MQ177">
            <v>0</v>
          </cell>
          <cell r="MR177">
            <v>1E-3</v>
          </cell>
          <cell r="MS177">
            <v>3.0000000000000001E-3</v>
          </cell>
          <cell r="MT177">
            <v>0.63900000000000001</v>
          </cell>
          <cell r="MU177">
            <v>0</v>
          </cell>
          <cell r="MV177">
            <v>0</v>
          </cell>
          <cell r="MW177">
            <v>0</v>
          </cell>
          <cell r="MX177">
            <v>0</v>
          </cell>
          <cell r="MY177">
            <v>1E-3</v>
          </cell>
          <cell r="MZ177">
            <v>7.3999999999999996E-2</v>
          </cell>
          <cell r="NA177">
            <v>0.10100000000000001</v>
          </cell>
          <cell r="NB177">
            <v>0.15</v>
          </cell>
          <cell r="NC177">
            <v>1.2E-2</v>
          </cell>
          <cell r="ND177">
            <v>3.4000000000000002E-2</v>
          </cell>
          <cell r="NE177">
            <v>3.4000000000000002E-2</v>
          </cell>
          <cell r="NF177">
            <v>5.0000000000000001E-3</v>
          </cell>
          <cell r="NG177">
            <v>0.14199999999999999</v>
          </cell>
          <cell r="NH177">
            <v>2.8000000000000001E-2</v>
          </cell>
          <cell r="NI177">
            <v>0.14000000000000001</v>
          </cell>
          <cell r="NJ177">
            <v>1.6E-2</v>
          </cell>
          <cell r="NK177">
            <v>0</v>
          </cell>
          <cell r="NL177">
            <v>1.7999999999999999E-2</v>
          </cell>
          <cell r="NM177">
            <v>8.0000000000000002E-3</v>
          </cell>
          <cell r="NN177">
            <v>6.5000000000000002E-2</v>
          </cell>
          <cell r="NO177">
            <v>1E-3</v>
          </cell>
          <cell r="NP177">
            <v>6.0000000000000001E-3</v>
          </cell>
          <cell r="NQ177">
            <v>5.0999999999999997E-2</v>
          </cell>
          <cell r="NR177">
            <v>7.0000000000000001E-3</v>
          </cell>
          <cell r="NS177">
            <v>3.3000000000000002E-2</v>
          </cell>
          <cell r="NT177">
            <v>0.14899999999999999</v>
          </cell>
          <cell r="NU177">
            <v>0.26800000000000002</v>
          </cell>
          <cell r="NV177">
            <v>3.3000000000000002E-2</v>
          </cell>
          <cell r="NW177">
            <v>1E-3</v>
          </cell>
          <cell r="NX177">
            <v>0.03</v>
          </cell>
          <cell r="NY177">
            <v>3.1E-2</v>
          </cell>
          <cell r="NZ177">
            <v>0.25800000000000001</v>
          </cell>
          <cell r="OA177">
            <v>0.02</v>
          </cell>
          <cell r="OB177">
            <v>0.02</v>
          </cell>
          <cell r="OC177">
            <v>1E-3</v>
          </cell>
          <cell r="OD177">
            <v>2.3E-2</v>
          </cell>
          <cell r="OE177">
            <v>6.2E-2</v>
          </cell>
          <cell r="OF177">
            <v>6.0000000000000001E-3</v>
          </cell>
          <cell r="OG177">
            <v>3.2000000000000001E-2</v>
          </cell>
          <cell r="OH177">
            <v>1.4999999999999999E-2</v>
          </cell>
          <cell r="OI177">
            <v>4.0000000000000001E-3</v>
          </cell>
          <cell r="OJ177">
            <v>0.19400000000000001</v>
          </cell>
          <cell r="OK177">
            <v>9.8000000000000004E-2</v>
          </cell>
          <cell r="OL177">
            <v>6.0000000000000001E-3</v>
          </cell>
          <cell r="OM177">
            <v>1E-3</v>
          </cell>
          <cell r="ON177">
            <v>7.0000000000000001E-3</v>
          </cell>
          <cell r="OO177">
            <v>0.156</v>
          </cell>
          <cell r="OP177">
            <v>0.152</v>
          </cell>
          <cell r="OQ177">
            <v>1.4E-2</v>
          </cell>
          <cell r="OR177">
            <v>0.04</v>
          </cell>
          <cell r="OS177">
            <v>1.0999999999999999E-2</v>
          </cell>
          <cell r="OT177">
            <v>2.9000000000000001E-2</v>
          </cell>
          <cell r="OU177">
            <v>8.0000000000000002E-3</v>
          </cell>
          <cell r="OV177">
            <v>7.0000000000000001E-3</v>
          </cell>
          <cell r="OW177">
            <v>3.7999999999999999E-2</v>
          </cell>
          <cell r="OX177">
            <v>0.13400000000000001</v>
          </cell>
          <cell r="OY177">
            <v>6.3E-2</v>
          </cell>
          <cell r="OZ177">
            <v>3.6999999999999998E-2</v>
          </cell>
          <cell r="PA177">
            <v>2.9000000000000001E-2</v>
          </cell>
          <cell r="PB177">
            <v>8.9999999999999993E-3</v>
          </cell>
          <cell r="PC177">
            <v>1E-3</v>
          </cell>
          <cell r="PD177">
            <v>0.159</v>
          </cell>
        </row>
        <row r="178">
          <cell r="A178" t="str">
            <v>5EV2</v>
          </cell>
          <cell r="B178" t="str">
            <v>178</v>
          </cell>
          <cell r="C178" t="str">
            <v>NAF 4</v>
          </cell>
          <cell r="D178" t="str">
            <v>EV2</v>
          </cell>
          <cell r="E178" t="str">
            <v>5</v>
          </cell>
          <cell r="F178">
            <v>1.2999999999999999E-2</v>
          </cell>
          <cell r="G178">
            <v>4.4999999999999998E-2</v>
          </cell>
          <cell r="H178">
            <v>0.22</v>
          </cell>
          <cell r="I178">
            <v>0.65500000000000003</v>
          </cell>
          <cell r="J178">
            <v>6.7000000000000004E-2</v>
          </cell>
          <cell r="K178">
            <v>0.64800000000000002</v>
          </cell>
          <cell r="L178">
            <v>0.28100000000000003</v>
          </cell>
          <cell r="M178">
            <v>2.1999999999999999E-2</v>
          </cell>
          <cell r="N178">
            <v>4.9000000000000002E-2</v>
          </cell>
          <cell r="O178">
            <v>0.17399999999999999</v>
          </cell>
          <cell r="P178">
            <v>0.24199999999999999</v>
          </cell>
          <cell r="Q178">
            <v>4.3999999999999997E-2</v>
          </cell>
          <cell r="R178">
            <v>2.1999999999999999E-2</v>
          </cell>
          <cell r="S178">
            <v>0.17199999999999999</v>
          </cell>
          <cell r="T178">
            <v>0.223</v>
          </cell>
          <cell r="U178">
            <v>0.13200000000000001</v>
          </cell>
          <cell r="V178">
            <v>0.14199999999999999</v>
          </cell>
          <cell r="W178">
            <v>0.246</v>
          </cell>
          <cell r="X178">
            <v>0.155</v>
          </cell>
          <cell r="Y178">
            <v>0.76900000000000002</v>
          </cell>
          <cell r="Z178">
            <v>7.5999999999999998E-2</v>
          </cell>
          <cell r="AA178">
            <v>9.1999999999999998E-2</v>
          </cell>
          <cell r="AB178">
            <v>0.47399999999999998</v>
          </cell>
          <cell r="AC178">
            <v>0.25700000000000001</v>
          </cell>
          <cell r="AD178">
            <v>0.56599999999999995</v>
          </cell>
          <cell r="AE178">
            <v>0.28899999999999998</v>
          </cell>
          <cell r="AF178">
            <v>0.26100000000000001</v>
          </cell>
          <cell r="AG178">
            <v>0.73899999999999999</v>
          </cell>
          <cell r="AH178">
            <v>0.47599999999999998</v>
          </cell>
          <cell r="AI178">
            <v>0.52400000000000002</v>
          </cell>
          <cell r="AK178">
            <v>0.4</v>
          </cell>
          <cell r="AL178">
            <v>0.192</v>
          </cell>
          <cell r="AM178">
            <v>0</v>
          </cell>
          <cell r="AN178">
            <v>0.35399999999999998</v>
          </cell>
          <cell r="AO178">
            <v>5.3999999999999999E-2</v>
          </cell>
          <cell r="AP178">
            <v>9.1999999999999998E-2</v>
          </cell>
          <cell r="AQ178">
            <v>2.7E-2</v>
          </cell>
          <cell r="AR178">
            <v>5.7000000000000002E-2</v>
          </cell>
          <cell r="AS178">
            <v>0.67</v>
          </cell>
          <cell r="AT178">
            <v>0.153</v>
          </cell>
          <cell r="AV178">
            <v>2.3E-2</v>
          </cell>
          <cell r="AW178">
            <v>4.9000000000000002E-2</v>
          </cell>
          <cell r="AX178">
            <v>2.1000000000000001E-2</v>
          </cell>
          <cell r="AY178">
            <v>0.71299999999999997</v>
          </cell>
          <cell r="AZ178">
            <v>0.193</v>
          </cell>
          <cell r="BA178">
            <v>24.076000000000001</v>
          </cell>
          <cell r="BB178">
            <v>7.0999999999999994E-2</v>
          </cell>
          <cell r="BC178">
            <v>0.17599999999999999</v>
          </cell>
          <cell r="BD178">
            <v>0.317</v>
          </cell>
          <cell r="BE178">
            <v>0.436</v>
          </cell>
          <cell r="BF178">
            <v>0.53100000000000003</v>
          </cell>
          <cell r="BG178">
            <v>0.16300000000000001</v>
          </cell>
          <cell r="BH178">
            <v>9.0999999999999998E-2</v>
          </cell>
          <cell r="BI178">
            <v>0.08</v>
          </cell>
          <cell r="BJ178">
            <v>6.8000000000000005E-2</v>
          </cell>
          <cell r="BK178">
            <v>6.7000000000000004E-2</v>
          </cell>
          <cell r="BL178">
            <v>7.2999999999999995E-2</v>
          </cell>
          <cell r="BM178">
            <v>0.105</v>
          </cell>
          <cell r="BN178">
            <v>8.3000000000000004E-2</v>
          </cell>
          <cell r="BO178">
            <v>0.106</v>
          </cell>
          <cell r="BP178">
            <v>0.22700000000000001</v>
          </cell>
          <cell r="BQ178">
            <v>0.40500000000000003</v>
          </cell>
          <cell r="BR178">
            <v>1.4999999999999999E-2</v>
          </cell>
          <cell r="BS178">
            <v>6.0000000000000001E-3</v>
          </cell>
          <cell r="BT178">
            <v>0.01</v>
          </cell>
          <cell r="BU178">
            <v>3.2000000000000001E-2</v>
          </cell>
          <cell r="BV178">
            <v>0.17699999999999999</v>
          </cell>
          <cell r="BW178">
            <v>0.76</v>
          </cell>
          <cell r="BX178">
            <v>0</v>
          </cell>
          <cell r="BY178">
            <v>0</v>
          </cell>
          <cell r="BZ178">
            <v>8.0000000000000002E-3</v>
          </cell>
          <cell r="CA178">
            <v>0.20399999999999999</v>
          </cell>
          <cell r="CB178">
            <v>0.73199999999999998</v>
          </cell>
          <cell r="CC178">
            <v>5.7000000000000002E-2</v>
          </cell>
          <cell r="CD178">
            <v>2.3E-2</v>
          </cell>
          <cell r="CE178">
            <v>6.0000000000000001E-3</v>
          </cell>
          <cell r="CF178">
            <v>3.1E-2</v>
          </cell>
          <cell r="CG178">
            <v>0.23200000000000001</v>
          </cell>
          <cell r="CH178">
            <v>0.63600000000000001</v>
          </cell>
          <cell r="CI178">
            <v>7.1999999999999995E-2</v>
          </cell>
          <cell r="CJ178">
            <v>0</v>
          </cell>
          <cell r="CK178">
            <v>0</v>
          </cell>
          <cell r="CL178">
            <v>0</v>
          </cell>
          <cell r="CM178">
            <v>4.0000000000000001E-3</v>
          </cell>
          <cell r="CN178">
            <v>0.01</v>
          </cell>
          <cell r="CO178">
            <v>0.98699999999999999</v>
          </cell>
          <cell r="CP178">
            <v>0.499</v>
          </cell>
          <cell r="CQ178">
            <v>0.373</v>
          </cell>
          <cell r="CR178">
            <v>7.1999999999999995E-2</v>
          </cell>
          <cell r="CS178">
            <v>1.7999999999999999E-2</v>
          </cell>
          <cell r="CT178">
            <v>3.7999999999999999E-2</v>
          </cell>
          <cell r="CU178">
            <v>0.51500000000000001</v>
          </cell>
          <cell r="CV178">
            <v>0.27600000000000002</v>
          </cell>
          <cell r="CW178">
            <v>4.5999999999999999E-2</v>
          </cell>
          <cell r="CX178">
            <v>8.7999999999999995E-2</v>
          </cell>
          <cell r="CY178">
            <v>7.5999999999999998E-2</v>
          </cell>
          <cell r="CZ178">
            <v>0.66900000000000004</v>
          </cell>
          <cell r="DA178">
            <v>0.217</v>
          </cell>
          <cell r="DB178">
            <v>9.9000000000000005E-2</v>
          </cell>
          <cell r="DC178">
            <v>2E-3</v>
          </cell>
          <cell r="DD178">
            <v>1.2999999999999999E-2</v>
          </cell>
          <cell r="DE178">
            <v>0.54400000000000004</v>
          </cell>
          <cell r="DF178">
            <v>0.25</v>
          </cell>
          <cell r="DG178">
            <v>4.7E-2</v>
          </cell>
          <cell r="DH178">
            <v>2.8000000000000001E-2</v>
          </cell>
          <cell r="DI178">
            <v>0.13</v>
          </cell>
          <cell r="DJ178">
            <v>0.46700000000000003</v>
          </cell>
          <cell r="DK178">
            <v>9.5000000000000001E-2</v>
          </cell>
          <cell r="DL178">
            <v>1.2E-2</v>
          </cell>
          <cell r="DM178">
            <v>1.4999999999999999E-2</v>
          </cell>
          <cell r="DN178">
            <v>0.41199999999999998</v>
          </cell>
          <cell r="DO178">
            <v>0.53</v>
          </cell>
          <cell r="DP178">
            <v>0.16700000000000001</v>
          </cell>
          <cell r="DQ178">
            <v>2.1000000000000001E-2</v>
          </cell>
          <cell r="DR178">
            <v>5.8999999999999997E-2</v>
          </cell>
          <cell r="DS178">
            <v>0.223</v>
          </cell>
          <cell r="DT178">
            <v>0.47099999999999997</v>
          </cell>
          <cell r="DU178">
            <v>0.32900000000000001</v>
          </cell>
          <cell r="DV178">
            <v>0.17299999999999999</v>
          </cell>
          <cell r="DW178">
            <v>4.0000000000000001E-3</v>
          </cell>
          <cell r="DX178">
            <v>2.3E-2</v>
          </cell>
          <cell r="DY178">
            <v>0.30599999999999999</v>
          </cell>
          <cell r="DZ178">
            <v>0.33400000000000002</v>
          </cell>
          <cell r="EA178">
            <v>8.5000000000000006E-2</v>
          </cell>
          <cell r="EB178">
            <v>0.27400000000000002</v>
          </cell>
          <cell r="EC178">
            <v>8.2000000000000003E-2</v>
          </cell>
          <cell r="ED178">
            <v>0.33100000000000002</v>
          </cell>
          <cell r="EE178">
            <v>4.8000000000000001E-2</v>
          </cell>
          <cell r="EF178">
            <v>0.28599999999999998</v>
          </cell>
          <cell r="EG178">
            <v>0.252</v>
          </cell>
          <cell r="EH178">
            <v>0.314</v>
          </cell>
          <cell r="EI178">
            <v>0.315</v>
          </cell>
          <cell r="EJ178">
            <v>7.2999999999999995E-2</v>
          </cell>
          <cell r="EK178">
            <v>0.29699999999999999</v>
          </cell>
          <cell r="EL178">
            <v>0.27400000000000002</v>
          </cell>
          <cell r="EM178">
            <v>5.5E-2</v>
          </cell>
          <cell r="EN178">
            <v>9.2999999999999999E-2</v>
          </cell>
          <cell r="EO178">
            <v>9.4E-2</v>
          </cell>
          <cell r="EP178">
            <v>0.11</v>
          </cell>
          <cell r="EQ178">
            <v>0.374</v>
          </cell>
          <cell r="ER178">
            <v>0.251</v>
          </cell>
          <cell r="ES178">
            <v>0.32600000000000001</v>
          </cell>
          <cell r="ET178">
            <v>0.112</v>
          </cell>
          <cell r="EU178">
            <v>0.17100000000000001</v>
          </cell>
          <cell r="EV178">
            <v>0.128</v>
          </cell>
          <cell r="EW178">
            <v>5.0999999999999997E-2</v>
          </cell>
          <cell r="EX178">
            <v>6.5000000000000002E-2</v>
          </cell>
          <cell r="EY178">
            <v>0.184</v>
          </cell>
          <cell r="EZ178">
            <v>0.219</v>
          </cell>
          <cell r="FA178">
            <v>0.46500000000000002</v>
          </cell>
          <cell r="FB178">
            <v>0.16600000000000001</v>
          </cell>
          <cell r="FC178">
            <v>0.33700000000000002</v>
          </cell>
          <cell r="FD178">
            <v>3.2000000000000001E-2</v>
          </cell>
          <cell r="FE178">
            <v>0.45</v>
          </cell>
          <cell r="FF178">
            <v>0.252</v>
          </cell>
          <cell r="FG178">
            <v>0.28799999999999998</v>
          </cell>
          <cell r="FH178">
            <v>1.0999999999999999E-2</v>
          </cell>
          <cell r="FI178">
            <v>0.35199999999999998</v>
          </cell>
          <cell r="FJ178">
            <v>0.312</v>
          </cell>
          <cell r="FK178">
            <v>0.32400000000000001</v>
          </cell>
          <cell r="FL178">
            <v>1.2999999999999999E-2</v>
          </cell>
          <cell r="FM178">
            <v>8.8999999999999996E-2</v>
          </cell>
          <cell r="FN178">
            <v>0.55700000000000005</v>
          </cell>
          <cell r="FO178">
            <v>0.32500000000000001</v>
          </cell>
          <cell r="FP178">
            <v>2.9000000000000001E-2</v>
          </cell>
          <cell r="FQ178">
            <v>0.58699999999999997</v>
          </cell>
          <cell r="FR178">
            <v>0.184</v>
          </cell>
          <cell r="FS178">
            <v>3.5000000000000003E-2</v>
          </cell>
          <cell r="FT178">
            <v>0.08</v>
          </cell>
          <cell r="FU178">
            <v>0.112</v>
          </cell>
          <cell r="FV178">
            <v>1E-3</v>
          </cell>
          <cell r="FW178">
            <v>0.56799999999999995</v>
          </cell>
          <cell r="FX178">
            <v>0.18099999999999999</v>
          </cell>
          <cell r="FY178">
            <v>3.5999999999999997E-2</v>
          </cell>
          <cell r="FZ178">
            <v>0.09</v>
          </cell>
          <cell r="GA178">
            <v>0.123</v>
          </cell>
          <cell r="GB178">
            <v>2E-3</v>
          </cell>
          <cell r="GC178">
            <v>0</v>
          </cell>
          <cell r="GD178">
            <v>0</v>
          </cell>
          <cell r="GE178">
            <v>0</v>
          </cell>
          <cell r="GF178">
            <v>2E-3</v>
          </cell>
          <cell r="GG178">
            <v>4.0000000000000001E-3</v>
          </cell>
          <cell r="GH178">
            <v>7.0000000000000001E-3</v>
          </cell>
          <cell r="GI178">
            <v>2.1000000000000001E-2</v>
          </cell>
          <cell r="GJ178">
            <v>7.0000000000000001E-3</v>
          </cell>
          <cell r="GK178">
            <v>5.0000000000000001E-3</v>
          </cell>
          <cell r="GL178">
            <v>6.0000000000000001E-3</v>
          </cell>
          <cell r="GM178">
            <v>7.0000000000000001E-3</v>
          </cell>
          <cell r="GN178">
            <v>0</v>
          </cell>
          <cell r="GO178">
            <v>8.8999999999999996E-2</v>
          </cell>
          <cell r="GP178">
            <v>4.8000000000000001E-2</v>
          </cell>
          <cell r="GQ178">
            <v>3.4000000000000002E-2</v>
          </cell>
          <cell r="GR178">
            <v>2.5999999999999999E-2</v>
          </cell>
          <cell r="GS178">
            <v>1.0999999999999999E-2</v>
          </cell>
          <cell r="GT178">
            <v>1.0999999999999999E-2</v>
          </cell>
          <cell r="GU178">
            <v>0.37</v>
          </cell>
          <cell r="GV178">
            <v>0.10299999999999999</v>
          </cell>
          <cell r="GW178">
            <v>4.8000000000000001E-2</v>
          </cell>
          <cell r="GX178">
            <v>4.2000000000000003E-2</v>
          </cell>
          <cell r="GY178">
            <v>4.3999999999999997E-2</v>
          </cell>
          <cell r="GZ178">
            <v>4.7E-2</v>
          </cell>
          <cell r="HA178">
            <v>4.9000000000000002E-2</v>
          </cell>
          <cell r="HB178">
            <v>6.0000000000000001E-3</v>
          </cell>
          <cell r="HC178">
            <v>3.0000000000000001E-3</v>
          </cell>
          <cell r="HD178">
            <v>4.0000000000000001E-3</v>
          </cell>
          <cell r="HE178">
            <v>2E-3</v>
          </cell>
          <cell r="HF178">
            <v>2E-3</v>
          </cell>
          <cell r="HG178">
            <v>0</v>
          </cell>
          <cell r="HH178">
            <v>1E-3</v>
          </cell>
          <cell r="HI178">
            <v>1E-3</v>
          </cell>
          <cell r="HJ178">
            <v>0</v>
          </cell>
          <cell r="HK178">
            <v>5.0000000000000001E-3</v>
          </cell>
          <cell r="HL178">
            <v>7.0000000000000001E-3</v>
          </cell>
          <cell r="HM178">
            <v>3.0000000000000001E-3</v>
          </cell>
          <cell r="HN178">
            <v>1E-3</v>
          </cell>
          <cell r="HO178">
            <v>2E-3</v>
          </cell>
          <cell r="HP178">
            <v>6.0000000000000001E-3</v>
          </cell>
          <cell r="HQ178">
            <v>1.7000000000000001E-2</v>
          </cell>
          <cell r="HR178">
            <v>0.02</v>
          </cell>
          <cell r="HS178">
            <v>1.2E-2</v>
          </cell>
          <cell r="HT178">
            <v>3.7999999999999999E-2</v>
          </cell>
          <cell r="HU178">
            <v>3.1E-2</v>
          </cell>
          <cell r="HV178">
            <v>2.8000000000000001E-2</v>
          </cell>
          <cell r="HW178">
            <v>5.1999999999999998E-2</v>
          </cell>
          <cell r="HX178">
            <v>6.0999999999999999E-2</v>
          </cell>
          <cell r="HY178">
            <v>5.5E-2</v>
          </cell>
          <cell r="HZ178">
            <v>6.0999999999999999E-2</v>
          </cell>
          <cell r="IA178">
            <v>4.7E-2</v>
          </cell>
          <cell r="IB178">
            <v>7.0000000000000007E-2</v>
          </cell>
          <cell r="IC178">
            <v>0.14399999999999999</v>
          </cell>
          <cell r="ID178">
            <v>0.27800000000000002</v>
          </cell>
          <cell r="IE178">
            <v>3.0000000000000001E-3</v>
          </cell>
          <cell r="IF178">
            <v>4.0000000000000001E-3</v>
          </cell>
          <cell r="IG178">
            <v>4.0000000000000001E-3</v>
          </cell>
          <cell r="IH178">
            <v>2E-3</v>
          </cell>
          <cell r="II178">
            <v>1.2E-2</v>
          </cell>
          <cell r="IJ178">
            <v>3.9E-2</v>
          </cell>
          <cell r="IK178">
            <v>7.0000000000000001E-3</v>
          </cell>
          <cell r="IL178">
            <v>0</v>
          </cell>
          <cell r="IM178">
            <v>1E-3</v>
          </cell>
          <cell r="IN178">
            <v>1E-3</v>
          </cell>
          <cell r="IO178">
            <v>0</v>
          </cell>
          <cell r="IP178">
            <v>3.0000000000000001E-3</v>
          </cell>
          <cell r="IQ178">
            <v>4.0000000000000001E-3</v>
          </cell>
          <cell r="IR178">
            <v>4.0000000000000001E-3</v>
          </cell>
          <cell r="IS178">
            <v>4.0000000000000001E-3</v>
          </cell>
          <cell r="IT178">
            <v>6.0000000000000001E-3</v>
          </cell>
          <cell r="IU178">
            <v>1.0999999999999999E-2</v>
          </cell>
          <cell r="IV178">
            <v>1.7999999999999999E-2</v>
          </cell>
          <cell r="IW178">
            <v>3.0000000000000001E-3</v>
          </cell>
          <cell r="IX178">
            <v>1E-3</v>
          </cell>
          <cell r="IY178">
            <v>5.0000000000000001E-3</v>
          </cell>
          <cell r="IZ178">
            <v>2.1000000000000001E-2</v>
          </cell>
          <cell r="JA178">
            <v>7.3999999999999996E-2</v>
          </cell>
          <cell r="JB178">
            <v>0.11700000000000001</v>
          </cell>
          <cell r="JC178">
            <v>0</v>
          </cell>
          <cell r="JD178">
            <v>0</v>
          </cell>
          <cell r="JE178">
            <v>0</v>
          </cell>
          <cell r="JF178">
            <v>3.0000000000000001E-3</v>
          </cell>
          <cell r="JG178">
            <v>8.5999999999999993E-2</v>
          </cell>
          <cell r="JH178">
            <v>0.56399999999999995</v>
          </cell>
          <cell r="JI178">
            <v>0</v>
          </cell>
          <cell r="JJ178">
            <v>0</v>
          </cell>
          <cell r="JK178">
            <v>0</v>
          </cell>
          <cell r="JL178">
            <v>1E-3</v>
          </cell>
          <cell r="JM178">
            <v>6.0000000000000001E-3</v>
          </cell>
          <cell r="JN178">
            <v>5.7000000000000002E-2</v>
          </cell>
          <cell r="JO178">
            <v>0</v>
          </cell>
          <cell r="JP178">
            <v>0</v>
          </cell>
          <cell r="JQ178">
            <v>0</v>
          </cell>
          <cell r="JR178">
            <v>0</v>
          </cell>
          <cell r="JS178">
            <v>6.0000000000000001E-3</v>
          </cell>
          <cell r="JT178">
            <v>6.0000000000000001E-3</v>
          </cell>
          <cell r="JU178">
            <v>0</v>
          </cell>
          <cell r="JV178">
            <v>0</v>
          </cell>
          <cell r="JW178">
            <v>0</v>
          </cell>
          <cell r="JX178">
            <v>6.0000000000000001E-3</v>
          </cell>
          <cell r="JY178">
            <v>3.5000000000000003E-2</v>
          </cell>
          <cell r="JZ178">
            <v>5.0000000000000001E-3</v>
          </cell>
          <cell r="KA178">
            <v>0</v>
          </cell>
          <cell r="KB178">
            <v>0</v>
          </cell>
          <cell r="KC178">
            <v>4.0000000000000001E-3</v>
          </cell>
          <cell r="KD178">
            <v>5.3999999999999999E-2</v>
          </cell>
          <cell r="KE178">
            <v>0.158</v>
          </cell>
          <cell r="KF178">
            <v>4.0000000000000001E-3</v>
          </cell>
          <cell r="KG178">
            <v>0</v>
          </cell>
          <cell r="KH178">
            <v>0</v>
          </cell>
          <cell r="KI178">
            <v>4.0000000000000001E-3</v>
          </cell>
          <cell r="KJ178">
            <v>0.127</v>
          </cell>
          <cell r="KK178">
            <v>0.48299999999999998</v>
          </cell>
          <cell r="KL178">
            <v>0.04</v>
          </cell>
          <cell r="KM178">
            <v>0</v>
          </cell>
          <cell r="KN178">
            <v>0</v>
          </cell>
          <cell r="KO178">
            <v>0</v>
          </cell>
          <cell r="KP178">
            <v>1.6E-2</v>
          </cell>
          <cell r="KQ178">
            <v>0.05</v>
          </cell>
          <cell r="KR178">
            <v>1E-3</v>
          </cell>
          <cell r="KS178">
            <v>0</v>
          </cell>
          <cell r="KT178">
            <v>0</v>
          </cell>
          <cell r="KU178">
            <v>1E-3</v>
          </cell>
          <cell r="KV178">
            <v>2E-3</v>
          </cell>
          <cell r="KW178">
            <v>6.0000000000000001E-3</v>
          </cell>
          <cell r="KX178">
            <v>4.0000000000000001E-3</v>
          </cell>
          <cell r="KY178">
            <v>0</v>
          </cell>
          <cell r="KZ178">
            <v>0</v>
          </cell>
          <cell r="LA178">
            <v>0</v>
          </cell>
          <cell r="LB178">
            <v>0.01</v>
          </cell>
          <cell r="LC178">
            <v>3.1E-2</v>
          </cell>
          <cell r="LD178">
            <v>7.0000000000000001E-3</v>
          </cell>
          <cell r="LE178">
            <v>0</v>
          </cell>
          <cell r="LF178">
            <v>0</v>
          </cell>
          <cell r="LG178">
            <v>5.0000000000000001E-3</v>
          </cell>
          <cell r="LH178">
            <v>5.8000000000000003E-2</v>
          </cell>
          <cell r="LI178">
            <v>0.14499999999999999</v>
          </cell>
          <cell r="LJ178">
            <v>8.0000000000000002E-3</v>
          </cell>
          <cell r="LK178">
            <v>2.3E-2</v>
          </cell>
          <cell r="LL178">
            <v>6.0000000000000001E-3</v>
          </cell>
          <cell r="LM178">
            <v>2.3E-2</v>
          </cell>
          <cell r="LN178">
            <v>0.14599999999999999</v>
          </cell>
          <cell r="LO178">
            <v>0.41</v>
          </cell>
          <cell r="LP178">
            <v>4.9000000000000002E-2</v>
          </cell>
          <cell r="LQ178">
            <v>0</v>
          </cell>
          <cell r="LR178">
            <v>0</v>
          </cell>
          <cell r="LS178">
            <v>2E-3</v>
          </cell>
          <cell r="LT178">
            <v>1.6E-2</v>
          </cell>
          <cell r="LU178">
            <v>4.3999999999999997E-2</v>
          </cell>
          <cell r="LV178">
            <v>3.0000000000000001E-3</v>
          </cell>
          <cell r="LW178">
            <v>0</v>
          </cell>
          <cell r="LX178">
            <v>0</v>
          </cell>
          <cell r="LY178">
            <v>0</v>
          </cell>
          <cell r="LZ178">
            <v>0</v>
          </cell>
          <cell r="MA178">
            <v>0</v>
          </cell>
          <cell r="MB178">
            <v>1.2999999999999999E-2</v>
          </cell>
          <cell r="MC178">
            <v>0</v>
          </cell>
          <cell r="MD178">
            <v>0</v>
          </cell>
          <cell r="ME178">
            <v>0</v>
          </cell>
          <cell r="MF178">
            <v>0</v>
          </cell>
          <cell r="MG178">
            <v>1E-3</v>
          </cell>
          <cell r="MH178">
            <v>4.8000000000000001E-2</v>
          </cell>
          <cell r="MI178">
            <v>0</v>
          </cell>
          <cell r="MJ178">
            <v>0</v>
          </cell>
          <cell r="MK178">
            <v>0</v>
          </cell>
          <cell r="ML178">
            <v>3.0000000000000001E-3</v>
          </cell>
          <cell r="MM178">
            <v>3.0000000000000001E-3</v>
          </cell>
          <cell r="MN178">
            <v>0.214</v>
          </cell>
          <cell r="MO178">
            <v>0</v>
          </cell>
          <cell r="MP178">
            <v>0</v>
          </cell>
          <cell r="MQ178">
            <v>0</v>
          </cell>
          <cell r="MR178">
            <v>0</v>
          </cell>
          <cell r="MS178">
            <v>5.0000000000000001E-3</v>
          </cell>
          <cell r="MT178">
            <v>0.64900000000000002</v>
          </cell>
          <cell r="MU178">
            <v>0</v>
          </cell>
          <cell r="MV178">
            <v>0</v>
          </cell>
          <cell r="MW178">
            <v>0</v>
          </cell>
          <cell r="MX178">
            <v>0</v>
          </cell>
          <cell r="MY178">
            <v>0</v>
          </cell>
          <cell r="MZ178">
            <v>6.4000000000000001E-2</v>
          </cell>
          <cell r="NA178">
            <v>7.2999999999999995E-2</v>
          </cell>
          <cell r="NB178">
            <v>0.155</v>
          </cell>
          <cell r="NC178">
            <v>5.0000000000000001E-3</v>
          </cell>
          <cell r="ND178">
            <v>0.04</v>
          </cell>
          <cell r="NE178">
            <v>3.2000000000000001E-2</v>
          </cell>
          <cell r="NF178">
            <v>3.0000000000000001E-3</v>
          </cell>
          <cell r="NG178">
            <v>0.127</v>
          </cell>
          <cell r="NH178">
            <v>0.03</v>
          </cell>
          <cell r="NI178">
            <v>0.15</v>
          </cell>
          <cell r="NJ178">
            <v>2.5000000000000001E-2</v>
          </cell>
          <cell r="NK178">
            <v>1E-3</v>
          </cell>
          <cell r="NL178">
            <v>1.6E-2</v>
          </cell>
          <cell r="NM178">
            <v>7.0000000000000001E-3</v>
          </cell>
          <cell r="NN178">
            <v>6.0999999999999999E-2</v>
          </cell>
          <cell r="NO178">
            <v>2E-3</v>
          </cell>
          <cell r="NP178">
            <v>5.0000000000000001E-3</v>
          </cell>
          <cell r="NQ178">
            <v>3.5000000000000003E-2</v>
          </cell>
          <cell r="NR178">
            <v>6.0000000000000001E-3</v>
          </cell>
          <cell r="NS178">
            <v>3.5999999999999997E-2</v>
          </cell>
          <cell r="NT178">
            <v>0.193</v>
          </cell>
          <cell r="NU178">
            <v>0.25</v>
          </cell>
          <cell r="NV178">
            <v>2.7E-2</v>
          </cell>
          <cell r="NW178">
            <v>2E-3</v>
          </cell>
          <cell r="NX178">
            <v>2.8000000000000001E-2</v>
          </cell>
          <cell r="NY178">
            <v>3.9E-2</v>
          </cell>
          <cell r="NZ178">
            <v>0.252</v>
          </cell>
          <cell r="OA178">
            <v>1.4E-2</v>
          </cell>
          <cell r="OB178">
            <v>3.1E-2</v>
          </cell>
          <cell r="OC178">
            <v>5.0000000000000001E-3</v>
          </cell>
          <cell r="OD178">
            <v>2.3E-2</v>
          </cell>
          <cell r="OE178">
            <v>4.9000000000000002E-2</v>
          </cell>
          <cell r="OF178">
            <v>7.0000000000000001E-3</v>
          </cell>
          <cell r="OG178">
            <v>0.02</v>
          </cell>
          <cell r="OH178">
            <v>1.4E-2</v>
          </cell>
          <cell r="OI178">
            <v>8.0000000000000002E-3</v>
          </cell>
          <cell r="OJ178">
            <v>0.23200000000000001</v>
          </cell>
          <cell r="OK178">
            <v>7.5999999999999998E-2</v>
          </cell>
          <cell r="OL178">
            <v>4.0000000000000001E-3</v>
          </cell>
          <cell r="OM178">
            <v>1E-3</v>
          </cell>
          <cell r="ON178">
            <v>1E-3</v>
          </cell>
          <cell r="OO178">
            <v>0.16400000000000001</v>
          </cell>
          <cell r="OP178">
            <v>0.114</v>
          </cell>
          <cell r="OQ178">
            <v>1.2E-2</v>
          </cell>
          <cell r="OR178">
            <v>4.1000000000000002E-2</v>
          </cell>
          <cell r="OS178">
            <v>7.0000000000000001E-3</v>
          </cell>
          <cell r="OT178">
            <v>2.7E-2</v>
          </cell>
          <cell r="OU178">
            <v>6.0000000000000001E-3</v>
          </cell>
          <cell r="OV178">
            <v>8.0000000000000002E-3</v>
          </cell>
          <cell r="OW178">
            <v>4.1000000000000002E-2</v>
          </cell>
          <cell r="OX178">
            <v>0.154</v>
          </cell>
          <cell r="OY178">
            <v>5.0999999999999997E-2</v>
          </cell>
          <cell r="OZ178">
            <v>3.6999999999999998E-2</v>
          </cell>
          <cell r="PA178">
            <v>2.4E-2</v>
          </cell>
          <cell r="PB178">
            <v>1.6E-2</v>
          </cell>
          <cell r="PC178">
            <v>3.0000000000000001E-3</v>
          </cell>
          <cell r="PD178">
            <v>0.20899999999999999</v>
          </cell>
        </row>
        <row r="179">
          <cell r="A179" t="str">
            <v>6EV2</v>
          </cell>
          <cell r="B179" t="str">
            <v>179</v>
          </cell>
          <cell r="C179" t="str">
            <v>NAF 4</v>
          </cell>
          <cell r="D179" t="str">
            <v>EV2</v>
          </cell>
          <cell r="E179" t="str">
            <v>6</v>
          </cell>
          <cell r="F179">
            <v>2E-3</v>
          </cell>
          <cell r="G179">
            <v>6.2E-2</v>
          </cell>
          <cell r="H179">
            <v>0.32600000000000001</v>
          </cell>
          <cell r="I179">
            <v>0.54</v>
          </cell>
          <cell r="J179">
            <v>7.0000000000000007E-2</v>
          </cell>
          <cell r="K179">
            <v>0.65600000000000003</v>
          </cell>
          <cell r="L179">
            <v>0.20200000000000001</v>
          </cell>
          <cell r="M179">
            <v>1.6E-2</v>
          </cell>
          <cell r="N179">
            <v>0.126</v>
          </cell>
          <cell r="O179">
            <v>0.25700000000000001</v>
          </cell>
          <cell r="P179">
            <v>0.32</v>
          </cell>
          <cell r="Q179">
            <v>5.8999999999999997E-2</v>
          </cell>
          <cell r="R179">
            <v>2.1999999999999999E-2</v>
          </cell>
          <cell r="S179">
            <v>0.15</v>
          </cell>
          <cell r="T179">
            <v>0.27900000000000003</v>
          </cell>
          <cell r="U179">
            <v>0.126</v>
          </cell>
          <cell r="V179">
            <v>0.16300000000000001</v>
          </cell>
          <cell r="W179">
            <v>0.182</v>
          </cell>
          <cell r="X179">
            <v>0.191</v>
          </cell>
          <cell r="Y179">
            <v>0.74299999999999999</v>
          </cell>
          <cell r="Z179">
            <v>6.6000000000000003E-2</v>
          </cell>
          <cell r="AA179">
            <v>8.5000000000000006E-2</v>
          </cell>
          <cell r="AB179">
            <v>0.67</v>
          </cell>
          <cell r="AC179">
            <v>0.255</v>
          </cell>
          <cell r="AD179">
            <v>0.67600000000000005</v>
          </cell>
          <cell r="AE179">
            <v>0.14899999999999999</v>
          </cell>
          <cell r="AF179">
            <v>0.33300000000000002</v>
          </cell>
          <cell r="AG179">
            <v>0.66700000000000004</v>
          </cell>
          <cell r="AH179">
            <v>0.629</v>
          </cell>
          <cell r="AI179">
            <v>0.371</v>
          </cell>
          <cell r="AK179">
            <v>0.33400000000000002</v>
          </cell>
          <cell r="AL179">
            <v>0.17899999999999999</v>
          </cell>
          <cell r="AM179">
            <v>3.0000000000000001E-3</v>
          </cell>
          <cell r="AN179">
            <v>0.435</v>
          </cell>
          <cell r="AO179">
            <v>4.9000000000000002E-2</v>
          </cell>
          <cell r="AP179">
            <v>2.9000000000000001E-2</v>
          </cell>
          <cell r="AQ179">
            <v>2.5999999999999999E-2</v>
          </cell>
          <cell r="AR179">
            <v>3.2000000000000001E-2</v>
          </cell>
          <cell r="AS179">
            <v>0.56399999999999995</v>
          </cell>
          <cell r="AT179">
            <v>0.35</v>
          </cell>
          <cell r="AV179">
            <v>3.1E-2</v>
          </cell>
          <cell r="AW179">
            <v>7.4999999999999997E-2</v>
          </cell>
          <cell r="AX179">
            <v>1.4999999999999999E-2</v>
          </cell>
          <cell r="AY179">
            <v>0.68</v>
          </cell>
          <cell r="AZ179">
            <v>0.19900000000000001</v>
          </cell>
          <cell r="BA179">
            <v>26.591000000000001</v>
          </cell>
          <cell r="BB179">
            <v>6.5000000000000002E-2</v>
          </cell>
          <cell r="BC179">
            <v>0.159</v>
          </cell>
          <cell r="BD179">
            <v>0.32900000000000001</v>
          </cell>
          <cell r="BE179">
            <v>0.44700000000000001</v>
          </cell>
          <cell r="BF179">
            <v>0.51</v>
          </cell>
          <cell r="BG179">
            <v>0.18</v>
          </cell>
          <cell r="BH179">
            <v>0.16300000000000001</v>
          </cell>
          <cell r="BI179">
            <v>5.6000000000000001E-2</v>
          </cell>
          <cell r="BJ179">
            <v>5.8000000000000003E-2</v>
          </cell>
          <cell r="BK179">
            <v>3.3000000000000002E-2</v>
          </cell>
          <cell r="BL179">
            <v>7.8E-2</v>
          </cell>
          <cell r="BM179">
            <v>0.11700000000000001</v>
          </cell>
          <cell r="BN179">
            <v>0.13300000000000001</v>
          </cell>
          <cell r="BO179">
            <v>0.14599999999999999</v>
          </cell>
          <cell r="BP179">
            <v>0.28999999999999998</v>
          </cell>
          <cell r="BQ179">
            <v>0.23499999999999999</v>
          </cell>
          <cell r="BR179">
            <v>3.0000000000000001E-3</v>
          </cell>
          <cell r="BS179">
            <v>8.9999999999999993E-3</v>
          </cell>
          <cell r="BT179">
            <v>1.7999999999999999E-2</v>
          </cell>
          <cell r="BU179">
            <v>1.9E-2</v>
          </cell>
          <cell r="BV179">
            <v>0.27300000000000002</v>
          </cell>
          <cell r="BW179">
            <v>0.67800000000000005</v>
          </cell>
          <cell r="BX179">
            <v>0</v>
          </cell>
          <cell r="BY179">
            <v>0</v>
          </cell>
          <cell r="BZ179">
            <v>8.9999999999999993E-3</v>
          </cell>
          <cell r="CA179">
            <v>0.157</v>
          </cell>
          <cell r="CB179">
            <v>0.80600000000000005</v>
          </cell>
          <cell r="CC179">
            <v>2.7E-2</v>
          </cell>
          <cell r="CD179">
            <v>5.0000000000000001E-3</v>
          </cell>
          <cell r="CE179">
            <v>5.0000000000000001E-3</v>
          </cell>
          <cell r="CF179">
            <v>0.04</v>
          </cell>
          <cell r="CG179">
            <v>0.28699999999999998</v>
          </cell>
          <cell r="CH179">
            <v>0.63</v>
          </cell>
          <cell r="CI179">
            <v>3.2000000000000001E-2</v>
          </cell>
          <cell r="CJ179">
            <v>0</v>
          </cell>
          <cell r="CK179">
            <v>0</v>
          </cell>
          <cell r="CL179">
            <v>0</v>
          </cell>
          <cell r="CM179">
            <v>1E-3</v>
          </cell>
          <cell r="CN179">
            <v>5.5E-2</v>
          </cell>
          <cell r="CO179">
            <v>0.94499999999999995</v>
          </cell>
          <cell r="CP179">
            <v>0.47299999999999998</v>
          </cell>
          <cell r="CQ179">
            <v>0.35699999999999998</v>
          </cell>
          <cell r="CR179">
            <v>0.14399999999999999</v>
          </cell>
          <cell r="CS179">
            <v>1.0999999999999999E-2</v>
          </cell>
          <cell r="CT179">
            <v>1.4999999999999999E-2</v>
          </cell>
          <cell r="CU179">
            <v>0.47799999999999998</v>
          </cell>
          <cell r="CV179">
            <v>0.29099999999999998</v>
          </cell>
          <cell r="CW179">
            <v>8.7999999999999995E-2</v>
          </cell>
          <cell r="CX179">
            <v>0.10100000000000001</v>
          </cell>
          <cell r="CY179">
            <v>4.1000000000000002E-2</v>
          </cell>
          <cell r="CZ179">
            <v>0.61099999999999999</v>
          </cell>
          <cell r="DA179">
            <v>0.21099999999999999</v>
          </cell>
          <cell r="DB179">
            <v>0.17499999999999999</v>
          </cell>
          <cell r="DC179">
            <v>1E-3</v>
          </cell>
          <cell r="DD179">
            <v>2E-3</v>
          </cell>
          <cell r="DE179">
            <v>0.439</v>
          </cell>
          <cell r="DF179">
            <v>0.29199999999999998</v>
          </cell>
          <cell r="DG179">
            <v>0.11600000000000001</v>
          </cell>
          <cell r="DH179">
            <v>3.5999999999999997E-2</v>
          </cell>
          <cell r="DI179">
            <v>0.11700000000000001</v>
          </cell>
          <cell r="DJ179">
            <v>0.39900000000000002</v>
          </cell>
          <cell r="DK179">
            <v>0.121</v>
          </cell>
          <cell r="DL179">
            <v>1.4999999999999999E-2</v>
          </cell>
          <cell r="DM179">
            <v>1.2E-2</v>
          </cell>
          <cell r="DN179">
            <v>0.45200000000000001</v>
          </cell>
          <cell r="DO179">
            <v>0.503</v>
          </cell>
          <cell r="DP179">
            <v>0.22500000000000001</v>
          </cell>
          <cell r="DQ179">
            <v>5.6000000000000001E-2</v>
          </cell>
          <cell r="DR179">
            <v>4.2000000000000003E-2</v>
          </cell>
          <cell r="DS179">
            <v>0.17399999999999999</v>
          </cell>
          <cell r="DT179">
            <v>0.42</v>
          </cell>
          <cell r="DU179">
            <v>0.36299999999999999</v>
          </cell>
          <cell r="DV179">
            <v>0.20300000000000001</v>
          </cell>
          <cell r="DW179">
            <v>0</v>
          </cell>
          <cell r="DX179">
            <v>1.4E-2</v>
          </cell>
          <cell r="DY179">
            <v>0.23200000000000001</v>
          </cell>
          <cell r="DZ179">
            <v>0.33700000000000002</v>
          </cell>
          <cell r="EA179">
            <v>0.127</v>
          </cell>
          <cell r="EB179">
            <v>0.30399999999999999</v>
          </cell>
          <cell r="EC179">
            <v>7.8E-2</v>
          </cell>
          <cell r="ED179">
            <v>0.23499999999999999</v>
          </cell>
          <cell r="EE179">
            <v>0.04</v>
          </cell>
          <cell r="EF179">
            <v>0.38200000000000001</v>
          </cell>
          <cell r="EG179">
            <v>0.26600000000000001</v>
          </cell>
          <cell r="EH179">
            <v>0.26500000000000001</v>
          </cell>
          <cell r="EI179">
            <v>0.315</v>
          </cell>
          <cell r="EJ179">
            <v>0.13400000000000001</v>
          </cell>
          <cell r="EK179">
            <v>0.28599999999999998</v>
          </cell>
          <cell r="EL179">
            <v>0.2</v>
          </cell>
          <cell r="EM179">
            <v>6.5000000000000002E-2</v>
          </cell>
          <cell r="EN179">
            <v>8.4000000000000005E-2</v>
          </cell>
          <cell r="EO179">
            <v>0.13300000000000001</v>
          </cell>
          <cell r="EP179">
            <v>0.14799999999999999</v>
          </cell>
          <cell r="EQ179">
            <v>0.37</v>
          </cell>
          <cell r="ER179">
            <v>0.16400000000000001</v>
          </cell>
          <cell r="ES179">
            <v>0.374</v>
          </cell>
          <cell r="ET179">
            <v>0.109</v>
          </cell>
          <cell r="EU179">
            <v>0.20200000000000001</v>
          </cell>
          <cell r="EV179">
            <v>0.16400000000000001</v>
          </cell>
          <cell r="EW179">
            <v>9.8000000000000004E-2</v>
          </cell>
          <cell r="EX179">
            <v>8.8999999999999996E-2</v>
          </cell>
          <cell r="EY179">
            <v>0.253</v>
          </cell>
          <cell r="EZ179">
            <v>0.183</v>
          </cell>
          <cell r="FA179">
            <v>0.50800000000000001</v>
          </cell>
          <cell r="FB179">
            <v>0.113</v>
          </cell>
          <cell r="FC179">
            <v>0.35299999999999998</v>
          </cell>
          <cell r="FD179">
            <v>2.5999999999999999E-2</v>
          </cell>
          <cell r="FE179">
            <v>0.58199999999999996</v>
          </cell>
          <cell r="FF179">
            <v>0.16500000000000001</v>
          </cell>
          <cell r="FG179">
            <v>0.23699999999999999</v>
          </cell>
          <cell r="FH179">
            <v>1.4999999999999999E-2</v>
          </cell>
          <cell r="FI179">
            <v>0.52700000000000002</v>
          </cell>
          <cell r="FJ179">
            <v>0.17899999999999999</v>
          </cell>
          <cell r="FK179">
            <v>0.27100000000000002</v>
          </cell>
          <cell r="FL179">
            <v>2.3E-2</v>
          </cell>
          <cell r="FM179">
            <v>0.126</v>
          </cell>
          <cell r="FN179">
            <v>0.52500000000000002</v>
          </cell>
          <cell r="FO179">
            <v>0.30099999999999999</v>
          </cell>
          <cell r="FP179">
            <v>4.8000000000000001E-2</v>
          </cell>
          <cell r="FQ179">
            <v>0.58099999999999996</v>
          </cell>
          <cell r="FR179">
            <v>0.214</v>
          </cell>
          <cell r="FS179">
            <v>0.03</v>
          </cell>
          <cell r="FT179">
            <v>7.0999999999999994E-2</v>
          </cell>
          <cell r="FU179">
            <v>0.10100000000000001</v>
          </cell>
          <cell r="FV179">
            <v>2E-3</v>
          </cell>
          <cell r="FW179">
            <v>0.55700000000000005</v>
          </cell>
          <cell r="FX179">
            <v>0.215</v>
          </cell>
          <cell r="FY179">
            <v>0.03</v>
          </cell>
          <cell r="FZ179">
            <v>7.9000000000000001E-2</v>
          </cell>
          <cell r="GA179">
            <v>0.11700000000000001</v>
          </cell>
          <cell r="GB179">
            <v>3.0000000000000001E-3</v>
          </cell>
          <cell r="GC179">
            <v>0</v>
          </cell>
          <cell r="GD179">
            <v>0</v>
          </cell>
          <cell r="GE179">
            <v>0</v>
          </cell>
          <cell r="GF179">
            <v>0</v>
          </cell>
          <cell r="GG179">
            <v>1E-3</v>
          </cell>
          <cell r="GH179">
            <v>1E-3</v>
          </cell>
          <cell r="GI179">
            <v>3.1E-2</v>
          </cell>
          <cell r="GJ179">
            <v>2.1000000000000001E-2</v>
          </cell>
          <cell r="GK179">
            <v>3.0000000000000001E-3</v>
          </cell>
          <cell r="GL179">
            <v>5.0000000000000001E-3</v>
          </cell>
          <cell r="GM179">
            <v>3.0000000000000001E-3</v>
          </cell>
          <cell r="GN179">
            <v>1E-3</v>
          </cell>
          <cell r="GO179">
            <v>0.13400000000000001</v>
          </cell>
          <cell r="GP179">
            <v>6.8000000000000005E-2</v>
          </cell>
          <cell r="GQ179">
            <v>6.8000000000000005E-2</v>
          </cell>
          <cell r="GR179">
            <v>2.1000000000000001E-2</v>
          </cell>
          <cell r="GS179">
            <v>2.8000000000000001E-2</v>
          </cell>
          <cell r="GT179">
            <v>7.0000000000000001E-3</v>
          </cell>
          <cell r="GU179">
            <v>0.28999999999999998</v>
          </cell>
          <cell r="GV179">
            <v>8.7999999999999995E-2</v>
          </cell>
          <cell r="GW179">
            <v>8.8999999999999996E-2</v>
          </cell>
          <cell r="GX179">
            <v>2.8000000000000001E-2</v>
          </cell>
          <cell r="GY179">
            <v>2.5000000000000001E-2</v>
          </cell>
          <cell r="GZ179">
            <v>1.9E-2</v>
          </cell>
          <cell r="HA179">
            <v>5.6000000000000001E-2</v>
          </cell>
          <cell r="HB179">
            <v>4.0000000000000001E-3</v>
          </cell>
          <cell r="HC179">
            <v>4.0000000000000001E-3</v>
          </cell>
          <cell r="HD179">
            <v>2E-3</v>
          </cell>
          <cell r="HE179">
            <v>1E-3</v>
          </cell>
          <cell r="HF179">
            <v>5.0000000000000001E-3</v>
          </cell>
          <cell r="HG179">
            <v>0</v>
          </cell>
          <cell r="HH179">
            <v>0</v>
          </cell>
          <cell r="HI179">
            <v>0</v>
          </cell>
          <cell r="HJ179">
            <v>0</v>
          </cell>
          <cell r="HK179">
            <v>1E-3</v>
          </cell>
          <cell r="HL179">
            <v>1E-3</v>
          </cell>
          <cell r="HM179">
            <v>2E-3</v>
          </cell>
          <cell r="HN179">
            <v>1.9E-2</v>
          </cell>
          <cell r="HO179">
            <v>3.0000000000000001E-3</v>
          </cell>
          <cell r="HP179">
            <v>0.02</v>
          </cell>
          <cell r="HQ179">
            <v>0.01</v>
          </cell>
          <cell r="HR179">
            <v>8.9999999999999993E-3</v>
          </cell>
          <cell r="HS179">
            <v>3.3000000000000002E-2</v>
          </cell>
          <cell r="HT179">
            <v>4.2999999999999997E-2</v>
          </cell>
          <cell r="HU179">
            <v>4.3999999999999997E-2</v>
          </cell>
          <cell r="HV179">
            <v>0.04</v>
          </cell>
          <cell r="HW179">
            <v>0.114</v>
          </cell>
          <cell r="HX179">
            <v>5.2999999999999999E-2</v>
          </cell>
          <cell r="HY179">
            <v>4.2000000000000003E-2</v>
          </cell>
          <cell r="HZ179">
            <v>5.1999999999999998E-2</v>
          </cell>
          <cell r="IA179">
            <v>8.4000000000000005E-2</v>
          </cell>
          <cell r="IB179">
            <v>7.6999999999999999E-2</v>
          </cell>
          <cell r="IC179">
            <v>0.13700000000000001</v>
          </cell>
          <cell r="ID179">
            <v>0.14699999999999999</v>
          </cell>
          <cell r="IE179">
            <v>1E-3</v>
          </cell>
          <cell r="IF179">
            <v>3.0000000000000001E-3</v>
          </cell>
          <cell r="IG179">
            <v>3.0000000000000001E-3</v>
          </cell>
          <cell r="IH179">
            <v>0.01</v>
          </cell>
          <cell r="II179">
            <v>2.8000000000000001E-2</v>
          </cell>
          <cell r="IJ179">
            <v>2.5999999999999999E-2</v>
          </cell>
          <cell r="IK179">
            <v>1E-3</v>
          </cell>
          <cell r="IL179">
            <v>0</v>
          </cell>
          <cell r="IM179">
            <v>0</v>
          </cell>
          <cell r="IN179">
            <v>0</v>
          </cell>
          <cell r="IO179">
            <v>0</v>
          </cell>
          <cell r="IP179">
            <v>0</v>
          </cell>
          <cell r="IQ179">
            <v>2E-3</v>
          </cell>
          <cell r="IR179">
            <v>3.0000000000000001E-3</v>
          </cell>
          <cell r="IS179">
            <v>2E-3</v>
          </cell>
          <cell r="IT179">
            <v>3.0000000000000001E-3</v>
          </cell>
          <cell r="IU179">
            <v>0.03</v>
          </cell>
          <cell r="IV179">
            <v>2.4E-2</v>
          </cell>
          <cell r="IW179">
            <v>1E-3</v>
          </cell>
          <cell r="IX179">
            <v>5.0000000000000001E-3</v>
          </cell>
          <cell r="IY179">
            <v>0.01</v>
          </cell>
          <cell r="IZ179">
            <v>1.4E-2</v>
          </cell>
          <cell r="JA179">
            <v>0.11899999999999999</v>
          </cell>
          <cell r="JB179">
            <v>0.183</v>
          </cell>
          <cell r="JC179">
            <v>0</v>
          </cell>
          <cell r="JD179">
            <v>0</v>
          </cell>
          <cell r="JE179">
            <v>6.0000000000000001E-3</v>
          </cell>
          <cell r="JF179">
            <v>2E-3</v>
          </cell>
          <cell r="JG179">
            <v>9.8000000000000004E-2</v>
          </cell>
          <cell r="JH179">
            <v>0.42599999999999999</v>
          </cell>
          <cell r="JI179">
            <v>0</v>
          </cell>
          <cell r="JJ179">
            <v>0</v>
          </cell>
          <cell r="JK179">
            <v>0</v>
          </cell>
          <cell r="JL179">
            <v>0</v>
          </cell>
          <cell r="JM179">
            <v>2.5999999999999999E-2</v>
          </cell>
          <cell r="JN179">
            <v>4.4999999999999998E-2</v>
          </cell>
          <cell r="JO179">
            <v>0</v>
          </cell>
          <cell r="JP179">
            <v>0</v>
          </cell>
          <cell r="JQ179">
            <v>0</v>
          </cell>
          <cell r="JR179">
            <v>0</v>
          </cell>
          <cell r="JS179">
            <v>2E-3</v>
          </cell>
          <cell r="JT179">
            <v>0</v>
          </cell>
          <cell r="JU179">
            <v>0</v>
          </cell>
          <cell r="JV179">
            <v>0</v>
          </cell>
          <cell r="JW179">
            <v>0</v>
          </cell>
          <cell r="JX179">
            <v>6.0000000000000001E-3</v>
          </cell>
          <cell r="JY179">
            <v>5.6000000000000001E-2</v>
          </cell>
          <cell r="JZ179">
            <v>1E-3</v>
          </cell>
          <cell r="KA179">
            <v>0</v>
          </cell>
          <cell r="KB179">
            <v>0</v>
          </cell>
          <cell r="KC179">
            <v>4.0000000000000001E-3</v>
          </cell>
          <cell r="KD179">
            <v>5.8999999999999997E-2</v>
          </cell>
          <cell r="KE179">
            <v>0.25700000000000001</v>
          </cell>
          <cell r="KF179">
            <v>5.0000000000000001E-3</v>
          </cell>
          <cell r="KG179">
            <v>0</v>
          </cell>
          <cell r="KH179">
            <v>0</v>
          </cell>
          <cell r="KI179">
            <v>5.0000000000000001E-3</v>
          </cell>
          <cell r="KJ179">
            <v>8.1000000000000003E-2</v>
          </cell>
          <cell r="KK179">
            <v>0.433</v>
          </cell>
          <cell r="KL179">
            <v>0.02</v>
          </cell>
          <cell r="KM179">
            <v>0</v>
          </cell>
          <cell r="KN179">
            <v>0</v>
          </cell>
          <cell r="KO179">
            <v>0</v>
          </cell>
          <cell r="KP179">
            <v>1.2E-2</v>
          </cell>
          <cell r="KQ179">
            <v>5.8000000000000003E-2</v>
          </cell>
          <cell r="KR179">
            <v>1E-3</v>
          </cell>
          <cell r="KS179">
            <v>0</v>
          </cell>
          <cell r="KT179">
            <v>0</v>
          </cell>
          <cell r="KU179">
            <v>0</v>
          </cell>
          <cell r="KV179">
            <v>0</v>
          </cell>
          <cell r="KW179">
            <v>2E-3</v>
          </cell>
          <cell r="KX179">
            <v>1E-3</v>
          </cell>
          <cell r="KY179">
            <v>0</v>
          </cell>
          <cell r="KZ179">
            <v>0</v>
          </cell>
          <cell r="LA179">
            <v>1E-3</v>
          </cell>
          <cell r="LB179">
            <v>4.2000000000000003E-2</v>
          </cell>
          <cell r="LC179">
            <v>0.02</v>
          </cell>
          <cell r="LD179">
            <v>1E-3</v>
          </cell>
          <cell r="LE179">
            <v>0</v>
          </cell>
          <cell r="LF179">
            <v>1E-3</v>
          </cell>
          <cell r="LG179">
            <v>8.9999999999999993E-3</v>
          </cell>
          <cell r="LH179">
            <v>9.2999999999999999E-2</v>
          </cell>
          <cell r="LI179">
            <v>0.20300000000000001</v>
          </cell>
          <cell r="LJ179">
            <v>5.0000000000000001E-3</v>
          </cell>
          <cell r="LK179">
            <v>5.0000000000000001E-3</v>
          </cell>
          <cell r="LL179">
            <v>4.0000000000000001E-3</v>
          </cell>
          <cell r="LM179">
            <v>2.9000000000000001E-2</v>
          </cell>
          <cell r="LN179">
            <v>0.14000000000000001</v>
          </cell>
          <cell r="LO179">
            <v>0.35</v>
          </cell>
          <cell r="LP179">
            <v>2.4E-2</v>
          </cell>
          <cell r="LQ179">
            <v>0</v>
          </cell>
          <cell r="LR179">
            <v>0</v>
          </cell>
          <cell r="LS179">
            <v>1E-3</v>
          </cell>
          <cell r="LT179">
            <v>1.2999999999999999E-2</v>
          </cell>
          <cell r="LU179">
            <v>5.5E-2</v>
          </cell>
          <cell r="LV179">
            <v>1E-3</v>
          </cell>
          <cell r="LW179">
            <v>0</v>
          </cell>
          <cell r="LX179">
            <v>0</v>
          </cell>
          <cell r="LY179">
            <v>0</v>
          </cell>
          <cell r="LZ179">
            <v>0</v>
          </cell>
          <cell r="MA179">
            <v>0</v>
          </cell>
          <cell r="MB179">
            <v>2E-3</v>
          </cell>
          <cell r="MC179">
            <v>0</v>
          </cell>
          <cell r="MD179">
            <v>0</v>
          </cell>
          <cell r="ME179">
            <v>0</v>
          </cell>
          <cell r="MF179">
            <v>0</v>
          </cell>
          <cell r="MG179">
            <v>1.7000000000000001E-2</v>
          </cell>
          <cell r="MH179">
            <v>4.5999999999999999E-2</v>
          </cell>
          <cell r="MI179">
            <v>0</v>
          </cell>
          <cell r="MJ179">
            <v>0</v>
          </cell>
          <cell r="MK179">
            <v>0</v>
          </cell>
          <cell r="ML179">
            <v>0</v>
          </cell>
          <cell r="MM179">
            <v>3.5000000000000003E-2</v>
          </cell>
          <cell r="MN179">
            <v>0.29599999999999999</v>
          </cell>
          <cell r="MO179">
            <v>0</v>
          </cell>
          <cell r="MP179">
            <v>0</v>
          </cell>
          <cell r="MQ179">
            <v>0</v>
          </cell>
          <cell r="MR179">
            <v>0</v>
          </cell>
          <cell r="MS179">
            <v>2E-3</v>
          </cell>
          <cell r="MT179">
            <v>0.52800000000000002</v>
          </cell>
          <cell r="MU179">
            <v>0</v>
          </cell>
          <cell r="MV179">
            <v>0</v>
          </cell>
          <cell r="MW179">
            <v>0</v>
          </cell>
          <cell r="MX179">
            <v>0</v>
          </cell>
          <cell r="MY179">
            <v>0</v>
          </cell>
          <cell r="MZ179">
            <v>7.1999999999999995E-2</v>
          </cell>
          <cell r="NA179">
            <v>7.3999999999999996E-2</v>
          </cell>
          <cell r="NB179">
            <v>8.6999999999999994E-2</v>
          </cell>
          <cell r="NC179">
            <v>8.0000000000000002E-3</v>
          </cell>
          <cell r="ND179">
            <v>3.6999999999999998E-2</v>
          </cell>
          <cell r="NE179">
            <v>2.4E-2</v>
          </cell>
          <cell r="NF179">
            <v>1E-3</v>
          </cell>
          <cell r="NG179">
            <v>9.5000000000000001E-2</v>
          </cell>
          <cell r="NH179">
            <v>0.02</v>
          </cell>
          <cell r="NI179">
            <v>0.20799999999999999</v>
          </cell>
          <cell r="NJ179">
            <v>1.4E-2</v>
          </cell>
          <cell r="NK179">
            <v>0</v>
          </cell>
          <cell r="NL179">
            <v>1.2E-2</v>
          </cell>
          <cell r="NM179">
            <v>8.0000000000000002E-3</v>
          </cell>
          <cell r="NN179">
            <v>9.8000000000000004E-2</v>
          </cell>
          <cell r="NO179">
            <v>0.01</v>
          </cell>
          <cell r="NP179">
            <v>2E-3</v>
          </cell>
          <cell r="NQ179">
            <v>3.9E-2</v>
          </cell>
          <cell r="NR179">
            <v>4.0000000000000001E-3</v>
          </cell>
          <cell r="NS179">
            <v>0.04</v>
          </cell>
          <cell r="NT179">
            <v>0.218</v>
          </cell>
          <cell r="NU179">
            <v>0.2</v>
          </cell>
          <cell r="NV179">
            <v>1.7000000000000001E-2</v>
          </cell>
          <cell r="NW179">
            <v>2E-3</v>
          </cell>
          <cell r="NX179">
            <v>1.2999999999999999E-2</v>
          </cell>
          <cell r="NY179">
            <v>0.03</v>
          </cell>
          <cell r="NZ179">
            <v>0.26700000000000002</v>
          </cell>
          <cell r="OA179">
            <v>2.5000000000000001E-2</v>
          </cell>
          <cell r="OB179">
            <v>1.7000000000000001E-2</v>
          </cell>
          <cell r="OC179">
            <v>2E-3</v>
          </cell>
          <cell r="OD179">
            <v>1.4E-2</v>
          </cell>
          <cell r="OE179">
            <v>0.10299999999999999</v>
          </cell>
          <cell r="OF179">
            <v>8.0000000000000002E-3</v>
          </cell>
          <cell r="OG179">
            <v>3.2000000000000001E-2</v>
          </cell>
          <cell r="OH179">
            <v>1.7000000000000001E-2</v>
          </cell>
          <cell r="OI179">
            <v>5.0000000000000001E-3</v>
          </cell>
          <cell r="OJ179">
            <v>0.249</v>
          </cell>
          <cell r="OK179">
            <v>7.2999999999999995E-2</v>
          </cell>
          <cell r="OL179">
            <v>3.0000000000000001E-3</v>
          </cell>
          <cell r="OM179">
            <v>0</v>
          </cell>
          <cell r="ON179">
            <v>2E-3</v>
          </cell>
          <cell r="OO179">
            <v>0.115</v>
          </cell>
          <cell r="OP179">
            <v>0.09</v>
          </cell>
          <cell r="OQ179">
            <v>5.0000000000000001E-3</v>
          </cell>
          <cell r="OR179">
            <v>2.5000000000000001E-2</v>
          </cell>
          <cell r="OS179">
            <v>8.9999999999999993E-3</v>
          </cell>
          <cell r="OT179">
            <v>1.7999999999999999E-2</v>
          </cell>
          <cell r="OU179">
            <v>0.01</v>
          </cell>
          <cell r="OV179">
            <v>2E-3</v>
          </cell>
          <cell r="OW179">
            <v>3.9E-2</v>
          </cell>
          <cell r="OX179">
            <v>0.19600000000000001</v>
          </cell>
          <cell r="OY179">
            <v>0.111</v>
          </cell>
          <cell r="OZ179">
            <v>3.5999999999999997E-2</v>
          </cell>
          <cell r="PA179">
            <v>2.8000000000000001E-2</v>
          </cell>
          <cell r="PB179">
            <v>8.0000000000000002E-3</v>
          </cell>
          <cell r="PC179">
            <v>8.0000000000000002E-3</v>
          </cell>
          <cell r="PD179">
            <v>0.221</v>
          </cell>
        </row>
        <row r="180">
          <cell r="A180" t="str">
            <v>AEV2</v>
          </cell>
          <cell r="B180" t="str">
            <v>180</v>
          </cell>
          <cell r="C180" t="str">
            <v>NAF 4</v>
          </cell>
          <cell r="D180" t="str">
            <v>EV2</v>
          </cell>
          <cell r="E180" t="str">
            <v>A</v>
          </cell>
          <cell r="F180">
            <v>2.3E-2</v>
          </cell>
          <cell r="G180">
            <v>8.2000000000000003E-2</v>
          </cell>
          <cell r="H180">
            <v>0.22900000000000001</v>
          </cell>
          <cell r="I180">
            <v>0.61699999999999999</v>
          </cell>
          <cell r="J180">
            <v>0.05</v>
          </cell>
          <cell r="K180">
            <v>0.54400000000000004</v>
          </cell>
          <cell r="L180">
            <v>0.39500000000000002</v>
          </cell>
          <cell r="M180">
            <v>0.03</v>
          </cell>
          <cell r="N180">
            <v>0.03</v>
          </cell>
          <cell r="O180">
            <v>0.19600000000000001</v>
          </cell>
          <cell r="P180">
            <v>0.17699999999999999</v>
          </cell>
          <cell r="Q180">
            <v>6.4000000000000001E-2</v>
          </cell>
          <cell r="R180">
            <v>3.2000000000000001E-2</v>
          </cell>
          <cell r="S180">
            <v>0.12</v>
          </cell>
          <cell r="T180">
            <v>0.253</v>
          </cell>
          <cell r="U180">
            <v>0.22</v>
          </cell>
          <cell r="V180">
            <v>0.121</v>
          </cell>
          <cell r="W180">
            <v>0.25900000000000001</v>
          </cell>
          <cell r="X180">
            <v>0.14499999999999999</v>
          </cell>
          <cell r="Y180">
            <v>0.80600000000000005</v>
          </cell>
          <cell r="Z180">
            <v>4.9000000000000002E-2</v>
          </cell>
          <cell r="AA180">
            <v>7.1999999999999995E-2</v>
          </cell>
          <cell r="AB180">
            <v>0.34799999999999998</v>
          </cell>
          <cell r="AC180">
            <v>0.19600000000000001</v>
          </cell>
          <cell r="AD180">
            <v>0.45700000000000002</v>
          </cell>
          <cell r="AE180">
            <v>0.28299999999999997</v>
          </cell>
          <cell r="AF180">
            <v>0.224</v>
          </cell>
          <cell r="AG180">
            <v>0.77600000000000002</v>
          </cell>
          <cell r="AH180">
            <v>0.09</v>
          </cell>
          <cell r="AI180">
            <v>0.91</v>
          </cell>
          <cell r="AK180">
            <v>0.48699999999999999</v>
          </cell>
          <cell r="AL180">
            <v>0.39300000000000002</v>
          </cell>
          <cell r="AM180">
            <v>8.9999999999999993E-3</v>
          </cell>
          <cell r="AN180">
            <v>4.9000000000000002E-2</v>
          </cell>
          <cell r="AO180">
            <v>6.3E-2</v>
          </cell>
          <cell r="AP180">
            <v>0.04</v>
          </cell>
          <cell r="AQ180">
            <v>2.1999999999999999E-2</v>
          </cell>
          <cell r="AR180">
            <v>2.1999999999999999E-2</v>
          </cell>
          <cell r="AS180">
            <v>0.82099999999999995</v>
          </cell>
          <cell r="AT180">
            <v>9.4E-2</v>
          </cell>
          <cell r="AV180">
            <v>3.2000000000000001E-2</v>
          </cell>
          <cell r="AW180">
            <v>5.0999999999999997E-2</v>
          </cell>
          <cell r="AX180">
            <v>1.7000000000000001E-2</v>
          </cell>
          <cell r="AY180">
            <v>0.71899999999999997</v>
          </cell>
          <cell r="AZ180">
            <v>0.18099999999999999</v>
          </cell>
          <cell r="BA180">
            <v>13.481</v>
          </cell>
          <cell r="BB180">
            <v>0.10199999999999999</v>
          </cell>
          <cell r="BC180">
            <v>0.152</v>
          </cell>
          <cell r="BD180">
            <v>0.27700000000000002</v>
          </cell>
          <cell r="BE180">
            <v>0.46800000000000003</v>
          </cell>
          <cell r="BF180">
            <v>0.67400000000000004</v>
          </cell>
          <cell r="BG180">
            <v>9.4E-2</v>
          </cell>
          <cell r="BH180">
            <v>4.9000000000000002E-2</v>
          </cell>
          <cell r="BI180">
            <v>5.7000000000000002E-2</v>
          </cell>
          <cell r="BJ180">
            <v>4.5999999999999999E-2</v>
          </cell>
          <cell r="BK180">
            <v>7.9000000000000001E-2</v>
          </cell>
          <cell r="BL180">
            <v>6.3E-2</v>
          </cell>
          <cell r="BM180">
            <v>4.3999999999999997E-2</v>
          </cell>
          <cell r="BN180">
            <v>3.4000000000000002E-2</v>
          </cell>
          <cell r="BO180">
            <v>6.3E-2</v>
          </cell>
          <cell r="BP180">
            <v>0.124</v>
          </cell>
          <cell r="BQ180">
            <v>0.67200000000000004</v>
          </cell>
          <cell r="BR180">
            <v>3.5000000000000003E-2</v>
          </cell>
          <cell r="BS180">
            <v>1.7999999999999999E-2</v>
          </cell>
          <cell r="BT180">
            <v>1.4E-2</v>
          </cell>
          <cell r="BU180">
            <v>3.2000000000000001E-2</v>
          </cell>
          <cell r="BV180">
            <v>6.2E-2</v>
          </cell>
          <cell r="BW180">
            <v>0.83799999999999997</v>
          </cell>
          <cell r="BX180">
            <v>0</v>
          </cell>
          <cell r="BY180">
            <v>0</v>
          </cell>
          <cell r="BZ180">
            <v>8.9999999999999993E-3</v>
          </cell>
          <cell r="CA180">
            <v>9.1999999999999998E-2</v>
          </cell>
          <cell r="CB180">
            <v>0.54400000000000004</v>
          </cell>
          <cell r="CC180">
            <v>0.35399999999999998</v>
          </cell>
          <cell r="CD180">
            <v>1.6E-2</v>
          </cell>
          <cell r="CE180">
            <v>8.0000000000000002E-3</v>
          </cell>
          <cell r="CF180">
            <v>1.2E-2</v>
          </cell>
          <cell r="CG180">
            <v>0.13</v>
          </cell>
          <cell r="CH180">
            <v>0.52200000000000002</v>
          </cell>
          <cell r="CI180">
            <v>0.313</v>
          </cell>
          <cell r="CJ180">
            <v>0</v>
          </cell>
          <cell r="CK180">
            <v>0</v>
          </cell>
          <cell r="CL180">
            <v>0</v>
          </cell>
          <cell r="CM180">
            <v>2E-3</v>
          </cell>
          <cell r="CN180">
            <v>8.0000000000000002E-3</v>
          </cell>
          <cell r="CO180">
            <v>0.98899999999999999</v>
          </cell>
          <cell r="CP180">
            <v>0.54400000000000004</v>
          </cell>
          <cell r="CQ180">
            <v>0.28599999999999998</v>
          </cell>
          <cell r="CR180">
            <v>7.1999999999999995E-2</v>
          </cell>
          <cell r="CS180">
            <v>2.1000000000000001E-2</v>
          </cell>
          <cell r="CT180">
            <v>7.8E-2</v>
          </cell>
          <cell r="CU180">
            <v>0.54700000000000004</v>
          </cell>
          <cell r="CV180">
            <v>0.223</v>
          </cell>
          <cell r="CW180">
            <v>5.1999999999999998E-2</v>
          </cell>
          <cell r="CX180">
            <v>7.5999999999999998E-2</v>
          </cell>
          <cell r="CY180">
            <v>0.10199999999999999</v>
          </cell>
          <cell r="CZ180">
            <v>0.72</v>
          </cell>
          <cell r="DA180">
            <v>0.188</v>
          </cell>
          <cell r="DB180">
            <v>6.9000000000000006E-2</v>
          </cell>
          <cell r="DC180">
            <v>5.0000000000000001E-3</v>
          </cell>
          <cell r="DD180">
            <v>1.7999999999999999E-2</v>
          </cell>
          <cell r="DE180">
            <v>0.53100000000000003</v>
          </cell>
          <cell r="DF180">
            <v>0.187</v>
          </cell>
          <cell r="DG180">
            <v>7.8E-2</v>
          </cell>
          <cell r="DH180">
            <v>2.5000000000000001E-2</v>
          </cell>
          <cell r="DI180">
            <v>0.17899999999999999</v>
          </cell>
          <cell r="DJ180">
            <v>0.47899999999999998</v>
          </cell>
          <cell r="DK180">
            <v>6.4000000000000001E-2</v>
          </cell>
          <cell r="DL180">
            <v>1.4999999999999999E-2</v>
          </cell>
          <cell r="DM180">
            <v>1.0999999999999999E-2</v>
          </cell>
          <cell r="DN180">
            <v>0.43099999999999999</v>
          </cell>
          <cell r="DO180">
            <v>0.53100000000000003</v>
          </cell>
          <cell r="DP180">
            <v>0.13900000000000001</v>
          </cell>
          <cell r="DQ180">
            <v>2.7E-2</v>
          </cell>
          <cell r="DR180">
            <v>4.2999999999999997E-2</v>
          </cell>
          <cell r="DS180">
            <v>0.25900000000000001</v>
          </cell>
          <cell r="DT180">
            <v>0.53</v>
          </cell>
          <cell r="DU180">
            <v>0.26900000000000002</v>
          </cell>
          <cell r="DV180">
            <v>0.13400000000000001</v>
          </cell>
          <cell r="DW180">
            <v>5.0000000000000001E-3</v>
          </cell>
          <cell r="DX180">
            <v>6.2E-2</v>
          </cell>
          <cell r="DY180">
            <v>0.3</v>
          </cell>
          <cell r="DZ180">
            <v>0.318</v>
          </cell>
          <cell r="EA180">
            <v>0.124</v>
          </cell>
          <cell r="EB180">
            <v>0.25800000000000001</v>
          </cell>
          <cell r="EC180">
            <v>0.129</v>
          </cell>
          <cell r="ED180">
            <v>0.34300000000000003</v>
          </cell>
          <cell r="EE180">
            <v>7.0000000000000007E-2</v>
          </cell>
          <cell r="EF180">
            <v>0.23300000000000001</v>
          </cell>
          <cell r="EG180">
            <v>0.22500000000000001</v>
          </cell>
          <cell r="EH180">
            <v>0.317</v>
          </cell>
          <cell r="EI180">
            <v>0.307</v>
          </cell>
          <cell r="EJ180">
            <v>0.13600000000000001</v>
          </cell>
          <cell r="EK180">
            <v>0.23899999999999999</v>
          </cell>
          <cell r="EL180">
            <v>0.26500000000000001</v>
          </cell>
          <cell r="EM180">
            <v>0.06</v>
          </cell>
          <cell r="EN180">
            <v>8.8999999999999996E-2</v>
          </cell>
          <cell r="EO180">
            <v>0.104</v>
          </cell>
          <cell r="EP180">
            <v>0.13600000000000001</v>
          </cell>
          <cell r="EQ180">
            <v>0.34599999999999997</v>
          </cell>
          <cell r="ER180">
            <v>0.26700000000000002</v>
          </cell>
          <cell r="ES180">
            <v>0.374</v>
          </cell>
          <cell r="ET180">
            <v>7.3999999999999996E-2</v>
          </cell>
          <cell r="EU180">
            <v>0.17199999999999999</v>
          </cell>
          <cell r="EV180">
            <v>0.09</v>
          </cell>
          <cell r="EW180">
            <v>8.0000000000000002E-3</v>
          </cell>
          <cell r="EX180">
            <v>8.8999999999999996E-2</v>
          </cell>
          <cell r="EY180">
            <v>0.12</v>
          </cell>
          <cell r="EZ180">
            <v>0.21299999999999999</v>
          </cell>
          <cell r="FA180">
            <v>0.29299999999999998</v>
          </cell>
          <cell r="FB180">
            <v>0.34699999999999998</v>
          </cell>
          <cell r="FC180">
            <v>0.32300000000000001</v>
          </cell>
          <cell r="FD180">
            <v>3.5999999999999997E-2</v>
          </cell>
          <cell r="FE180">
            <v>0.29899999999999999</v>
          </cell>
          <cell r="FF180">
            <v>0.45800000000000002</v>
          </cell>
          <cell r="FG180">
            <v>0.221</v>
          </cell>
          <cell r="FH180">
            <v>2.3E-2</v>
          </cell>
          <cell r="FI180">
            <v>0.14699999999999999</v>
          </cell>
          <cell r="FJ180">
            <v>0.55000000000000004</v>
          </cell>
          <cell r="FK180">
            <v>0.27200000000000002</v>
          </cell>
          <cell r="FL180">
            <v>3.2000000000000001E-2</v>
          </cell>
          <cell r="FM180">
            <v>0.10299999999999999</v>
          </cell>
          <cell r="FN180">
            <v>0.51</v>
          </cell>
          <cell r="FO180">
            <v>0.33800000000000002</v>
          </cell>
          <cell r="FP180">
            <v>4.9000000000000002E-2</v>
          </cell>
          <cell r="FQ180">
            <v>0.69199999999999995</v>
          </cell>
          <cell r="FR180">
            <v>0.11</v>
          </cell>
          <cell r="FS180">
            <v>5.6000000000000001E-2</v>
          </cell>
          <cell r="FT180">
            <v>5.8999999999999997E-2</v>
          </cell>
          <cell r="FU180">
            <v>8.1000000000000003E-2</v>
          </cell>
          <cell r="FV180">
            <v>1E-3</v>
          </cell>
          <cell r="FW180">
            <v>0.68100000000000005</v>
          </cell>
          <cell r="FX180">
            <v>0.11</v>
          </cell>
          <cell r="FY180">
            <v>5.6000000000000001E-2</v>
          </cell>
          <cell r="FZ180">
            <v>6.3E-2</v>
          </cell>
          <cell r="GA180">
            <v>8.7999999999999995E-2</v>
          </cell>
          <cell r="GB180">
            <v>2E-3</v>
          </cell>
          <cell r="GC180">
            <v>6.0000000000000001E-3</v>
          </cell>
          <cell r="GD180">
            <v>2E-3</v>
          </cell>
          <cell r="GE180">
            <v>1E-3</v>
          </cell>
          <cell r="GF180">
            <v>1E-3</v>
          </cell>
          <cell r="GG180">
            <v>7.0000000000000001E-3</v>
          </cell>
          <cell r="GH180">
            <v>6.0000000000000001E-3</v>
          </cell>
          <cell r="GI180">
            <v>3.2000000000000001E-2</v>
          </cell>
          <cell r="GJ180">
            <v>1.2999999999999999E-2</v>
          </cell>
          <cell r="GK180">
            <v>5.0000000000000001E-3</v>
          </cell>
          <cell r="GL180">
            <v>1.2999999999999999E-2</v>
          </cell>
          <cell r="GM180">
            <v>0.01</v>
          </cell>
          <cell r="GN180">
            <v>8.0000000000000002E-3</v>
          </cell>
          <cell r="GO180">
            <v>0.14299999999999999</v>
          </cell>
          <cell r="GP180">
            <v>2.8000000000000001E-2</v>
          </cell>
          <cell r="GQ180">
            <v>2.1999999999999999E-2</v>
          </cell>
          <cell r="GR180">
            <v>1.2E-2</v>
          </cell>
          <cell r="GS180">
            <v>7.0000000000000001E-3</v>
          </cell>
          <cell r="GT180">
            <v>1.4999999999999999E-2</v>
          </cell>
          <cell r="GU180">
            <v>0.45300000000000001</v>
          </cell>
          <cell r="GV180">
            <v>4.8000000000000001E-2</v>
          </cell>
          <cell r="GW180">
            <v>1.9E-2</v>
          </cell>
          <cell r="GX180">
            <v>0.03</v>
          </cell>
          <cell r="GY180">
            <v>2.1000000000000001E-2</v>
          </cell>
          <cell r="GZ180">
            <v>4.7E-2</v>
          </cell>
          <cell r="HA180">
            <v>4.1000000000000002E-2</v>
          </cell>
          <cell r="HB180">
            <v>3.0000000000000001E-3</v>
          </cell>
          <cell r="HC180">
            <v>1E-3</v>
          </cell>
          <cell r="HD180">
            <v>2E-3</v>
          </cell>
          <cell r="HE180">
            <v>1E-3</v>
          </cell>
          <cell r="HF180">
            <v>3.0000000000000001E-3</v>
          </cell>
          <cell r="HG180">
            <v>1E-3</v>
          </cell>
          <cell r="HH180">
            <v>0</v>
          </cell>
          <cell r="HI180">
            <v>0</v>
          </cell>
          <cell r="HJ180">
            <v>0</v>
          </cell>
          <cell r="HK180">
            <v>3.0000000000000001E-3</v>
          </cell>
          <cell r="HL180">
            <v>1.7999999999999999E-2</v>
          </cell>
          <cell r="HM180">
            <v>3.0000000000000001E-3</v>
          </cell>
          <cell r="HN180">
            <v>4.0000000000000001E-3</v>
          </cell>
          <cell r="HO180">
            <v>2E-3</v>
          </cell>
          <cell r="HP180">
            <v>6.0000000000000001E-3</v>
          </cell>
          <cell r="HQ180">
            <v>1.0999999999999999E-2</v>
          </cell>
          <cell r="HR180">
            <v>5.3999999999999999E-2</v>
          </cell>
          <cell r="HS180">
            <v>1.4E-2</v>
          </cell>
          <cell r="HT180">
            <v>1.0999999999999999E-2</v>
          </cell>
          <cell r="HU180">
            <v>1.0999999999999999E-2</v>
          </cell>
          <cell r="HV180">
            <v>1.6E-2</v>
          </cell>
          <cell r="HW180">
            <v>3.1E-2</v>
          </cell>
          <cell r="HX180">
            <v>0.13800000000000001</v>
          </cell>
          <cell r="HY180">
            <v>4.2000000000000003E-2</v>
          </cell>
          <cell r="HZ180">
            <v>2.7E-2</v>
          </cell>
          <cell r="IA180">
            <v>1.9E-2</v>
          </cell>
          <cell r="IB180">
            <v>3.6999999999999998E-2</v>
          </cell>
          <cell r="IC180">
            <v>7.3999999999999996E-2</v>
          </cell>
          <cell r="ID180">
            <v>0.42399999999999999</v>
          </cell>
          <cell r="IE180">
            <v>1E-3</v>
          </cell>
          <cell r="IF180">
            <v>2E-3</v>
          </cell>
          <cell r="IG180">
            <v>1E-3</v>
          </cell>
          <cell r="IH180">
            <v>3.0000000000000001E-3</v>
          </cell>
          <cell r="II180">
            <v>6.0000000000000001E-3</v>
          </cell>
          <cell r="IJ180">
            <v>3.7999999999999999E-2</v>
          </cell>
          <cell r="IK180">
            <v>1.0999999999999999E-2</v>
          </cell>
          <cell r="IL180">
            <v>2E-3</v>
          </cell>
          <cell r="IM180">
            <v>1E-3</v>
          </cell>
          <cell r="IN180">
            <v>0</v>
          </cell>
          <cell r="IO180">
            <v>3.0000000000000001E-3</v>
          </cell>
          <cell r="IP180">
            <v>7.0000000000000001E-3</v>
          </cell>
          <cell r="IQ180">
            <v>1.2E-2</v>
          </cell>
          <cell r="IR180">
            <v>6.0000000000000001E-3</v>
          </cell>
          <cell r="IS180">
            <v>8.0000000000000002E-3</v>
          </cell>
          <cell r="IT180">
            <v>1.2999999999999999E-2</v>
          </cell>
          <cell r="IU180">
            <v>0.01</v>
          </cell>
          <cell r="IV180">
            <v>3.2000000000000001E-2</v>
          </cell>
          <cell r="IW180">
            <v>7.0000000000000001E-3</v>
          </cell>
          <cell r="IX180">
            <v>6.0000000000000001E-3</v>
          </cell>
          <cell r="IY180">
            <v>5.0000000000000001E-3</v>
          </cell>
          <cell r="IZ180">
            <v>1.2999999999999999E-2</v>
          </cell>
          <cell r="JA180">
            <v>2.5000000000000001E-2</v>
          </cell>
          <cell r="JB180">
            <v>0.16700000000000001</v>
          </cell>
          <cell r="JC180">
            <v>5.0000000000000001E-3</v>
          </cell>
          <cell r="JD180">
            <v>3.0000000000000001E-3</v>
          </cell>
          <cell r="JE180">
            <v>0</v>
          </cell>
          <cell r="JF180">
            <v>6.0000000000000001E-3</v>
          </cell>
          <cell r="JG180">
            <v>2.1999999999999999E-2</v>
          </cell>
          <cell r="JH180">
            <v>0.58599999999999997</v>
          </cell>
          <cell r="JI180">
            <v>0</v>
          </cell>
          <cell r="JJ180">
            <v>0</v>
          </cell>
          <cell r="JK180">
            <v>1E-3</v>
          </cell>
          <cell r="JL180">
            <v>0</v>
          </cell>
          <cell r="JM180">
            <v>2E-3</v>
          </cell>
          <cell r="JN180">
            <v>4.5999999999999999E-2</v>
          </cell>
          <cell r="JO180">
            <v>0</v>
          </cell>
          <cell r="JP180">
            <v>0</v>
          </cell>
          <cell r="JQ180">
            <v>0</v>
          </cell>
          <cell r="JR180">
            <v>1E-3</v>
          </cell>
          <cell r="JS180">
            <v>1.0999999999999999E-2</v>
          </cell>
          <cell r="JT180">
            <v>0.01</v>
          </cell>
          <cell r="JU180">
            <v>0</v>
          </cell>
          <cell r="JV180">
            <v>0</v>
          </cell>
          <cell r="JW180">
            <v>2E-3</v>
          </cell>
          <cell r="JX180">
            <v>7.0000000000000001E-3</v>
          </cell>
          <cell r="JY180">
            <v>0.04</v>
          </cell>
          <cell r="JZ180">
            <v>3.2000000000000001E-2</v>
          </cell>
          <cell r="KA180">
            <v>0</v>
          </cell>
          <cell r="KB180">
            <v>0</v>
          </cell>
          <cell r="KC180">
            <v>2E-3</v>
          </cell>
          <cell r="KD180">
            <v>2.1999999999999999E-2</v>
          </cell>
          <cell r="KE180">
            <v>0.125</v>
          </cell>
          <cell r="KF180">
            <v>7.2999999999999995E-2</v>
          </cell>
          <cell r="KG180">
            <v>0</v>
          </cell>
          <cell r="KH180">
            <v>0</v>
          </cell>
          <cell r="KI180">
            <v>5.0000000000000001E-3</v>
          </cell>
          <cell r="KJ180">
            <v>5.6000000000000001E-2</v>
          </cell>
          <cell r="KK180">
            <v>0.33900000000000002</v>
          </cell>
          <cell r="KL180">
            <v>0.224</v>
          </cell>
          <cell r="KM180">
            <v>0</v>
          </cell>
          <cell r="KN180">
            <v>0</v>
          </cell>
          <cell r="KO180">
            <v>0</v>
          </cell>
          <cell r="KP180">
            <v>6.0000000000000001E-3</v>
          </cell>
          <cell r="KQ180">
            <v>2.9000000000000001E-2</v>
          </cell>
          <cell r="KR180">
            <v>1.4999999999999999E-2</v>
          </cell>
          <cell r="KS180">
            <v>0</v>
          </cell>
          <cell r="KT180">
            <v>0</v>
          </cell>
          <cell r="KU180">
            <v>0</v>
          </cell>
          <cell r="KV180">
            <v>2E-3</v>
          </cell>
          <cell r="KW180">
            <v>1.0999999999999999E-2</v>
          </cell>
          <cell r="KX180">
            <v>8.9999999999999993E-3</v>
          </cell>
          <cell r="KY180">
            <v>2E-3</v>
          </cell>
          <cell r="KZ180">
            <v>2E-3</v>
          </cell>
          <cell r="LA180">
            <v>0</v>
          </cell>
          <cell r="LB180">
            <v>1.2999999999999999E-2</v>
          </cell>
          <cell r="LC180">
            <v>3.9E-2</v>
          </cell>
          <cell r="LD180">
            <v>2.5999999999999999E-2</v>
          </cell>
          <cell r="LE180">
            <v>1E-3</v>
          </cell>
          <cell r="LF180">
            <v>1E-3</v>
          </cell>
          <cell r="LG180">
            <v>2E-3</v>
          </cell>
          <cell r="LH180">
            <v>3.3000000000000002E-2</v>
          </cell>
          <cell r="LI180">
            <v>0.113</v>
          </cell>
          <cell r="LJ180">
            <v>7.0000000000000007E-2</v>
          </cell>
          <cell r="LK180">
            <v>1.2999999999999999E-2</v>
          </cell>
          <cell r="LL180">
            <v>4.0000000000000001E-3</v>
          </cell>
          <cell r="LM180">
            <v>8.9999999999999993E-3</v>
          </cell>
          <cell r="LN180">
            <v>7.2999999999999995E-2</v>
          </cell>
          <cell r="LO180">
            <v>0.32800000000000001</v>
          </cell>
          <cell r="LP180">
            <v>0.19800000000000001</v>
          </cell>
          <cell r="LQ180">
            <v>0</v>
          </cell>
          <cell r="LR180">
            <v>0</v>
          </cell>
          <cell r="LS180">
            <v>0</v>
          </cell>
          <cell r="LT180">
            <v>8.0000000000000002E-3</v>
          </cell>
          <cell r="LU180">
            <v>3.1E-2</v>
          </cell>
          <cell r="LV180">
            <v>1.0999999999999999E-2</v>
          </cell>
          <cell r="LW180">
            <v>0</v>
          </cell>
          <cell r="LX180">
            <v>0</v>
          </cell>
          <cell r="LY180">
            <v>0</v>
          </cell>
          <cell r="LZ180">
            <v>0</v>
          </cell>
          <cell r="MA180">
            <v>0</v>
          </cell>
          <cell r="MB180">
            <v>2.3E-2</v>
          </cell>
          <cell r="MC180">
            <v>0</v>
          </cell>
          <cell r="MD180">
            <v>0</v>
          </cell>
          <cell r="ME180">
            <v>0</v>
          </cell>
          <cell r="MF180">
            <v>0</v>
          </cell>
          <cell r="MG180">
            <v>2E-3</v>
          </cell>
          <cell r="MH180">
            <v>8.1000000000000003E-2</v>
          </cell>
          <cell r="MI180">
            <v>0</v>
          </cell>
          <cell r="MJ180">
            <v>0</v>
          </cell>
          <cell r="MK180">
            <v>0</v>
          </cell>
          <cell r="ML180">
            <v>0</v>
          </cell>
          <cell r="MM180">
            <v>3.0000000000000001E-3</v>
          </cell>
          <cell r="MN180">
            <v>0.215</v>
          </cell>
          <cell r="MO180">
            <v>0</v>
          </cell>
          <cell r="MP180">
            <v>0</v>
          </cell>
          <cell r="MQ180">
            <v>0</v>
          </cell>
          <cell r="MR180">
            <v>1E-3</v>
          </cell>
          <cell r="MS180">
            <v>2E-3</v>
          </cell>
          <cell r="MT180">
            <v>0.622</v>
          </cell>
          <cell r="MU180">
            <v>0</v>
          </cell>
          <cell r="MV180">
            <v>0</v>
          </cell>
          <cell r="MW180">
            <v>0</v>
          </cell>
          <cell r="MX180">
            <v>0</v>
          </cell>
          <cell r="MY180">
            <v>0</v>
          </cell>
          <cell r="MZ180">
            <v>4.9000000000000002E-2</v>
          </cell>
          <cell r="NA180">
            <v>0.115</v>
          </cell>
          <cell r="NB180">
            <v>0.124</v>
          </cell>
          <cell r="NC180">
            <v>1.4999999999999999E-2</v>
          </cell>
          <cell r="ND180">
            <v>2.5000000000000001E-2</v>
          </cell>
          <cell r="NE180">
            <v>2.1999999999999999E-2</v>
          </cell>
          <cell r="NF180">
            <v>0.01</v>
          </cell>
          <cell r="NG180">
            <v>0.156</v>
          </cell>
          <cell r="NH180">
            <v>3.3000000000000002E-2</v>
          </cell>
          <cell r="NI180">
            <v>9.9000000000000005E-2</v>
          </cell>
          <cell r="NJ180">
            <v>1.9E-2</v>
          </cell>
          <cell r="NK180">
            <v>1E-3</v>
          </cell>
          <cell r="NL180">
            <v>2.5999999999999999E-2</v>
          </cell>
          <cell r="NM180">
            <v>1.2E-2</v>
          </cell>
          <cell r="NN180">
            <v>8.2000000000000003E-2</v>
          </cell>
          <cell r="NO180">
            <v>4.0000000000000001E-3</v>
          </cell>
          <cell r="NP180">
            <v>2E-3</v>
          </cell>
          <cell r="NQ180">
            <v>3.7999999999999999E-2</v>
          </cell>
          <cell r="NR180">
            <v>0.01</v>
          </cell>
          <cell r="NS180">
            <v>2.7E-2</v>
          </cell>
          <cell r="NT180">
            <v>0.18</v>
          </cell>
          <cell r="NU180">
            <v>0.253</v>
          </cell>
          <cell r="NV180">
            <v>2.5999999999999999E-2</v>
          </cell>
          <cell r="NW180">
            <v>3.0000000000000001E-3</v>
          </cell>
          <cell r="NX180">
            <v>1.7999999999999999E-2</v>
          </cell>
          <cell r="NY180">
            <v>3.3000000000000002E-2</v>
          </cell>
          <cell r="NZ180">
            <v>0.24299999999999999</v>
          </cell>
          <cell r="OA180">
            <v>2.4E-2</v>
          </cell>
          <cell r="OB180">
            <v>1.7999999999999999E-2</v>
          </cell>
          <cell r="OC180">
            <v>3.0000000000000001E-3</v>
          </cell>
          <cell r="OD180">
            <v>1.7999999999999999E-2</v>
          </cell>
          <cell r="OE180">
            <v>9.9000000000000005E-2</v>
          </cell>
          <cell r="OF180">
            <v>4.0000000000000001E-3</v>
          </cell>
          <cell r="OG180">
            <v>2.5999999999999999E-2</v>
          </cell>
          <cell r="OH180">
            <v>2.1000000000000001E-2</v>
          </cell>
          <cell r="OI180">
            <v>1.0999999999999999E-2</v>
          </cell>
          <cell r="OJ180">
            <v>0.20100000000000001</v>
          </cell>
          <cell r="OK180">
            <v>0.112</v>
          </cell>
          <cell r="OL180">
            <v>1.0999999999999999E-2</v>
          </cell>
          <cell r="OM180">
            <v>3.0000000000000001E-3</v>
          </cell>
          <cell r="ON180">
            <v>2E-3</v>
          </cell>
          <cell r="OO180">
            <v>0.13300000000000001</v>
          </cell>
          <cell r="OP180">
            <v>0.151</v>
          </cell>
          <cell r="OQ180">
            <v>2.7E-2</v>
          </cell>
          <cell r="OR180">
            <v>3.2000000000000001E-2</v>
          </cell>
          <cell r="OS180">
            <v>1.6E-2</v>
          </cell>
          <cell r="OT180">
            <v>3.4000000000000002E-2</v>
          </cell>
          <cell r="OU180">
            <v>1.4999999999999999E-2</v>
          </cell>
          <cell r="OV180">
            <v>6.0000000000000001E-3</v>
          </cell>
          <cell r="OW180">
            <v>2.5999999999999999E-2</v>
          </cell>
          <cell r="OX180">
            <v>9.6000000000000002E-2</v>
          </cell>
          <cell r="OY180">
            <v>8.5000000000000006E-2</v>
          </cell>
          <cell r="OZ180">
            <v>2.4E-2</v>
          </cell>
          <cell r="PA180">
            <v>2.8000000000000001E-2</v>
          </cell>
          <cell r="PB180">
            <v>1.4999999999999999E-2</v>
          </cell>
          <cell r="PC180">
            <v>7.0000000000000001E-3</v>
          </cell>
          <cell r="PD180">
            <v>0.17399999999999999</v>
          </cell>
        </row>
        <row r="181">
          <cell r="A181" t="str">
            <v>BEV2</v>
          </cell>
          <cell r="B181" t="str">
            <v>181</v>
          </cell>
          <cell r="C181" t="str">
            <v>NAF 4</v>
          </cell>
          <cell r="D181" t="str">
            <v>EV2</v>
          </cell>
          <cell r="E181" t="str">
            <v>B</v>
          </cell>
          <cell r="F181">
            <v>1.2E-2</v>
          </cell>
          <cell r="G181">
            <v>5.2999999999999999E-2</v>
          </cell>
          <cell r="H181">
            <v>0.222</v>
          </cell>
          <cell r="I181">
            <v>0.64400000000000002</v>
          </cell>
          <cell r="J181">
            <v>7.0000000000000007E-2</v>
          </cell>
          <cell r="K181">
            <v>0.628</v>
          </cell>
          <cell r="L181">
            <v>0.30499999999999999</v>
          </cell>
          <cell r="M181">
            <v>1.7999999999999999E-2</v>
          </cell>
          <cell r="N181">
            <v>0.05</v>
          </cell>
          <cell r="O181">
            <v>0.17399999999999999</v>
          </cell>
          <cell r="P181">
            <v>0.22700000000000001</v>
          </cell>
          <cell r="Q181">
            <v>5.1999999999999998E-2</v>
          </cell>
          <cell r="R181">
            <v>2.5999999999999999E-2</v>
          </cell>
          <cell r="S181">
            <v>0.189</v>
          </cell>
          <cell r="T181">
            <v>0.23</v>
          </cell>
          <cell r="U181">
            <v>0.151</v>
          </cell>
          <cell r="V181">
            <v>0.14199999999999999</v>
          </cell>
          <cell r="W181">
            <v>0.24299999999999999</v>
          </cell>
          <cell r="X181">
            <v>0.14399999999999999</v>
          </cell>
          <cell r="Y181">
            <v>0.78100000000000003</v>
          </cell>
          <cell r="Z181">
            <v>7.4999999999999997E-2</v>
          </cell>
          <cell r="AA181">
            <v>0.114</v>
          </cell>
          <cell r="AB181">
            <v>0.38600000000000001</v>
          </cell>
          <cell r="AC181">
            <v>0.24299999999999999</v>
          </cell>
          <cell r="AD181">
            <v>0.48599999999999999</v>
          </cell>
          <cell r="AE181">
            <v>0.29299999999999998</v>
          </cell>
          <cell r="AF181">
            <v>0.20599999999999999</v>
          </cell>
          <cell r="AG181">
            <v>0.79400000000000004</v>
          </cell>
          <cell r="AH181">
            <v>0.24299999999999999</v>
          </cell>
          <cell r="AI181">
            <v>0.75700000000000001</v>
          </cell>
          <cell r="AK181">
            <v>0.47599999999999998</v>
          </cell>
          <cell r="AL181">
            <v>0.28199999999999997</v>
          </cell>
          <cell r="AM181">
            <v>1.4999999999999999E-2</v>
          </cell>
          <cell r="AN181">
            <v>0.17499999999999999</v>
          </cell>
          <cell r="AO181">
            <v>5.2999999999999999E-2</v>
          </cell>
          <cell r="AP181">
            <v>8.7999999999999995E-2</v>
          </cell>
          <cell r="AQ181">
            <v>4.3999999999999997E-2</v>
          </cell>
          <cell r="AR181">
            <v>3.9E-2</v>
          </cell>
          <cell r="AS181">
            <v>0.69799999999999995</v>
          </cell>
          <cell r="AT181">
            <v>0.13200000000000001</v>
          </cell>
          <cell r="AV181">
            <v>3.2000000000000001E-2</v>
          </cell>
          <cell r="AW181">
            <v>4.3999999999999997E-2</v>
          </cell>
          <cell r="AX181">
            <v>1.2999999999999999E-2</v>
          </cell>
          <cell r="AY181">
            <v>0.73499999999999999</v>
          </cell>
          <cell r="AZ181">
            <v>0.17699999999999999</v>
          </cell>
          <cell r="BA181">
            <v>18.155999999999999</v>
          </cell>
          <cell r="BB181">
            <v>9.4E-2</v>
          </cell>
          <cell r="BC181">
            <v>0.16600000000000001</v>
          </cell>
          <cell r="BD181">
            <v>0.30199999999999999</v>
          </cell>
          <cell r="BE181">
            <v>0.438</v>
          </cell>
          <cell r="BF181">
            <v>0.63100000000000001</v>
          </cell>
          <cell r="BG181">
            <v>0.123</v>
          </cell>
          <cell r="BH181">
            <v>7.0000000000000007E-2</v>
          </cell>
          <cell r="BI181">
            <v>5.7000000000000002E-2</v>
          </cell>
          <cell r="BJ181">
            <v>6.0999999999999999E-2</v>
          </cell>
          <cell r="BK181">
            <v>5.8000000000000003E-2</v>
          </cell>
          <cell r="BL181">
            <v>6.6000000000000003E-2</v>
          </cell>
          <cell r="BM181">
            <v>6.8000000000000005E-2</v>
          </cell>
          <cell r="BN181">
            <v>6.7000000000000004E-2</v>
          </cell>
          <cell r="BO181">
            <v>7.3999999999999996E-2</v>
          </cell>
          <cell r="BP181">
            <v>0.2</v>
          </cell>
          <cell r="BQ181">
            <v>0.52600000000000002</v>
          </cell>
          <cell r="BR181">
            <v>1.6E-2</v>
          </cell>
          <cell r="BS181">
            <v>8.9999999999999993E-3</v>
          </cell>
          <cell r="BT181">
            <v>8.0000000000000002E-3</v>
          </cell>
          <cell r="BU181">
            <v>2.7E-2</v>
          </cell>
          <cell r="BV181">
            <v>0.109</v>
          </cell>
          <cell r="BW181">
            <v>0.82899999999999996</v>
          </cell>
          <cell r="BX181">
            <v>0</v>
          </cell>
          <cell r="BY181">
            <v>0</v>
          </cell>
          <cell r="BZ181">
            <v>6.0000000000000001E-3</v>
          </cell>
          <cell r="CA181">
            <v>0.156</v>
          </cell>
          <cell r="CB181">
            <v>0.72099999999999997</v>
          </cell>
          <cell r="CC181">
            <v>0.11700000000000001</v>
          </cell>
          <cell r="CD181">
            <v>2.7E-2</v>
          </cell>
          <cell r="CE181">
            <v>8.0000000000000002E-3</v>
          </cell>
          <cell r="CF181">
            <v>0.02</v>
          </cell>
          <cell r="CG181">
            <v>0.17100000000000001</v>
          </cell>
          <cell r="CH181">
            <v>0.65300000000000002</v>
          </cell>
          <cell r="CI181">
            <v>0.121</v>
          </cell>
          <cell r="CJ181">
            <v>0</v>
          </cell>
          <cell r="CK181">
            <v>0</v>
          </cell>
          <cell r="CL181">
            <v>0</v>
          </cell>
          <cell r="CM181">
            <v>1E-3</v>
          </cell>
          <cell r="CN181">
            <v>5.0000000000000001E-3</v>
          </cell>
          <cell r="CO181">
            <v>0.99399999999999999</v>
          </cell>
          <cell r="CP181">
            <v>0.55000000000000004</v>
          </cell>
          <cell r="CQ181">
            <v>0.34300000000000003</v>
          </cell>
          <cell r="CR181">
            <v>5.8999999999999997E-2</v>
          </cell>
          <cell r="CS181">
            <v>1.6E-2</v>
          </cell>
          <cell r="CT181">
            <v>3.2000000000000001E-2</v>
          </cell>
          <cell r="CU181">
            <v>0.52600000000000002</v>
          </cell>
          <cell r="CV181">
            <v>0.248</v>
          </cell>
          <cell r="CW181">
            <v>0.05</v>
          </cell>
          <cell r="CX181">
            <v>9.9000000000000005E-2</v>
          </cell>
          <cell r="CY181">
            <v>7.5999999999999998E-2</v>
          </cell>
          <cell r="CZ181">
            <v>0.71599999999999997</v>
          </cell>
          <cell r="DA181">
            <v>0.192</v>
          </cell>
          <cell r="DB181">
            <v>8.2000000000000003E-2</v>
          </cell>
          <cell r="DC181">
            <v>2E-3</v>
          </cell>
          <cell r="DD181">
            <v>8.9999999999999993E-3</v>
          </cell>
          <cell r="DE181">
            <v>0.54600000000000004</v>
          </cell>
          <cell r="DF181">
            <v>0.223</v>
          </cell>
          <cell r="DG181">
            <v>5.7000000000000002E-2</v>
          </cell>
          <cell r="DH181">
            <v>0.03</v>
          </cell>
          <cell r="DI181">
            <v>0.14399999999999999</v>
          </cell>
          <cell r="DJ181">
            <v>0.45800000000000002</v>
          </cell>
          <cell r="DK181">
            <v>7.8E-2</v>
          </cell>
          <cell r="DL181">
            <v>2.1999999999999999E-2</v>
          </cell>
          <cell r="DM181">
            <v>1.2E-2</v>
          </cell>
          <cell r="DN181">
            <v>0.42899999999999999</v>
          </cell>
          <cell r="DO181">
            <v>0.53900000000000003</v>
          </cell>
          <cell r="DP181">
            <v>0.182</v>
          </cell>
          <cell r="DQ181">
            <v>2.1999999999999999E-2</v>
          </cell>
          <cell r="DR181">
            <v>5.0999999999999997E-2</v>
          </cell>
          <cell r="DS181">
            <v>0.20599999999999999</v>
          </cell>
          <cell r="DT181">
            <v>0.48399999999999999</v>
          </cell>
          <cell r="DU181">
            <v>0.33500000000000002</v>
          </cell>
          <cell r="DV181">
            <v>0.15</v>
          </cell>
          <cell r="DW181">
            <v>4.0000000000000001E-3</v>
          </cell>
          <cell r="DX181">
            <v>2.7E-2</v>
          </cell>
          <cell r="DY181">
            <v>0.32800000000000001</v>
          </cell>
          <cell r="DZ181">
            <v>0.32400000000000001</v>
          </cell>
          <cell r="EA181">
            <v>9.2999999999999999E-2</v>
          </cell>
          <cell r="EB181">
            <v>0.255</v>
          </cell>
          <cell r="EC181">
            <v>0.11700000000000001</v>
          </cell>
          <cell r="ED181">
            <v>0.36799999999999999</v>
          </cell>
          <cell r="EE181">
            <v>5.1999999999999998E-2</v>
          </cell>
          <cell r="EF181">
            <v>0.26300000000000001</v>
          </cell>
          <cell r="EG181">
            <v>0.2</v>
          </cell>
          <cell r="EH181">
            <v>0.33500000000000002</v>
          </cell>
          <cell r="EI181">
            <v>0.32100000000000001</v>
          </cell>
          <cell r="EJ181">
            <v>9.0999999999999998E-2</v>
          </cell>
          <cell r="EK181">
            <v>0.253</v>
          </cell>
          <cell r="EL181">
            <v>0.29899999999999999</v>
          </cell>
          <cell r="EM181">
            <v>6.0999999999999999E-2</v>
          </cell>
          <cell r="EN181">
            <v>9.6000000000000002E-2</v>
          </cell>
          <cell r="EO181">
            <v>0.104</v>
          </cell>
          <cell r="EP181">
            <v>0.114</v>
          </cell>
          <cell r="EQ181">
            <v>0.32500000000000001</v>
          </cell>
          <cell r="ER181">
            <v>0.26900000000000002</v>
          </cell>
          <cell r="ES181">
            <v>0.33800000000000002</v>
          </cell>
          <cell r="ET181">
            <v>9.8000000000000004E-2</v>
          </cell>
          <cell r="EU181">
            <v>0.19</v>
          </cell>
          <cell r="EV181">
            <v>0.129</v>
          </cell>
          <cell r="EW181">
            <v>3.3000000000000002E-2</v>
          </cell>
          <cell r="EX181">
            <v>6.8000000000000005E-2</v>
          </cell>
          <cell r="EY181">
            <v>0.16300000000000001</v>
          </cell>
          <cell r="EZ181">
            <v>0.183</v>
          </cell>
          <cell r="FA181">
            <v>0.436</v>
          </cell>
          <cell r="FB181">
            <v>0.21</v>
          </cell>
          <cell r="FC181">
            <v>0.32100000000000001</v>
          </cell>
          <cell r="FD181">
            <v>3.2000000000000001E-2</v>
          </cell>
          <cell r="FE181">
            <v>0.45900000000000002</v>
          </cell>
          <cell r="FF181">
            <v>0.314</v>
          </cell>
          <cell r="FG181">
            <v>0.214</v>
          </cell>
          <cell r="FH181">
            <v>1.2999999999999999E-2</v>
          </cell>
          <cell r="FI181">
            <v>0.27800000000000002</v>
          </cell>
          <cell r="FJ181">
            <v>0.40799999999999997</v>
          </cell>
          <cell r="FK181">
            <v>0.29199999999999998</v>
          </cell>
          <cell r="FL181">
            <v>2.1000000000000001E-2</v>
          </cell>
          <cell r="FM181">
            <v>9.0999999999999998E-2</v>
          </cell>
          <cell r="FN181">
            <v>0.53600000000000003</v>
          </cell>
          <cell r="FO181">
            <v>0.32600000000000001</v>
          </cell>
          <cell r="FP181">
            <v>4.7E-2</v>
          </cell>
          <cell r="FQ181">
            <v>0.64700000000000002</v>
          </cell>
          <cell r="FR181">
            <v>0.14399999999999999</v>
          </cell>
          <cell r="FS181">
            <v>3.2000000000000001E-2</v>
          </cell>
          <cell r="FT181">
            <v>7.4999999999999997E-2</v>
          </cell>
          <cell r="FU181">
            <v>0.10100000000000001</v>
          </cell>
          <cell r="FV181">
            <v>0</v>
          </cell>
          <cell r="FW181">
            <v>0.63100000000000001</v>
          </cell>
          <cell r="FX181">
            <v>0.14199999999999999</v>
          </cell>
          <cell r="FY181">
            <v>3.3000000000000002E-2</v>
          </cell>
          <cell r="FZ181">
            <v>8.3000000000000004E-2</v>
          </cell>
          <cell r="GA181">
            <v>0.11</v>
          </cell>
          <cell r="GB181">
            <v>1E-3</v>
          </cell>
          <cell r="GC181">
            <v>2E-3</v>
          </cell>
          <cell r="GD181">
            <v>1E-3</v>
          </cell>
          <cell r="GE181">
            <v>0</v>
          </cell>
          <cell r="GF181">
            <v>0</v>
          </cell>
          <cell r="GG181">
            <v>3.0000000000000001E-3</v>
          </cell>
          <cell r="GH181">
            <v>4.0000000000000001E-3</v>
          </cell>
          <cell r="GI181">
            <v>1.4E-2</v>
          </cell>
          <cell r="GJ181">
            <v>1.2999999999999999E-2</v>
          </cell>
          <cell r="GK181">
            <v>7.0000000000000001E-3</v>
          </cell>
          <cell r="GL181">
            <v>7.0000000000000001E-3</v>
          </cell>
          <cell r="GM181">
            <v>8.9999999999999993E-3</v>
          </cell>
          <cell r="GN181">
            <v>3.0000000000000001E-3</v>
          </cell>
          <cell r="GO181">
            <v>0.13100000000000001</v>
          </cell>
          <cell r="GP181">
            <v>3.4000000000000002E-2</v>
          </cell>
          <cell r="GQ181">
            <v>2.1000000000000001E-2</v>
          </cell>
          <cell r="GR181">
            <v>1.4999999999999999E-2</v>
          </cell>
          <cell r="GS181">
            <v>1.4E-2</v>
          </cell>
          <cell r="GT181">
            <v>7.0000000000000001E-3</v>
          </cell>
          <cell r="GU181">
            <v>0.42899999999999999</v>
          </cell>
          <cell r="GV181">
            <v>6.8000000000000005E-2</v>
          </cell>
          <cell r="GW181">
            <v>0.04</v>
          </cell>
          <cell r="GX181">
            <v>3.3000000000000002E-2</v>
          </cell>
          <cell r="GY181">
            <v>3.3000000000000002E-2</v>
          </cell>
          <cell r="GZ181">
            <v>0.04</v>
          </cell>
          <cell r="HA181">
            <v>5.5E-2</v>
          </cell>
          <cell r="HB181">
            <v>6.0000000000000001E-3</v>
          </cell>
          <cell r="HC181">
            <v>1E-3</v>
          </cell>
          <cell r="HD181">
            <v>2E-3</v>
          </cell>
          <cell r="HE181">
            <v>1E-3</v>
          </cell>
          <cell r="HF181">
            <v>4.0000000000000001E-3</v>
          </cell>
          <cell r="HG181">
            <v>0</v>
          </cell>
          <cell r="HH181">
            <v>0</v>
          </cell>
          <cell r="HI181">
            <v>0</v>
          </cell>
          <cell r="HJ181">
            <v>0</v>
          </cell>
          <cell r="HK181">
            <v>2E-3</v>
          </cell>
          <cell r="HL181">
            <v>8.0000000000000002E-3</v>
          </cell>
          <cell r="HM181">
            <v>3.0000000000000001E-3</v>
          </cell>
          <cell r="HN181">
            <v>2E-3</v>
          </cell>
          <cell r="HO181">
            <v>4.0000000000000001E-3</v>
          </cell>
          <cell r="HP181">
            <v>6.0000000000000001E-3</v>
          </cell>
          <cell r="HQ181">
            <v>1.6E-2</v>
          </cell>
          <cell r="HR181">
            <v>2.1000000000000001E-2</v>
          </cell>
          <cell r="HS181">
            <v>1.4999999999999999E-2</v>
          </cell>
          <cell r="HT181">
            <v>1.7999999999999999E-2</v>
          </cell>
          <cell r="HU181">
            <v>1.7000000000000001E-2</v>
          </cell>
          <cell r="HV181">
            <v>1.7999999999999999E-2</v>
          </cell>
          <cell r="HW181">
            <v>0.05</v>
          </cell>
          <cell r="HX181">
            <v>0.10299999999999999</v>
          </cell>
          <cell r="HY181">
            <v>4.4999999999999998E-2</v>
          </cell>
          <cell r="HZ181">
            <v>4.4999999999999998E-2</v>
          </cell>
          <cell r="IA181">
            <v>4.2999999999999997E-2</v>
          </cell>
          <cell r="IB181">
            <v>4.8000000000000001E-2</v>
          </cell>
          <cell r="IC181">
            <v>0.11700000000000001</v>
          </cell>
          <cell r="ID181">
            <v>0.34699999999999998</v>
          </cell>
          <cell r="IE181">
            <v>2E-3</v>
          </cell>
          <cell r="IF181">
            <v>2E-3</v>
          </cell>
          <cell r="IG181">
            <v>2E-3</v>
          </cell>
          <cell r="IH181">
            <v>2E-3</v>
          </cell>
          <cell r="II181">
            <v>1.4E-2</v>
          </cell>
          <cell r="IJ181">
            <v>4.9000000000000002E-2</v>
          </cell>
          <cell r="IK181">
            <v>5.0000000000000001E-3</v>
          </cell>
          <cell r="IL181">
            <v>1E-3</v>
          </cell>
          <cell r="IM181">
            <v>0</v>
          </cell>
          <cell r="IN181">
            <v>0</v>
          </cell>
          <cell r="IO181">
            <v>1E-3</v>
          </cell>
          <cell r="IP181">
            <v>3.0000000000000001E-3</v>
          </cell>
          <cell r="IQ181">
            <v>7.0000000000000001E-3</v>
          </cell>
          <cell r="IR181">
            <v>5.0000000000000001E-3</v>
          </cell>
          <cell r="IS181">
            <v>4.0000000000000001E-3</v>
          </cell>
          <cell r="IT181">
            <v>8.9999999999999993E-3</v>
          </cell>
          <cell r="IU181">
            <v>8.9999999999999993E-3</v>
          </cell>
          <cell r="IV181">
            <v>1.9E-2</v>
          </cell>
          <cell r="IW181">
            <v>3.0000000000000001E-3</v>
          </cell>
          <cell r="IX181">
            <v>2E-3</v>
          </cell>
          <cell r="IY181">
            <v>4.0000000000000001E-3</v>
          </cell>
          <cell r="IZ181">
            <v>1.0999999999999999E-2</v>
          </cell>
          <cell r="JA181">
            <v>4.2999999999999997E-2</v>
          </cell>
          <cell r="JB181">
            <v>0.16</v>
          </cell>
          <cell r="JC181">
            <v>1E-3</v>
          </cell>
          <cell r="JD181">
            <v>0</v>
          </cell>
          <cell r="JE181">
            <v>1E-3</v>
          </cell>
          <cell r="JF181">
            <v>7.0000000000000001E-3</v>
          </cell>
          <cell r="JG181">
            <v>4.9000000000000002E-2</v>
          </cell>
          <cell r="JH181">
            <v>0.58499999999999996</v>
          </cell>
          <cell r="JI181">
            <v>0</v>
          </cell>
          <cell r="JJ181">
            <v>0</v>
          </cell>
          <cell r="JK181">
            <v>0</v>
          </cell>
          <cell r="JL181">
            <v>0</v>
          </cell>
          <cell r="JM181">
            <v>8.0000000000000002E-3</v>
          </cell>
          <cell r="JN181">
            <v>6.2E-2</v>
          </cell>
          <cell r="JO181">
            <v>0</v>
          </cell>
          <cell r="JP181">
            <v>0</v>
          </cell>
          <cell r="JQ181">
            <v>0</v>
          </cell>
          <cell r="JR181">
            <v>1E-3</v>
          </cell>
          <cell r="JS181">
            <v>7.0000000000000001E-3</v>
          </cell>
          <cell r="JT181">
            <v>4.0000000000000001E-3</v>
          </cell>
          <cell r="JU181">
            <v>0</v>
          </cell>
          <cell r="JV181">
            <v>0</v>
          </cell>
          <cell r="JW181">
            <v>0</v>
          </cell>
          <cell r="JX181">
            <v>6.0000000000000001E-3</v>
          </cell>
          <cell r="JY181">
            <v>3.5000000000000003E-2</v>
          </cell>
          <cell r="JZ181">
            <v>0.01</v>
          </cell>
          <cell r="KA181">
            <v>0</v>
          </cell>
          <cell r="KB181">
            <v>0</v>
          </cell>
          <cell r="KC181">
            <v>1E-3</v>
          </cell>
          <cell r="KD181">
            <v>3.5999999999999997E-2</v>
          </cell>
          <cell r="KE181">
            <v>0.16300000000000001</v>
          </cell>
          <cell r="KF181">
            <v>2.1000000000000001E-2</v>
          </cell>
          <cell r="KG181">
            <v>0</v>
          </cell>
          <cell r="KH181">
            <v>0</v>
          </cell>
          <cell r="KI181">
            <v>3.0000000000000001E-3</v>
          </cell>
          <cell r="KJ181">
            <v>0.1</v>
          </cell>
          <cell r="KK181">
            <v>0.46400000000000002</v>
          </cell>
          <cell r="KL181">
            <v>7.8E-2</v>
          </cell>
          <cell r="KM181">
            <v>0</v>
          </cell>
          <cell r="KN181">
            <v>0</v>
          </cell>
          <cell r="KO181">
            <v>1E-3</v>
          </cell>
          <cell r="KP181">
            <v>1.2999999999999999E-2</v>
          </cell>
          <cell r="KQ181">
            <v>5.0999999999999997E-2</v>
          </cell>
          <cell r="KR181">
            <v>4.0000000000000001E-3</v>
          </cell>
          <cell r="KS181">
            <v>0</v>
          </cell>
          <cell r="KT181">
            <v>0</v>
          </cell>
          <cell r="KU181">
            <v>0</v>
          </cell>
          <cell r="KV181">
            <v>3.0000000000000001E-3</v>
          </cell>
          <cell r="KW181">
            <v>5.0000000000000001E-3</v>
          </cell>
          <cell r="KX181">
            <v>4.0000000000000001E-3</v>
          </cell>
          <cell r="KY181">
            <v>0</v>
          </cell>
          <cell r="KZ181">
            <v>1E-3</v>
          </cell>
          <cell r="LA181">
            <v>1E-3</v>
          </cell>
          <cell r="LB181">
            <v>0.01</v>
          </cell>
          <cell r="LC181">
            <v>3.2000000000000001E-2</v>
          </cell>
          <cell r="LD181">
            <v>8.0000000000000002E-3</v>
          </cell>
          <cell r="LE181">
            <v>0</v>
          </cell>
          <cell r="LF181">
            <v>1E-3</v>
          </cell>
          <cell r="LG181">
            <v>3.0000000000000001E-3</v>
          </cell>
          <cell r="LH181">
            <v>0.04</v>
          </cell>
          <cell r="LI181">
            <v>0.15</v>
          </cell>
          <cell r="LJ181">
            <v>2.8000000000000001E-2</v>
          </cell>
          <cell r="LK181">
            <v>2.5999999999999999E-2</v>
          </cell>
          <cell r="LL181">
            <v>6.0000000000000001E-3</v>
          </cell>
          <cell r="LM181">
            <v>1.4999999999999999E-2</v>
          </cell>
          <cell r="LN181">
            <v>0.107</v>
          </cell>
          <cell r="LO181">
            <v>0.41799999999999998</v>
          </cell>
          <cell r="LP181">
            <v>7.2999999999999995E-2</v>
          </cell>
          <cell r="LQ181">
            <v>1E-3</v>
          </cell>
          <cell r="LR181">
            <v>0</v>
          </cell>
          <cell r="LS181">
            <v>1E-3</v>
          </cell>
          <cell r="LT181">
            <v>1.2E-2</v>
          </cell>
          <cell r="LU181">
            <v>4.8000000000000001E-2</v>
          </cell>
          <cell r="LV181">
            <v>8.0000000000000002E-3</v>
          </cell>
          <cell r="LW181">
            <v>0</v>
          </cell>
          <cell r="LX181">
            <v>0</v>
          </cell>
          <cell r="LY181">
            <v>0</v>
          </cell>
          <cell r="LZ181">
            <v>0</v>
          </cell>
          <cell r="MA181">
            <v>0</v>
          </cell>
          <cell r="MB181">
            <v>1.2E-2</v>
          </cell>
          <cell r="MC181">
            <v>0</v>
          </cell>
          <cell r="MD181">
            <v>0</v>
          </cell>
          <cell r="ME181">
            <v>0</v>
          </cell>
          <cell r="MF181">
            <v>0</v>
          </cell>
          <cell r="MG181">
            <v>0</v>
          </cell>
          <cell r="MH181">
            <v>5.1999999999999998E-2</v>
          </cell>
          <cell r="MI181">
            <v>0</v>
          </cell>
          <cell r="MJ181">
            <v>0</v>
          </cell>
          <cell r="MK181">
            <v>0</v>
          </cell>
          <cell r="ML181">
            <v>0</v>
          </cell>
          <cell r="MM181">
            <v>1E-3</v>
          </cell>
          <cell r="MN181">
            <v>0.219</v>
          </cell>
          <cell r="MO181">
            <v>0</v>
          </cell>
          <cell r="MP181">
            <v>0</v>
          </cell>
          <cell r="MQ181">
            <v>0</v>
          </cell>
          <cell r="MR181">
            <v>1E-3</v>
          </cell>
          <cell r="MS181">
            <v>2E-3</v>
          </cell>
          <cell r="MT181">
            <v>0.64200000000000002</v>
          </cell>
          <cell r="MU181">
            <v>0</v>
          </cell>
          <cell r="MV181">
            <v>0</v>
          </cell>
          <cell r="MW181">
            <v>0</v>
          </cell>
          <cell r="MX181">
            <v>0</v>
          </cell>
          <cell r="MY181">
            <v>1E-3</v>
          </cell>
          <cell r="MZ181">
            <v>6.9000000000000006E-2</v>
          </cell>
          <cell r="NA181">
            <v>0.105</v>
          </cell>
          <cell r="NB181">
            <v>0.153</v>
          </cell>
          <cell r="NC181">
            <v>1.0999999999999999E-2</v>
          </cell>
          <cell r="ND181">
            <v>3.1E-2</v>
          </cell>
          <cell r="NE181">
            <v>2.8000000000000001E-2</v>
          </cell>
          <cell r="NF181">
            <v>5.0000000000000001E-3</v>
          </cell>
          <cell r="NG181">
            <v>0.14499999999999999</v>
          </cell>
          <cell r="NH181">
            <v>0.03</v>
          </cell>
          <cell r="NI181">
            <v>0.13</v>
          </cell>
          <cell r="NJ181">
            <v>1.4E-2</v>
          </cell>
          <cell r="NK181">
            <v>0</v>
          </cell>
          <cell r="NL181">
            <v>1.7999999999999999E-2</v>
          </cell>
          <cell r="NM181">
            <v>6.0000000000000001E-3</v>
          </cell>
          <cell r="NN181">
            <v>6.8000000000000005E-2</v>
          </cell>
          <cell r="NO181">
            <v>2E-3</v>
          </cell>
          <cell r="NP181">
            <v>6.0000000000000001E-3</v>
          </cell>
          <cell r="NQ181">
            <v>5.1999999999999998E-2</v>
          </cell>
          <cell r="NR181">
            <v>5.0000000000000001E-3</v>
          </cell>
          <cell r="NS181">
            <v>3.5000000000000003E-2</v>
          </cell>
          <cell r="NT181">
            <v>0.157</v>
          </cell>
          <cell r="NU181">
            <v>0.26600000000000001</v>
          </cell>
          <cell r="NV181">
            <v>3.2000000000000001E-2</v>
          </cell>
          <cell r="NW181">
            <v>1E-3</v>
          </cell>
          <cell r="NX181">
            <v>2.9000000000000001E-2</v>
          </cell>
          <cell r="NY181">
            <v>3.5999999999999997E-2</v>
          </cell>
          <cell r="NZ181">
            <v>0.247</v>
          </cell>
          <cell r="OA181">
            <v>2.1000000000000001E-2</v>
          </cell>
          <cell r="OB181">
            <v>0.02</v>
          </cell>
          <cell r="OC181">
            <v>2E-3</v>
          </cell>
          <cell r="OD181">
            <v>2.4E-2</v>
          </cell>
          <cell r="OE181">
            <v>6.3E-2</v>
          </cell>
          <cell r="OF181">
            <v>4.0000000000000001E-3</v>
          </cell>
          <cell r="OG181">
            <v>3.1E-2</v>
          </cell>
          <cell r="OH181">
            <v>1.7999999999999999E-2</v>
          </cell>
          <cell r="OI181">
            <v>6.0000000000000001E-3</v>
          </cell>
          <cell r="OJ181">
            <v>0.2</v>
          </cell>
          <cell r="OK181">
            <v>0.10299999999999999</v>
          </cell>
          <cell r="OL181">
            <v>7.0000000000000001E-3</v>
          </cell>
          <cell r="OM181">
            <v>1E-3</v>
          </cell>
          <cell r="ON181">
            <v>6.0000000000000001E-3</v>
          </cell>
          <cell r="OO181">
            <v>0.161</v>
          </cell>
          <cell r="OP181">
            <v>0.14799999999999999</v>
          </cell>
          <cell r="OQ181">
            <v>1.6E-2</v>
          </cell>
          <cell r="OR181">
            <v>4.2000000000000003E-2</v>
          </cell>
          <cell r="OS181">
            <v>1.2E-2</v>
          </cell>
          <cell r="OT181">
            <v>2.9000000000000001E-2</v>
          </cell>
          <cell r="OU181">
            <v>6.0000000000000001E-3</v>
          </cell>
          <cell r="OV181">
            <v>5.0000000000000001E-3</v>
          </cell>
          <cell r="OW181">
            <v>3.5000000000000003E-2</v>
          </cell>
          <cell r="OX181">
            <v>0.127</v>
          </cell>
          <cell r="OY181">
            <v>6.6000000000000003E-2</v>
          </cell>
          <cell r="OZ181">
            <v>3.5000000000000003E-2</v>
          </cell>
          <cell r="PA181">
            <v>2.4E-2</v>
          </cell>
          <cell r="PB181">
            <v>0.01</v>
          </cell>
          <cell r="PC181">
            <v>3.0000000000000001E-3</v>
          </cell>
          <cell r="PD181">
            <v>0.16400000000000001</v>
          </cell>
        </row>
        <row r="182">
          <cell r="A182" t="str">
            <v>CEV2</v>
          </cell>
          <cell r="B182" t="str">
            <v>182</v>
          </cell>
          <cell r="C182" t="str">
            <v>NAF 4</v>
          </cell>
          <cell r="D182" t="str">
            <v>EV2</v>
          </cell>
          <cell r="E182" t="str">
            <v>C</v>
          </cell>
          <cell r="F182">
            <v>4.0000000000000001E-3</v>
          </cell>
          <cell r="G182">
            <v>5.8999999999999997E-2</v>
          </cell>
          <cell r="H182">
            <v>0.30499999999999999</v>
          </cell>
          <cell r="I182">
            <v>0.56200000000000006</v>
          </cell>
          <cell r="J182">
            <v>7.0000000000000007E-2</v>
          </cell>
          <cell r="K182">
            <v>0.65600000000000003</v>
          </cell>
          <cell r="L182">
            <v>0.21199999999999999</v>
          </cell>
          <cell r="M182">
            <v>1.7000000000000001E-2</v>
          </cell>
          <cell r="N182">
            <v>0.115</v>
          </cell>
          <cell r="O182">
            <v>0.24099999999999999</v>
          </cell>
          <cell r="P182">
            <v>0.30499999999999999</v>
          </cell>
          <cell r="Q182">
            <v>5.6000000000000001E-2</v>
          </cell>
          <cell r="R182">
            <v>2.1999999999999999E-2</v>
          </cell>
          <cell r="S182">
            <v>0.154</v>
          </cell>
          <cell r="T182">
            <v>0.26800000000000002</v>
          </cell>
          <cell r="U182">
            <v>0.127</v>
          </cell>
          <cell r="V182">
            <v>0.159</v>
          </cell>
          <cell r="W182">
            <v>0.19500000000000001</v>
          </cell>
          <cell r="X182">
            <v>0.184</v>
          </cell>
          <cell r="Y182">
            <v>0.748</v>
          </cell>
          <cell r="Z182">
            <v>6.8000000000000005E-2</v>
          </cell>
          <cell r="AA182">
            <v>8.7999999999999995E-2</v>
          </cell>
          <cell r="AB182">
            <v>0.64100000000000001</v>
          </cell>
          <cell r="AC182">
            <v>0.254</v>
          </cell>
          <cell r="AD182">
            <v>0.65700000000000003</v>
          </cell>
          <cell r="AE182">
            <v>0.17100000000000001</v>
          </cell>
          <cell r="AF182">
            <v>0.31900000000000001</v>
          </cell>
          <cell r="AG182">
            <v>0.68100000000000005</v>
          </cell>
          <cell r="AH182">
            <v>0.60499999999999998</v>
          </cell>
          <cell r="AI182">
            <v>0.39500000000000002</v>
          </cell>
          <cell r="AK182">
            <v>0.34699999999999998</v>
          </cell>
          <cell r="AL182">
            <v>0.17899999999999999</v>
          </cell>
          <cell r="AM182">
            <v>3.0000000000000001E-3</v>
          </cell>
          <cell r="AN182">
            <v>0.42199999999999999</v>
          </cell>
          <cell r="AO182">
            <v>4.9000000000000002E-2</v>
          </cell>
          <cell r="AP182">
            <v>0.04</v>
          </cell>
          <cell r="AQ182">
            <v>2.4E-2</v>
          </cell>
          <cell r="AR182">
            <v>3.5999999999999997E-2</v>
          </cell>
          <cell r="AS182">
            <v>0.58099999999999996</v>
          </cell>
          <cell r="AT182">
            <v>0.31900000000000001</v>
          </cell>
          <cell r="AV182">
            <v>0.03</v>
          </cell>
          <cell r="AW182">
            <v>7.0000000000000007E-2</v>
          </cell>
          <cell r="AX182">
            <v>1.6E-2</v>
          </cell>
          <cell r="AY182">
            <v>0.68600000000000005</v>
          </cell>
          <cell r="AZ182">
            <v>0.19800000000000001</v>
          </cell>
          <cell r="BA182">
            <v>26.103000000000002</v>
          </cell>
          <cell r="BB182">
            <v>6.6000000000000003E-2</v>
          </cell>
          <cell r="BC182">
            <v>0.16200000000000001</v>
          </cell>
          <cell r="BD182">
            <v>0.32700000000000001</v>
          </cell>
          <cell r="BE182">
            <v>0.44500000000000001</v>
          </cell>
          <cell r="BF182">
            <v>0.51400000000000001</v>
          </cell>
          <cell r="BG182">
            <v>0.17599999999999999</v>
          </cell>
          <cell r="BH182">
            <v>0.14899999999999999</v>
          </cell>
          <cell r="BI182">
            <v>6.0999999999999999E-2</v>
          </cell>
          <cell r="BJ182">
            <v>0.06</v>
          </cell>
          <cell r="BK182">
            <v>3.9E-2</v>
          </cell>
          <cell r="BL182">
            <v>7.6999999999999999E-2</v>
          </cell>
          <cell r="BM182">
            <v>0.114</v>
          </cell>
          <cell r="BN182">
            <v>0.124</v>
          </cell>
          <cell r="BO182">
            <v>0.13900000000000001</v>
          </cell>
          <cell r="BP182">
            <v>0.27800000000000002</v>
          </cell>
          <cell r="BQ182">
            <v>0.26800000000000002</v>
          </cell>
          <cell r="BR182">
            <v>6.0000000000000001E-3</v>
          </cell>
          <cell r="BS182">
            <v>8.0000000000000002E-3</v>
          </cell>
          <cell r="BT182">
            <v>1.6E-2</v>
          </cell>
          <cell r="BU182">
            <v>2.1000000000000001E-2</v>
          </cell>
          <cell r="BV182">
            <v>0.254</v>
          </cell>
          <cell r="BW182">
            <v>0.69399999999999995</v>
          </cell>
          <cell r="BX182">
            <v>0</v>
          </cell>
          <cell r="BY182">
            <v>0</v>
          </cell>
          <cell r="BZ182">
            <v>8.9999999999999993E-3</v>
          </cell>
          <cell r="CA182">
            <v>0.16600000000000001</v>
          </cell>
          <cell r="CB182">
            <v>0.79100000000000004</v>
          </cell>
          <cell r="CC182">
            <v>3.3000000000000002E-2</v>
          </cell>
          <cell r="CD182">
            <v>8.9999999999999993E-3</v>
          </cell>
          <cell r="CE182">
            <v>5.0000000000000001E-3</v>
          </cell>
          <cell r="CF182">
            <v>3.7999999999999999E-2</v>
          </cell>
          <cell r="CG182">
            <v>0.27700000000000002</v>
          </cell>
          <cell r="CH182">
            <v>0.63100000000000001</v>
          </cell>
          <cell r="CI182">
            <v>0.04</v>
          </cell>
          <cell r="CJ182">
            <v>0</v>
          </cell>
          <cell r="CK182">
            <v>0</v>
          </cell>
          <cell r="CL182">
            <v>0</v>
          </cell>
          <cell r="CM182">
            <v>1E-3</v>
          </cell>
          <cell r="CN182">
            <v>4.5999999999999999E-2</v>
          </cell>
          <cell r="CO182">
            <v>0.95299999999999996</v>
          </cell>
          <cell r="CP182">
            <v>0.47799999999999998</v>
          </cell>
          <cell r="CQ182">
            <v>0.36</v>
          </cell>
          <cell r="CR182">
            <v>0.13</v>
          </cell>
          <cell r="CS182">
            <v>1.2E-2</v>
          </cell>
          <cell r="CT182">
            <v>0.02</v>
          </cell>
          <cell r="CU182">
            <v>0.48499999999999999</v>
          </cell>
          <cell r="CV182">
            <v>0.28799999999999998</v>
          </cell>
          <cell r="CW182">
            <v>0.08</v>
          </cell>
          <cell r="CX182">
            <v>9.9000000000000005E-2</v>
          </cell>
          <cell r="CY182">
            <v>4.8000000000000001E-2</v>
          </cell>
          <cell r="CZ182">
            <v>0.622</v>
          </cell>
          <cell r="DA182">
            <v>0.21199999999999999</v>
          </cell>
          <cell r="DB182">
            <v>0.161</v>
          </cell>
          <cell r="DC182">
            <v>1E-3</v>
          </cell>
          <cell r="DD182">
            <v>4.0000000000000001E-3</v>
          </cell>
          <cell r="DE182">
            <v>0.45900000000000002</v>
          </cell>
          <cell r="DF182">
            <v>0.28399999999999997</v>
          </cell>
          <cell r="DG182">
            <v>0.10299999999999999</v>
          </cell>
          <cell r="DH182">
            <v>3.5000000000000003E-2</v>
          </cell>
          <cell r="DI182">
            <v>0.11899999999999999</v>
          </cell>
          <cell r="DJ182">
            <v>0.41199999999999998</v>
          </cell>
          <cell r="DK182">
            <v>0.11600000000000001</v>
          </cell>
          <cell r="DL182">
            <v>1.4E-2</v>
          </cell>
          <cell r="DM182">
            <v>1.2999999999999999E-2</v>
          </cell>
          <cell r="DN182">
            <v>0.44500000000000001</v>
          </cell>
          <cell r="DO182">
            <v>0.50800000000000001</v>
          </cell>
          <cell r="DP182">
            <v>0.214</v>
          </cell>
          <cell r="DQ182">
            <v>4.9000000000000002E-2</v>
          </cell>
          <cell r="DR182">
            <v>4.5999999999999999E-2</v>
          </cell>
          <cell r="DS182">
            <v>0.183</v>
          </cell>
          <cell r="DT182">
            <v>0.43</v>
          </cell>
          <cell r="DU182">
            <v>0.35599999999999998</v>
          </cell>
          <cell r="DV182">
            <v>0.19700000000000001</v>
          </cell>
          <cell r="DW182">
            <v>1E-3</v>
          </cell>
          <cell r="DX182">
            <v>1.6E-2</v>
          </cell>
          <cell r="DY182">
            <v>0.247</v>
          </cell>
          <cell r="DZ182">
            <v>0.33600000000000002</v>
          </cell>
          <cell r="EA182">
            <v>0.11899999999999999</v>
          </cell>
          <cell r="EB182">
            <v>0.29799999999999999</v>
          </cell>
          <cell r="EC182">
            <v>7.9000000000000001E-2</v>
          </cell>
          <cell r="ED182">
            <v>0.253</v>
          </cell>
          <cell r="EE182">
            <v>4.1000000000000002E-2</v>
          </cell>
          <cell r="EF182">
            <v>0.36299999999999999</v>
          </cell>
          <cell r="EG182">
            <v>0.26300000000000001</v>
          </cell>
          <cell r="EH182">
            <v>0.27400000000000002</v>
          </cell>
          <cell r="EI182">
            <v>0.315</v>
          </cell>
          <cell r="EJ182">
            <v>0.123</v>
          </cell>
          <cell r="EK182">
            <v>0.28799999999999998</v>
          </cell>
          <cell r="EL182">
            <v>0.214</v>
          </cell>
          <cell r="EM182">
            <v>6.3E-2</v>
          </cell>
          <cell r="EN182">
            <v>8.5999999999999993E-2</v>
          </cell>
          <cell r="EO182">
            <v>0.125</v>
          </cell>
          <cell r="EP182">
            <v>0.14099999999999999</v>
          </cell>
          <cell r="EQ182">
            <v>0.371</v>
          </cell>
          <cell r="ER182">
            <v>0.18099999999999999</v>
          </cell>
          <cell r="ES182">
            <v>0.36399999999999999</v>
          </cell>
          <cell r="ET182">
            <v>0.11</v>
          </cell>
          <cell r="EU182">
            <v>0.19600000000000001</v>
          </cell>
          <cell r="EV182">
            <v>0.157</v>
          </cell>
          <cell r="EW182">
            <v>8.8999999999999996E-2</v>
          </cell>
          <cell r="EX182">
            <v>8.4000000000000005E-2</v>
          </cell>
          <cell r="EY182">
            <v>0.23899999999999999</v>
          </cell>
          <cell r="EZ182">
            <v>0.19</v>
          </cell>
          <cell r="FA182">
            <v>0.499</v>
          </cell>
          <cell r="FB182">
            <v>0.123</v>
          </cell>
          <cell r="FC182">
            <v>0.35</v>
          </cell>
          <cell r="FD182">
            <v>2.7E-2</v>
          </cell>
          <cell r="FE182">
            <v>0.55600000000000005</v>
          </cell>
          <cell r="FF182">
            <v>0.182</v>
          </cell>
          <cell r="FG182">
            <v>0.247</v>
          </cell>
          <cell r="FH182">
            <v>1.4E-2</v>
          </cell>
          <cell r="FI182">
            <v>0.49299999999999999</v>
          </cell>
          <cell r="FJ182">
            <v>0.20499999999999999</v>
          </cell>
          <cell r="FK182">
            <v>0.28100000000000003</v>
          </cell>
          <cell r="FL182">
            <v>2.1000000000000001E-2</v>
          </cell>
          <cell r="FM182">
            <v>0.11899999999999999</v>
          </cell>
          <cell r="FN182">
            <v>0.53100000000000003</v>
          </cell>
          <cell r="FO182">
            <v>0.30599999999999999</v>
          </cell>
          <cell r="FP182">
            <v>4.3999999999999997E-2</v>
          </cell>
          <cell r="FQ182">
            <v>0.58199999999999996</v>
          </cell>
          <cell r="FR182">
            <v>0.20899999999999999</v>
          </cell>
          <cell r="FS182">
            <v>3.1E-2</v>
          </cell>
          <cell r="FT182">
            <v>7.2999999999999995E-2</v>
          </cell>
          <cell r="FU182">
            <v>0.10299999999999999</v>
          </cell>
          <cell r="FV182">
            <v>2E-3</v>
          </cell>
          <cell r="FW182">
            <v>0.55900000000000005</v>
          </cell>
          <cell r="FX182">
            <v>0.20799999999999999</v>
          </cell>
          <cell r="FY182">
            <v>3.1E-2</v>
          </cell>
          <cell r="FZ182">
            <v>8.1000000000000003E-2</v>
          </cell>
          <cell r="GA182">
            <v>0.11799999999999999</v>
          </cell>
          <cell r="GB182">
            <v>2E-3</v>
          </cell>
          <cell r="GC182">
            <v>0</v>
          </cell>
          <cell r="GD182">
            <v>0</v>
          </cell>
          <cell r="GE182">
            <v>0</v>
          </cell>
          <cell r="GF182">
            <v>1E-3</v>
          </cell>
          <cell r="GG182">
            <v>2E-3</v>
          </cell>
          <cell r="GH182">
            <v>2E-3</v>
          </cell>
          <cell r="GI182">
            <v>2.9000000000000001E-2</v>
          </cell>
          <cell r="GJ182">
            <v>1.7999999999999999E-2</v>
          </cell>
          <cell r="GK182">
            <v>3.0000000000000001E-3</v>
          </cell>
          <cell r="GL182">
            <v>5.0000000000000001E-3</v>
          </cell>
          <cell r="GM182">
            <v>4.0000000000000001E-3</v>
          </cell>
          <cell r="GN182">
            <v>1E-3</v>
          </cell>
          <cell r="GO182">
            <v>0.125</v>
          </cell>
          <cell r="GP182">
            <v>6.4000000000000001E-2</v>
          </cell>
          <cell r="GQ182">
            <v>6.0999999999999999E-2</v>
          </cell>
          <cell r="GR182">
            <v>2.1999999999999999E-2</v>
          </cell>
          <cell r="GS182">
            <v>2.5000000000000001E-2</v>
          </cell>
          <cell r="GT182">
            <v>8.0000000000000002E-3</v>
          </cell>
          <cell r="GU182">
            <v>0.30599999999999999</v>
          </cell>
          <cell r="GV182">
            <v>9.0999999999999998E-2</v>
          </cell>
          <cell r="GW182">
            <v>8.1000000000000003E-2</v>
          </cell>
          <cell r="GX182">
            <v>3.1E-2</v>
          </cell>
          <cell r="GY182">
            <v>2.9000000000000001E-2</v>
          </cell>
          <cell r="GZ182">
            <v>2.5000000000000001E-2</v>
          </cell>
          <cell r="HA182">
            <v>5.5E-2</v>
          </cell>
          <cell r="HB182">
            <v>4.0000000000000001E-3</v>
          </cell>
          <cell r="HC182">
            <v>4.0000000000000001E-3</v>
          </cell>
          <cell r="HD182">
            <v>2E-3</v>
          </cell>
          <cell r="HE182">
            <v>1E-3</v>
          </cell>
          <cell r="HF182">
            <v>5.0000000000000001E-3</v>
          </cell>
          <cell r="HG182">
            <v>0</v>
          </cell>
          <cell r="HH182">
            <v>0</v>
          </cell>
          <cell r="HI182">
            <v>0</v>
          </cell>
          <cell r="HJ182">
            <v>0</v>
          </cell>
          <cell r="HK182">
            <v>2E-3</v>
          </cell>
          <cell r="HL182">
            <v>2E-3</v>
          </cell>
          <cell r="HM182">
            <v>2E-3</v>
          </cell>
          <cell r="HN182">
            <v>1.6E-2</v>
          </cell>
          <cell r="HO182">
            <v>3.0000000000000001E-3</v>
          </cell>
          <cell r="HP182">
            <v>1.7000000000000001E-2</v>
          </cell>
          <cell r="HQ182">
            <v>1.0999999999999999E-2</v>
          </cell>
          <cell r="HR182">
            <v>1.0999999999999999E-2</v>
          </cell>
          <cell r="HS182">
            <v>2.9000000000000001E-2</v>
          </cell>
          <cell r="HT182">
            <v>4.2000000000000003E-2</v>
          </cell>
          <cell r="HU182">
            <v>4.1000000000000002E-2</v>
          </cell>
          <cell r="HV182">
            <v>3.7999999999999999E-2</v>
          </cell>
          <cell r="HW182">
            <v>0.10199999999999999</v>
          </cell>
          <cell r="HX182">
            <v>5.3999999999999999E-2</v>
          </cell>
          <cell r="HY182">
            <v>4.4999999999999998E-2</v>
          </cell>
          <cell r="HZ182">
            <v>5.3999999999999999E-2</v>
          </cell>
          <cell r="IA182">
            <v>7.6999999999999999E-2</v>
          </cell>
          <cell r="IB182">
            <v>7.4999999999999997E-2</v>
          </cell>
          <cell r="IC182">
            <v>0.13800000000000001</v>
          </cell>
          <cell r="ID182">
            <v>0.17199999999999999</v>
          </cell>
          <cell r="IE182">
            <v>2E-3</v>
          </cell>
          <cell r="IF182">
            <v>3.0000000000000001E-3</v>
          </cell>
          <cell r="IG182">
            <v>3.0000000000000001E-3</v>
          </cell>
          <cell r="IH182">
            <v>8.9999999999999993E-3</v>
          </cell>
          <cell r="II182">
            <v>2.5000000000000001E-2</v>
          </cell>
          <cell r="IJ182">
            <v>2.8000000000000001E-2</v>
          </cell>
          <cell r="IK182">
            <v>2E-3</v>
          </cell>
          <cell r="IL182">
            <v>0</v>
          </cell>
          <cell r="IM182">
            <v>0</v>
          </cell>
          <cell r="IN182">
            <v>0</v>
          </cell>
          <cell r="IO182">
            <v>0</v>
          </cell>
          <cell r="IP182">
            <v>1E-3</v>
          </cell>
          <cell r="IQ182">
            <v>2E-3</v>
          </cell>
          <cell r="IR182">
            <v>3.0000000000000001E-3</v>
          </cell>
          <cell r="IS182">
            <v>3.0000000000000001E-3</v>
          </cell>
          <cell r="IT182">
            <v>3.0000000000000001E-3</v>
          </cell>
          <cell r="IU182">
            <v>2.7E-2</v>
          </cell>
          <cell r="IV182">
            <v>2.3E-2</v>
          </cell>
          <cell r="IW182">
            <v>1E-3</v>
          </cell>
          <cell r="IX182">
            <v>4.0000000000000001E-3</v>
          </cell>
          <cell r="IY182">
            <v>8.9999999999999993E-3</v>
          </cell>
          <cell r="IZ182">
            <v>1.4999999999999999E-2</v>
          </cell>
          <cell r="JA182">
            <v>0.11</v>
          </cell>
          <cell r="JB182">
            <v>0.17</v>
          </cell>
          <cell r="JC182">
            <v>0</v>
          </cell>
          <cell r="JD182">
            <v>0</v>
          </cell>
          <cell r="JE182">
            <v>5.0000000000000001E-3</v>
          </cell>
          <cell r="JF182">
            <v>3.0000000000000001E-3</v>
          </cell>
          <cell r="JG182">
            <v>9.6000000000000002E-2</v>
          </cell>
          <cell r="JH182">
            <v>0.45300000000000001</v>
          </cell>
          <cell r="JI182">
            <v>0</v>
          </cell>
          <cell r="JJ182">
            <v>0</v>
          </cell>
          <cell r="JK182">
            <v>0</v>
          </cell>
          <cell r="JL182">
            <v>0</v>
          </cell>
          <cell r="JM182">
            <v>2.1999999999999999E-2</v>
          </cell>
          <cell r="JN182">
            <v>4.7E-2</v>
          </cell>
          <cell r="JO182">
            <v>0</v>
          </cell>
          <cell r="JP182">
            <v>0</v>
          </cell>
          <cell r="JQ182">
            <v>0</v>
          </cell>
          <cell r="JR182">
            <v>0</v>
          </cell>
          <cell r="JS182">
            <v>2E-3</v>
          </cell>
          <cell r="JT182">
            <v>2E-3</v>
          </cell>
          <cell r="JU182">
            <v>0</v>
          </cell>
          <cell r="JV182">
            <v>0</v>
          </cell>
          <cell r="JW182">
            <v>0</v>
          </cell>
          <cell r="JX182">
            <v>6.0000000000000001E-3</v>
          </cell>
          <cell r="JY182">
            <v>5.1999999999999998E-2</v>
          </cell>
          <cell r="JZ182">
            <v>2E-3</v>
          </cell>
          <cell r="KA182">
            <v>0</v>
          </cell>
          <cell r="KB182">
            <v>0</v>
          </cell>
          <cell r="KC182">
            <v>4.0000000000000001E-3</v>
          </cell>
          <cell r="KD182">
            <v>5.8000000000000003E-2</v>
          </cell>
          <cell r="KE182">
            <v>0.23799999999999999</v>
          </cell>
          <cell r="KF182">
            <v>5.0000000000000001E-3</v>
          </cell>
          <cell r="KG182">
            <v>0</v>
          </cell>
          <cell r="KH182">
            <v>0</v>
          </cell>
          <cell r="KI182">
            <v>5.0000000000000001E-3</v>
          </cell>
          <cell r="KJ182">
            <v>0.09</v>
          </cell>
          <cell r="KK182">
            <v>0.442</v>
          </cell>
          <cell r="KL182">
            <v>2.4E-2</v>
          </cell>
          <cell r="KM182">
            <v>0</v>
          </cell>
          <cell r="KN182">
            <v>0</v>
          </cell>
          <cell r="KO182">
            <v>0</v>
          </cell>
          <cell r="KP182">
            <v>1.2999999999999999E-2</v>
          </cell>
          <cell r="KQ182">
            <v>5.7000000000000002E-2</v>
          </cell>
          <cell r="KR182">
            <v>1E-3</v>
          </cell>
          <cell r="KS182">
            <v>0</v>
          </cell>
          <cell r="KT182">
            <v>0</v>
          </cell>
          <cell r="KU182">
            <v>0</v>
          </cell>
          <cell r="KV182">
            <v>0</v>
          </cell>
          <cell r="KW182">
            <v>3.0000000000000001E-3</v>
          </cell>
          <cell r="KX182">
            <v>1E-3</v>
          </cell>
          <cell r="KY182">
            <v>0</v>
          </cell>
          <cell r="KZ182">
            <v>0</v>
          </cell>
          <cell r="LA182">
            <v>0</v>
          </cell>
          <cell r="LB182">
            <v>3.5999999999999997E-2</v>
          </cell>
          <cell r="LC182">
            <v>2.1999999999999999E-2</v>
          </cell>
          <cell r="LD182">
            <v>2E-3</v>
          </cell>
          <cell r="LE182">
            <v>0</v>
          </cell>
          <cell r="LF182">
            <v>1E-3</v>
          </cell>
          <cell r="LG182">
            <v>8.0000000000000002E-3</v>
          </cell>
          <cell r="LH182">
            <v>8.5999999999999993E-2</v>
          </cell>
          <cell r="LI182">
            <v>0.192</v>
          </cell>
          <cell r="LJ182">
            <v>6.0000000000000001E-3</v>
          </cell>
          <cell r="LK182">
            <v>8.0000000000000002E-3</v>
          </cell>
          <cell r="LL182">
            <v>5.0000000000000001E-3</v>
          </cell>
          <cell r="LM182">
            <v>2.8000000000000001E-2</v>
          </cell>
          <cell r="LN182">
            <v>0.14099999999999999</v>
          </cell>
          <cell r="LO182">
            <v>0.36099999999999999</v>
          </cell>
          <cell r="LP182">
            <v>2.9000000000000001E-2</v>
          </cell>
          <cell r="LQ182">
            <v>0</v>
          </cell>
          <cell r="LR182">
            <v>0</v>
          </cell>
          <cell r="LS182">
            <v>2E-3</v>
          </cell>
          <cell r="LT182">
            <v>1.4E-2</v>
          </cell>
          <cell r="LU182">
            <v>5.2999999999999999E-2</v>
          </cell>
          <cell r="LV182">
            <v>1E-3</v>
          </cell>
          <cell r="LW182">
            <v>0</v>
          </cell>
          <cell r="LX182">
            <v>0</v>
          </cell>
          <cell r="LY182">
            <v>0</v>
          </cell>
          <cell r="LZ182">
            <v>0</v>
          </cell>
          <cell r="MA182">
            <v>0</v>
          </cell>
          <cell r="MB182">
            <v>4.0000000000000001E-3</v>
          </cell>
          <cell r="MC182">
            <v>0</v>
          </cell>
          <cell r="MD182">
            <v>0</v>
          </cell>
          <cell r="ME182">
            <v>0</v>
          </cell>
          <cell r="MF182">
            <v>0</v>
          </cell>
          <cell r="MG182">
            <v>1.4E-2</v>
          </cell>
          <cell r="MH182">
            <v>4.5999999999999999E-2</v>
          </cell>
          <cell r="MI182">
            <v>0</v>
          </cell>
          <cell r="MJ182">
            <v>0</v>
          </cell>
          <cell r="MK182">
            <v>0</v>
          </cell>
          <cell r="ML182">
            <v>1E-3</v>
          </cell>
          <cell r="MM182">
            <v>2.9000000000000001E-2</v>
          </cell>
          <cell r="MN182">
            <v>0.28000000000000003</v>
          </cell>
          <cell r="MO182">
            <v>0</v>
          </cell>
          <cell r="MP182">
            <v>0</v>
          </cell>
          <cell r="MQ182">
            <v>0</v>
          </cell>
          <cell r="MR182">
            <v>0</v>
          </cell>
          <cell r="MS182">
            <v>3.0000000000000001E-3</v>
          </cell>
          <cell r="MT182">
            <v>0.55200000000000005</v>
          </cell>
          <cell r="MU182">
            <v>0</v>
          </cell>
          <cell r="MV182">
            <v>0</v>
          </cell>
          <cell r="MW182">
            <v>0</v>
          </cell>
          <cell r="MX182">
            <v>0</v>
          </cell>
          <cell r="MY182">
            <v>0</v>
          </cell>
          <cell r="MZ182">
            <v>7.0999999999999994E-2</v>
          </cell>
          <cell r="NA182">
            <v>7.3999999999999996E-2</v>
          </cell>
          <cell r="NB182">
            <v>0.1</v>
          </cell>
          <cell r="NC182">
            <v>8.0000000000000002E-3</v>
          </cell>
          <cell r="ND182">
            <v>3.7999999999999999E-2</v>
          </cell>
          <cell r="NE182">
            <v>2.5999999999999999E-2</v>
          </cell>
          <cell r="NF182">
            <v>2E-3</v>
          </cell>
          <cell r="NG182">
            <v>0.10199999999999999</v>
          </cell>
          <cell r="NH182">
            <v>2.1999999999999999E-2</v>
          </cell>
          <cell r="NI182">
            <v>0.19700000000000001</v>
          </cell>
          <cell r="NJ182">
            <v>1.6E-2</v>
          </cell>
          <cell r="NK182">
            <v>0</v>
          </cell>
          <cell r="NL182">
            <v>1.2999999999999999E-2</v>
          </cell>
          <cell r="NM182">
            <v>7.0000000000000001E-3</v>
          </cell>
          <cell r="NN182">
            <v>0.09</v>
          </cell>
          <cell r="NO182">
            <v>8.0000000000000002E-3</v>
          </cell>
          <cell r="NP182">
            <v>2E-3</v>
          </cell>
          <cell r="NQ182">
            <v>3.7999999999999999E-2</v>
          </cell>
          <cell r="NR182">
            <v>5.0000000000000001E-3</v>
          </cell>
          <cell r="NS182">
            <v>3.9E-2</v>
          </cell>
          <cell r="NT182">
            <v>0.21299999999999999</v>
          </cell>
          <cell r="NU182">
            <v>0.21</v>
          </cell>
          <cell r="NV182">
            <v>1.9E-2</v>
          </cell>
          <cell r="NW182">
            <v>2E-3</v>
          </cell>
          <cell r="NX182">
            <v>1.6E-2</v>
          </cell>
          <cell r="NY182">
            <v>3.2000000000000001E-2</v>
          </cell>
          <cell r="NZ182">
            <v>0.26400000000000001</v>
          </cell>
          <cell r="OA182">
            <v>2.3E-2</v>
          </cell>
          <cell r="OB182">
            <v>1.9E-2</v>
          </cell>
          <cell r="OC182">
            <v>3.0000000000000001E-3</v>
          </cell>
          <cell r="OD182">
            <v>1.6E-2</v>
          </cell>
          <cell r="OE182">
            <v>9.2999999999999999E-2</v>
          </cell>
          <cell r="OF182">
            <v>8.0000000000000002E-3</v>
          </cell>
          <cell r="OG182">
            <v>0.03</v>
          </cell>
          <cell r="OH182">
            <v>1.6E-2</v>
          </cell>
          <cell r="OI182">
            <v>5.0000000000000001E-3</v>
          </cell>
          <cell r="OJ182">
            <v>0.246</v>
          </cell>
          <cell r="OK182">
            <v>7.2999999999999995E-2</v>
          </cell>
          <cell r="OL182">
            <v>3.0000000000000001E-3</v>
          </cell>
          <cell r="OM182">
            <v>0</v>
          </cell>
          <cell r="ON182">
            <v>2E-3</v>
          </cell>
          <cell r="OO182">
            <v>0.125</v>
          </cell>
          <cell r="OP182">
            <v>9.5000000000000001E-2</v>
          </cell>
          <cell r="OQ182">
            <v>6.0000000000000001E-3</v>
          </cell>
          <cell r="OR182">
            <v>2.8000000000000001E-2</v>
          </cell>
          <cell r="OS182">
            <v>8.9999999999999993E-3</v>
          </cell>
          <cell r="OT182">
            <v>0.02</v>
          </cell>
          <cell r="OU182">
            <v>0.01</v>
          </cell>
          <cell r="OV182">
            <v>3.0000000000000001E-3</v>
          </cell>
          <cell r="OW182">
            <v>3.9E-2</v>
          </cell>
          <cell r="OX182">
            <v>0.188</v>
          </cell>
          <cell r="OY182">
            <v>9.9000000000000005E-2</v>
          </cell>
          <cell r="OZ182">
            <v>3.6999999999999998E-2</v>
          </cell>
          <cell r="PA182">
            <v>2.8000000000000001E-2</v>
          </cell>
          <cell r="PB182">
            <v>8.9999999999999993E-3</v>
          </cell>
          <cell r="PC182">
            <v>7.0000000000000001E-3</v>
          </cell>
          <cell r="PD182">
            <v>0.218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hème_Dares">
  <a:themeElements>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Thème Dares">
    <a:dk1>
      <a:sysClr val="windowText" lastClr="000000"/>
    </a:dk1>
    <a:lt1>
      <a:sysClr val="window" lastClr="FFFFFF"/>
    </a:lt1>
    <a:dk2>
      <a:srgbClr val="1F497D"/>
    </a:dk2>
    <a:lt2>
      <a:srgbClr val="EEECE1"/>
    </a:lt2>
    <a:accent1>
      <a:srgbClr val="0E4194"/>
    </a:accent1>
    <a:accent2>
      <a:srgbClr val="EA148C"/>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ares.communication@dares.travail.gouv.f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indexed="44"/>
    <pageSetUpPr fitToPage="1"/>
  </sheetPr>
  <dimension ref="A1:X187"/>
  <sheetViews>
    <sheetView tabSelected="1" workbookViewId="0">
      <selection activeCell="N60" sqref="N60"/>
    </sheetView>
  </sheetViews>
  <sheetFormatPr baseColWidth="10" defaultRowHeight="11.25" x14ac:dyDescent="0.2"/>
  <cols>
    <col min="1" max="1" width="13.85546875" style="70" customWidth="1"/>
    <col min="2" max="10" width="11.5703125" style="70" customWidth="1"/>
    <col min="11" max="11" width="11.28515625" style="70" customWidth="1"/>
    <col min="12" max="12" width="10.7109375" style="70" customWidth="1"/>
    <col min="13" max="16384" width="11.42578125" style="70"/>
  </cols>
  <sheetData>
    <row r="1" spans="1:12" ht="31.5" customHeight="1" x14ac:dyDescent="0.2">
      <c r="A1" s="273" t="s">
        <v>146</v>
      </c>
      <c r="B1" s="274"/>
      <c r="C1" s="274"/>
      <c r="D1" s="274"/>
      <c r="E1" s="274"/>
      <c r="F1" s="274"/>
      <c r="G1" s="274"/>
      <c r="H1" s="274"/>
      <c r="I1" s="274"/>
      <c r="J1" s="274"/>
      <c r="K1" s="274"/>
      <c r="L1" s="274"/>
    </row>
    <row r="2" spans="1:12" ht="12" customHeight="1" x14ac:dyDescent="0.2">
      <c r="A2" s="71" t="s">
        <v>79</v>
      </c>
      <c r="B2" s="71"/>
      <c r="C2" s="71"/>
      <c r="D2" s="71"/>
      <c r="E2" s="71"/>
      <c r="F2" s="71"/>
      <c r="G2" s="71"/>
      <c r="H2" s="71"/>
      <c r="I2" s="71"/>
      <c r="J2" s="71"/>
      <c r="K2" s="71"/>
      <c r="L2" s="71"/>
    </row>
    <row r="3" spans="1:12" ht="40.5" customHeight="1" x14ac:dyDescent="0.2">
      <c r="A3" s="275" t="s">
        <v>80</v>
      </c>
      <c r="B3" s="275"/>
      <c r="C3" s="275"/>
      <c r="D3" s="275"/>
      <c r="E3" s="275"/>
      <c r="F3" s="275"/>
      <c r="G3" s="275"/>
      <c r="H3" s="275"/>
      <c r="I3" s="275"/>
      <c r="J3" s="275"/>
      <c r="K3" s="275"/>
      <c r="L3" s="275"/>
    </row>
    <row r="4" spans="1:12" ht="13.5" customHeight="1" x14ac:dyDescent="0.2">
      <c r="A4" s="269" t="s">
        <v>98</v>
      </c>
      <c r="B4" s="269"/>
      <c r="C4" s="269"/>
      <c r="D4" s="269"/>
      <c r="E4" s="269"/>
      <c r="F4" s="269"/>
      <c r="G4" s="269"/>
      <c r="H4" s="269"/>
      <c r="I4" s="269"/>
      <c r="J4" s="269"/>
      <c r="K4" s="269"/>
      <c r="L4" s="269"/>
    </row>
    <row r="5" spans="1:12" ht="12" customHeight="1" x14ac:dyDescent="0.2">
      <c r="A5" s="71" t="s">
        <v>81</v>
      </c>
      <c r="B5" s="71"/>
      <c r="C5" s="71"/>
      <c r="D5" s="71"/>
      <c r="E5" s="71"/>
      <c r="F5" s="71"/>
      <c r="G5" s="71"/>
      <c r="H5" s="71"/>
      <c r="I5" s="71"/>
      <c r="J5" s="71"/>
      <c r="K5" s="71"/>
      <c r="L5" s="71"/>
    </row>
    <row r="6" spans="1:12" ht="100.5" customHeight="1" x14ac:dyDescent="0.2">
      <c r="A6" s="269" t="s">
        <v>82</v>
      </c>
      <c r="B6" s="269"/>
      <c r="C6" s="269"/>
      <c r="D6" s="269"/>
      <c r="E6" s="269"/>
      <c r="F6" s="269"/>
      <c r="G6" s="269"/>
      <c r="H6" s="269"/>
      <c r="I6" s="269"/>
      <c r="J6" s="269"/>
      <c r="K6" s="269"/>
      <c r="L6" s="269"/>
    </row>
    <row r="7" spans="1:12" ht="12.75" customHeight="1" x14ac:dyDescent="0.2">
      <c r="A7" s="276" t="s">
        <v>83</v>
      </c>
      <c r="B7" s="276"/>
      <c r="C7" s="276"/>
      <c r="D7" s="276"/>
      <c r="E7" s="276"/>
      <c r="F7" s="276"/>
      <c r="G7" s="276"/>
      <c r="H7" s="276"/>
      <c r="I7" s="276"/>
      <c r="J7" s="276"/>
      <c r="K7" s="276"/>
      <c r="L7" s="276"/>
    </row>
    <row r="8" spans="1:12" ht="76.5" customHeight="1" x14ac:dyDescent="0.2">
      <c r="A8" s="277" t="s">
        <v>105</v>
      </c>
      <c r="B8" s="277"/>
      <c r="C8" s="277"/>
      <c r="D8" s="277"/>
      <c r="E8" s="277"/>
      <c r="F8" s="277"/>
      <c r="G8" s="277"/>
      <c r="H8" s="277"/>
      <c r="I8" s="277"/>
      <c r="J8" s="277"/>
      <c r="K8" s="277"/>
      <c r="L8" s="277"/>
    </row>
    <row r="9" spans="1:12" ht="12" customHeight="1" x14ac:dyDescent="0.2">
      <c r="A9" s="278" t="s">
        <v>84</v>
      </c>
      <c r="B9" s="278"/>
      <c r="C9" s="278"/>
      <c r="D9" s="278"/>
      <c r="E9" s="278"/>
      <c r="F9" s="278"/>
      <c r="G9" s="278"/>
      <c r="H9" s="278"/>
      <c r="I9" s="278"/>
      <c r="J9" s="278"/>
      <c r="K9" s="278"/>
      <c r="L9" s="278"/>
    </row>
    <row r="10" spans="1:12" ht="12" customHeight="1" x14ac:dyDescent="0.2">
      <c r="A10" s="267"/>
      <c r="B10" s="267"/>
      <c r="C10" s="267"/>
      <c r="D10" s="267"/>
      <c r="E10" s="267"/>
      <c r="F10" s="267"/>
      <c r="G10" s="267"/>
      <c r="H10" s="267"/>
      <c r="I10" s="267"/>
      <c r="J10" s="267"/>
      <c r="K10" s="267"/>
      <c r="L10" s="267"/>
    </row>
    <row r="11" spans="1:12" ht="12" customHeight="1" x14ac:dyDescent="0.2">
      <c r="A11" s="266" t="s">
        <v>142</v>
      </c>
      <c r="B11" s="266"/>
      <c r="C11" s="266"/>
      <c r="D11" s="266"/>
      <c r="E11" s="266"/>
      <c r="F11" s="266"/>
      <c r="G11" s="266"/>
      <c r="H11" s="266"/>
      <c r="I11" s="266"/>
      <c r="J11" s="266"/>
      <c r="K11" s="266"/>
      <c r="L11" s="266"/>
    </row>
    <row r="12" spans="1:12" ht="12" customHeight="1" x14ac:dyDescent="0.2">
      <c r="A12" s="267"/>
      <c r="B12" s="267"/>
      <c r="C12" s="267"/>
      <c r="D12" s="267"/>
      <c r="E12" s="267"/>
      <c r="F12" s="267"/>
      <c r="G12" s="267"/>
      <c r="H12" s="267"/>
      <c r="I12" s="267"/>
      <c r="J12" s="267"/>
      <c r="K12" s="267"/>
      <c r="L12" s="267"/>
    </row>
    <row r="13" spans="1:12" ht="12" customHeight="1" x14ac:dyDescent="0.2">
      <c r="A13" s="266" t="s">
        <v>143</v>
      </c>
      <c r="B13" s="266"/>
      <c r="C13" s="266"/>
      <c r="D13" s="266"/>
      <c r="E13" s="266"/>
      <c r="F13" s="266"/>
      <c r="G13" s="266"/>
      <c r="H13" s="266"/>
      <c r="I13" s="266"/>
      <c r="J13" s="266"/>
      <c r="K13" s="266"/>
      <c r="L13" s="266"/>
    </row>
    <row r="14" spans="1:12" ht="12" customHeight="1" x14ac:dyDescent="0.2">
      <c r="A14" s="267"/>
      <c r="B14" s="267"/>
      <c r="C14" s="267"/>
      <c r="D14" s="267"/>
      <c r="E14" s="267"/>
      <c r="F14" s="267"/>
      <c r="G14" s="267"/>
      <c r="H14" s="267"/>
      <c r="I14" s="267"/>
      <c r="J14" s="267"/>
      <c r="K14" s="267"/>
      <c r="L14" s="267"/>
    </row>
    <row r="15" spans="1:12" ht="12" customHeight="1" x14ac:dyDescent="0.2">
      <c r="A15" s="266" t="s">
        <v>144</v>
      </c>
      <c r="B15" s="266"/>
      <c r="C15" s="266"/>
      <c r="D15" s="266"/>
      <c r="E15" s="266"/>
      <c r="F15" s="266"/>
      <c r="G15" s="266"/>
      <c r="H15" s="266"/>
      <c r="I15" s="266"/>
      <c r="J15" s="266"/>
      <c r="K15" s="266"/>
      <c r="L15" s="266"/>
    </row>
    <row r="16" spans="1:12" ht="12" customHeight="1" x14ac:dyDescent="0.2">
      <c r="A16" s="267"/>
      <c r="B16" s="267"/>
      <c r="C16" s="267"/>
      <c r="D16" s="267"/>
      <c r="E16" s="267"/>
      <c r="F16" s="267"/>
      <c r="G16" s="267"/>
      <c r="H16" s="267"/>
      <c r="I16" s="267"/>
      <c r="J16" s="267"/>
      <c r="K16" s="267"/>
      <c r="L16" s="267"/>
    </row>
    <row r="17" spans="1:12" ht="12" customHeight="1" x14ac:dyDescent="0.2">
      <c r="A17" s="266" t="s">
        <v>145</v>
      </c>
      <c r="B17" s="266"/>
      <c r="C17" s="266"/>
      <c r="D17" s="266"/>
      <c r="E17" s="266"/>
      <c r="F17" s="266"/>
      <c r="G17" s="266"/>
      <c r="H17" s="266"/>
      <c r="I17" s="266"/>
      <c r="J17" s="266"/>
      <c r="K17" s="266"/>
      <c r="L17" s="266"/>
    </row>
    <row r="18" spans="1:12" ht="12" customHeight="1" x14ac:dyDescent="0.2">
      <c r="A18" s="267"/>
      <c r="B18" s="267"/>
      <c r="C18" s="267"/>
      <c r="D18" s="267"/>
      <c r="E18" s="267"/>
      <c r="F18" s="267"/>
      <c r="G18" s="267"/>
      <c r="H18" s="267"/>
      <c r="I18" s="267"/>
      <c r="J18" s="267"/>
      <c r="K18" s="267"/>
      <c r="L18" s="267"/>
    </row>
    <row r="19" spans="1:12" ht="12" customHeight="1" x14ac:dyDescent="0.2">
      <c r="A19" s="266" t="s">
        <v>161</v>
      </c>
      <c r="B19" s="266"/>
      <c r="C19" s="266"/>
      <c r="D19" s="266"/>
      <c r="E19" s="266"/>
      <c r="F19" s="266"/>
      <c r="G19" s="266"/>
      <c r="H19" s="266"/>
      <c r="I19" s="266"/>
      <c r="J19" s="266"/>
      <c r="K19" s="266"/>
      <c r="L19" s="266"/>
    </row>
    <row r="20" spans="1:12" ht="12" customHeight="1" x14ac:dyDescent="0.2">
      <c r="A20" s="266"/>
      <c r="B20" s="266"/>
      <c r="C20" s="266"/>
      <c r="D20" s="266"/>
      <c r="E20" s="266"/>
      <c r="F20" s="266"/>
      <c r="G20" s="266"/>
      <c r="H20" s="266"/>
      <c r="I20" s="266"/>
      <c r="J20" s="266"/>
      <c r="K20" s="266"/>
      <c r="L20" s="266"/>
    </row>
    <row r="21" spans="1:12" ht="12" customHeight="1" x14ac:dyDescent="0.2">
      <c r="A21" s="272" t="s">
        <v>160</v>
      </c>
      <c r="B21" s="272"/>
      <c r="C21" s="272"/>
      <c r="D21" s="272"/>
      <c r="E21" s="272"/>
      <c r="F21" s="272"/>
      <c r="G21" s="272"/>
      <c r="H21" s="272"/>
      <c r="I21" s="272"/>
      <c r="J21" s="272"/>
      <c r="K21" s="272"/>
      <c r="L21" s="272"/>
    </row>
    <row r="22" spans="1:12" ht="12" customHeight="1" x14ac:dyDescent="0.2">
      <c r="A22" s="267"/>
      <c r="B22" s="267"/>
      <c r="C22" s="267"/>
      <c r="D22" s="267"/>
      <c r="E22" s="267"/>
      <c r="F22" s="267"/>
      <c r="G22" s="267"/>
      <c r="H22" s="267"/>
      <c r="I22" s="267"/>
      <c r="J22" s="267"/>
      <c r="K22" s="267"/>
      <c r="L22" s="267"/>
    </row>
    <row r="23" spans="1:12" ht="12" customHeight="1" x14ac:dyDescent="0.2">
      <c r="A23" s="266" t="s">
        <v>163</v>
      </c>
      <c r="B23" s="266"/>
      <c r="C23" s="266"/>
      <c r="D23" s="266"/>
      <c r="E23" s="266"/>
      <c r="F23" s="266"/>
      <c r="G23" s="266"/>
      <c r="H23" s="266"/>
      <c r="I23" s="266"/>
      <c r="J23" s="266"/>
      <c r="K23" s="266"/>
      <c r="L23" s="266"/>
    </row>
    <row r="24" spans="1:12" ht="12" customHeight="1" x14ac:dyDescent="0.2">
      <c r="A24" s="267"/>
      <c r="B24" s="267"/>
      <c r="C24" s="267"/>
      <c r="D24" s="267"/>
      <c r="E24" s="267"/>
      <c r="F24" s="267"/>
      <c r="G24" s="267"/>
      <c r="H24" s="267"/>
      <c r="I24" s="267"/>
      <c r="J24" s="267"/>
      <c r="K24" s="267"/>
      <c r="L24" s="267"/>
    </row>
    <row r="25" spans="1:12" ht="12" customHeight="1" x14ac:dyDescent="0.2">
      <c r="A25" s="272" t="s">
        <v>164</v>
      </c>
      <c r="B25" s="272"/>
      <c r="C25" s="272"/>
      <c r="D25" s="272"/>
      <c r="E25" s="272"/>
      <c r="F25" s="272"/>
      <c r="G25" s="272"/>
      <c r="H25" s="272"/>
      <c r="I25" s="272"/>
      <c r="J25" s="272"/>
      <c r="K25" s="272"/>
      <c r="L25" s="272"/>
    </row>
    <row r="26" spans="1:12" ht="12" customHeight="1" x14ac:dyDescent="0.2">
      <c r="A26" s="267"/>
      <c r="B26" s="267"/>
      <c r="C26" s="267"/>
      <c r="D26" s="267"/>
      <c r="E26" s="267"/>
      <c r="F26" s="267"/>
      <c r="G26" s="267"/>
      <c r="H26" s="267"/>
      <c r="I26" s="267"/>
      <c r="J26" s="267"/>
      <c r="K26" s="267"/>
      <c r="L26" s="267"/>
    </row>
    <row r="27" spans="1:12" ht="12" customHeight="1" x14ac:dyDescent="0.2">
      <c r="A27" s="272" t="s">
        <v>165</v>
      </c>
      <c r="B27" s="272"/>
      <c r="C27" s="272"/>
      <c r="D27" s="272"/>
      <c r="E27" s="272"/>
      <c r="F27" s="272"/>
      <c r="G27" s="272"/>
      <c r="H27" s="272"/>
      <c r="I27" s="272"/>
      <c r="J27" s="272"/>
      <c r="K27" s="272"/>
      <c r="L27" s="272"/>
    </row>
    <row r="28" spans="1:12" ht="12" customHeight="1" x14ac:dyDescent="0.2">
      <c r="A28" s="267"/>
      <c r="B28" s="267"/>
      <c r="C28" s="267"/>
      <c r="D28" s="267"/>
      <c r="E28" s="267"/>
      <c r="F28" s="267"/>
      <c r="G28" s="267"/>
      <c r="H28" s="267"/>
      <c r="I28" s="267"/>
      <c r="J28" s="267"/>
      <c r="K28" s="267"/>
      <c r="L28" s="267"/>
    </row>
    <row r="29" spans="1:12" ht="12" customHeight="1" x14ac:dyDescent="0.2">
      <c r="A29" s="272" t="s">
        <v>169</v>
      </c>
      <c r="B29" s="272"/>
      <c r="C29" s="272"/>
      <c r="D29" s="272"/>
      <c r="E29" s="272"/>
      <c r="F29" s="272"/>
      <c r="G29" s="272"/>
      <c r="H29" s="272"/>
      <c r="I29" s="272"/>
      <c r="J29" s="272"/>
      <c r="K29" s="272"/>
      <c r="L29" s="272"/>
    </row>
    <row r="30" spans="1:12" ht="12" customHeight="1" x14ac:dyDescent="0.2">
      <c r="A30" s="267"/>
      <c r="B30" s="267"/>
      <c r="C30" s="267"/>
      <c r="D30" s="267"/>
      <c r="E30" s="267"/>
      <c r="F30" s="267"/>
      <c r="G30" s="267"/>
      <c r="H30" s="267"/>
      <c r="I30" s="267"/>
      <c r="J30" s="267"/>
      <c r="K30" s="267"/>
      <c r="L30" s="267"/>
    </row>
    <row r="31" spans="1:12" ht="12" customHeight="1" x14ac:dyDescent="0.2">
      <c r="A31" s="266" t="s">
        <v>171</v>
      </c>
      <c r="B31" s="266"/>
      <c r="C31" s="266"/>
      <c r="D31" s="266"/>
      <c r="E31" s="266"/>
      <c r="F31" s="266"/>
      <c r="G31" s="266"/>
      <c r="H31" s="266"/>
      <c r="I31" s="266"/>
      <c r="J31" s="266"/>
      <c r="K31" s="266"/>
      <c r="L31" s="266"/>
    </row>
    <row r="32" spans="1:12" ht="12" customHeight="1" x14ac:dyDescent="0.2">
      <c r="A32" s="267"/>
      <c r="B32" s="267"/>
      <c r="C32" s="267"/>
      <c r="D32" s="267"/>
      <c r="E32" s="267"/>
      <c r="F32" s="267"/>
      <c r="G32" s="267"/>
      <c r="H32" s="267"/>
      <c r="I32" s="267"/>
      <c r="J32" s="267"/>
      <c r="K32" s="267"/>
      <c r="L32" s="267"/>
    </row>
    <row r="33" spans="1:13" s="132" customFormat="1" ht="12" customHeight="1" x14ac:dyDescent="0.2">
      <c r="A33" s="272" t="s">
        <v>174</v>
      </c>
      <c r="B33" s="272"/>
      <c r="C33" s="272"/>
      <c r="D33" s="272"/>
      <c r="E33" s="272"/>
      <c r="F33" s="272"/>
      <c r="G33" s="272"/>
      <c r="H33" s="272"/>
      <c r="I33" s="272"/>
      <c r="J33" s="272"/>
      <c r="K33" s="272"/>
      <c r="L33" s="272"/>
    </row>
    <row r="34" spans="1:13" ht="12" customHeight="1" x14ac:dyDescent="0.2">
      <c r="A34" s="268"/>
      <c r="B34" s="268"/>
      <c r="C34" s="268"/>
      <c r="D34" s="268"/>
      <c r="E34" s="268"/>
      <c r="F34" s="268"/>
      <c r="G34" s="268"/>
      <c r="H34" s="268"/>
      <c r="I34" s="268"/>
      <c r="J34" s="268"/>
      <c r="K34" s="268"/>
      <c r="L34" s="268"/>
    </row>
    <row r="35" spans="1:13" ht="12" customHeight="1" x14ac:dyDescent="0.2">
      <c r="A35" s="266" t="s">
        <v>269</v>
      </c>
      <c r="B35" s="266"/>
      <c r="C35" s="266"/>
      <c r="D35" s="266"/>
      <c r="E35" s="266"/>
      <c r="F35" s="266"/>
      <c r="G35" s="266"/>
      <c r="H35" s="266"/>
      <c r="I35" s="266"/>
      <c r="J35" s="266"/>
      <c r="K35" s="266"/>
      <c r="L35" s="266"/>
    </row>
    <row r="36" spans="1:13" ht="12" customHeight="1" x14ac:dyDescent="0.2">
      <c r="A36" s="268"/>
      <c r="B36" s="268"/>
      <c r="C36" s="268"/>
      <c r="D36" s="268"/>
      <c r="E36" s="268"/>
      <c r="F36" s="268"/>
      <c r="G36" s="268"/>
      <c r="H36" s="268"/>
      <c r="I36" s="268"/>
      <c r="J36" s="268"/>
      <c r="K36" s="268"/>
      <c r="L36" s="268"/>
    </row>
    <row r="37" spans="1:13" ht="12" customHeight="1" x14ac:dyDescent="0.2">
      <c r="A37" s="266" t="s">
        <v>270</v>
      </c>
      <c r="B37" s="266"/>
      <c r="C37" s="266"/>
      <c r="D37" s="266"/>
      <c r="E37" s="266"/>
      <c r="F37" s="266"/>
      <c r="G37" s="266"/>
      <c r="H37" s="266"/>
      <c r="I37" s="266"/>
      <c r="J37" s="266"/>
      <c r="K37" s="266"/>
      <c r="L37" s="266"/>
    </row>
    <row r="38" spans="1:13" ht="12" customHeight="1" x14ac:dyDescent="0.2">
      <c r="A38" s="267"/>
      <c r="B38" s="267"/>
      <c r="C38" s="267"/>
      <c r="D38" s="267"/>
      <c r="E38" s="267"/>
      <c r="F38" s="267"/>
      <c r="G38" s="267"/>
      <c r="H38" s="267"/>
      <c r="I38" s="267"/>
      <c r="J38" s="267"/>
      <c r="K38" s="267"/>
      <c r="L38" s="267"/>
    </row>
    <row r="39" spans="1:13" ht="12" customHeight="1" x14ac:dyDescent="0.2">
      <c r="A39" s="266" t="s">
        <v>271</v>
      </c>
      <c r="B39" s="266"/>
      <c r="C39" s="266"/>
      <c r="D39" s="266"/>
      <c r="E39" s="266"/>
      <c r="F39" s="266"/>
      <c r="G39" s="266"/>
      <c r="H39" s="266"/>
      <c r="I39" s="266"/>
      <c r="J39" s="266"/>
      <c r="K39" s="266"/>
      <c r="L39" s="266"/>
    </row>
    <row r="40" spans="1:13" ht="12" customHeight="1" x14ac:dyDescent="0.2">
      <c r="A40" s="267"/>
      <c r="B40" s="267"/>
      <c r="C40" s="267"/>
      <c r="D40" s="267"/>
      <c r="E40" s="267"/>
      <c r="F40" s="267"/>
      <c r="G40" s="267"/>
      <c r="H40" s="267"/>
      <c r="I40" s="267"/>
      <c r="J40" s="267"/>
      <c r="K40" s="267"/>
      <c r="L40" s="267"/>
    </row>
    <row r="41" spans="1:13" ht="12" customHeight="1" x14ac:dyDescent="0.2">
      <c r="A41" s="266" t="s">
        <v>272</v>
      </c>
      <c r="B41" s="266"/>
      <c r="C41" s="266"/>
      <c r="D41" s="266"/>
      <c r="E41" s="266"/>
      <c r="F41" s="266"/>
      <c r="G41" s="266"/>
      <c r="H41" s="266"/>
      <c r="I41" s="266"/>
      <c r="J41" s="266"/>
      <c r="K41" s="266"/>
      <c r="L41" s="266"/>
    </row>
    <row r="42" spans="1:13" ht="12" customHeight="1" x14ac:dyDescent="0.2">
      <c r="A42" s="267"/>
      <c r="B42" s="267"/>
      <c r="C42" s="267"/>
      <c r="D42" s="267"/>
      <c r="E42" s="267"/>
      <c r="F42" s="267"/>
      <c r="G42" s="267"/>
      <c r="H42" s="267"/>
      <c r="I42" s="267"/>
      <c r="J42" s="267"/>
      <c r="K42" s="267"/>
      <c r="L42" s="267"/>
    </row>
    <row r="43" spans="1:13" ht="12" customHeight="1" x14ac:dyDescent="0.2">
      <c r="A43" s="266" t="s">
        <v>273</v>
      </c>
      <c r="B43" s="266"/>
      <c r="C43" s="266"/>
      <c r="D43" s="266"/>
      <c r="E43" s="266"/>
      <c r="F43" s="266"/>
      <c r="G43" s="266"/>
      <c r="H43" s="266"/>
      <c r="I43" s="266"/>
      <c r="J43" s="266"/>
      <c r="K43" s="266"/>
      <c r="L43" s="266"/>
    </row>
    <row r="44" spans="1:13" ht="12" customHeight="1" x14ac:dyDescent="0.2">
      <c r="A44" s="266"/>
      <c r="B44" s="266"/>
      <c r="C44" s="266"/>
      <c r="D44" s="266"/>
      <c r="E44" s="266"/>
      <c r="F44" s="266"/>
      <c r="G44" s="266"/>
      <c r="H44" s="266"/>
      <c r="I44" s="266"/>
      <c r="J44" s="266"/>
      <c r="K44" s="266"/>
      <c r="L44" s="266"/>
    </row>
    <row r="45" spans="1:13" ht="12" customHeight="1" x14ac:dyDescent="0.2">
      <c r="A45" s="266" t="s">
        <v>274</v>
      </c>
      <c r="B45" s="266"/>
      <c r="C45" s="266"/>
      <c r="D45" s="266"/>
      <c r="E45" s="266"/>
      <c r="F45" s="266"/>
      <c r="G45" s="266"/>
      <c r="H45" s="266"/>
      <c r="I45" s="266"/>
      <c r="J45" s="266"/>
      <c r="K45" s="266"/>
      <c r="L45" s="266"/>
      <c r="M45" s="132"/>
    </row>
    <row r="46" spans="1:13" ht="12" customHeight="1" x14ac:dyDescent="0.2">
      <c r="A46" s="267"/>
      <c r="B46" s="267"/>
      <c r="C46" s="267"/>
      <c r="D46" s="267"/>
      <c r="E46" s="267"/>
      <c r="F46" s="267"/>
      <c r="G46" s="267"/>
      <c r="H46" s="267"/>
      <c r="I46" s="267"/>
      <c r="J46" s="267"/>
      <c r="K46" s="267"/>
      <c r="L46" s="267"/>
    </row>
    <row r="47" spans="1:13" ht="12" customHeight="1" x14ac:dyDescent="0.2">
      <c r="A47" s="266" t="s">
        <v>275</v>
      </c>
      <c r="B47" s="266"/>
      <c r="C47" s="266"/>
      <c r="D47" s="266"/>
      <c r="E47" s="266"/>
      <c r="F47" s="266"/>
      <c r="G47" s="266"/>
      <c r="H47" s="266"/>
      <c r="I47" s="266"/>
      <c r="J47" s="266"/>
      <c r="K47" s="266"/>
      <c r="L47" s="266"/>
    </row>
    <row r="48" spans="1:13" ht="12" customHeight="1" x14ac:dyDescent="0.2">
      <c r="A48" s="266"/>
      <c r="B48" s="266"/>
      <c r="C48" s="266"/>
      <c r="D48" s="266"/>
      <c r="E48" s="266"/>
      <c r="F48" s="266"/>
      <c r="G48" s="266"/>
      <c r="H48" s="266"/>
      <c r="I48" s="266"/>
      <c r="J48" s="266"/>
      <c r="K48" s="266"/>
      <c r="L48" s="266"/>
    </row>
    <row r="49" spans="1:12" ht="12" customHeight="1" x14ac:dyDescent="0.2">
      <c r="A49" s="266" t="s">
        <v>276</v>
      </c>
      <c r="B49" s="266"/>
      <c r="C49" s="266"/>
      <c r="D49" s="266"/>
      <c r="E49" s="266"/>
      <c r="F49" s="266"/>
      <c r="G49" s="266"/>
      <c r="H49" s="266"/>
      <c r="I49" s="266"/>
      <c r="J49" s="266"/>
      <c r="K49" s="266"/>
      <c r="L49" s="266"/>
    </row>
    <row r="50" spans="1:12" ht="12" customHeight="1" x14ac:dyDescent="0.2">
      <c r="A50" s="267"/>
      <c r="B50" s="267"/>
      <c r="C50" s="267"/>
      <c r="D50" s="267"/>
      <c r="E50" s="267"/>
      <c r="F50" s="267"/>
      <c r="G50" s="267"/>
      <c r="H50" s="267"/>
      <c r="I50" s="267"/>
      <c r="J50" s="267"/>
      <c r="K50" s="267"/>
      <c r="L50" s="267"/>
    </row>
    <row r="51" spans="1:12" ht="12" customHeight="1" x14ac:dyDescent="0.2">
      <c r="A51" s="266" t="s">
        <v>277</v>
      </c>
      <c r="B51" s="266"/>
      <c r="C51" s="266"/>
      <c r="D51" s="266"/>
      <c r="E51" s="266"/>
      <c r="F51" s="266"/>
      <c r="G51" s="266"/>
      <c r="H51" s="266"/>
      <c r="I51" s="266"/>
      <c r="J51" s="266"/>
      <c r="K51" s="266"/>
      <c r="L51" s="266"/>
    </row>
    <row r="52" spans="1:12" ht="12" customHeight="1" x14ac:dyDescent="0.2">
      <c r="A52" s="267"/>
      <c r="B52" s="267"/>
      <c r="C52" s="267"/>
      <c r="D52" s="267"/>
      <c r="E52" s="267"/>
      <c r="F52" s="267"/>
      <c r="G52" s="267"/>
      <c r="H52" s="267"/>
      <c r="I52" s="267"/>
      <c r="J52" s="267"/>
      <c r="K52" s="267"/>
      <c r="L52" s="267"/>
    </row>
    <row r="53" spans="1:12" ht="12" customHeight="1" x14ac:dyDescent="0.2">
      <c r="A53" s="266" t="s">
        <v>278</v>
      </c>
      <c r="B53" s="266"/>
      <c r="C53" s="266"/>
      <c r="D53" s="266"/>
      <c r="E53" s="266"/>
      <c r="F53" s="266"/>
      <c r="G53" s="266"/>
      <c r="H53" s="266"/>
      <c r="I53" s="266"/>
      <c r="J53" s="266"/>
      <c r="K53" s="266"/>
      <c r="L53" s="266"/>
    </row>
    <row r="54" spans="1:12" ht="12" customHeight="1" x14ac:dyDescent="0.2">
      <c r="A54" s="267"/>
      <c r="B54" s="267"/>
      <c r="C54" s="267"/>
      <c r="D54" s="267"/>
      <c r="E54" s="267"/>
      <c r="F54" s="267"/>
      <c r="G54" s="267"/>
      <c r="H54" s="267"/>
      <c r="I54" s="267"/>
      <c r="J54" s="267"/>
      <c r="K54" s="267"/>
      <c r="L54" s="267"/>
    </row>
    <row r="55" spans="1:12" ht="12" customHeight="1" x14ac:dyDescent="0.2">
      <c r="A55" s="266" t="s">
        <v>279</v>
      </c>
      <c r="B55" s="266"/>
      <c r="C55" s="266"/>
      <c r="D55" s="266"/>
      <c r="E55" s="266"/>
      <c r="F55" s="266"/>
      <c r="G55" s="266"/>
      <c r="H55" s="266"/>
      <c r="I55" s="266"/>
      <c r="J55" s="266"/>
      <c r="K55" s="266"/>
      <c r="L55" s="266"/>
    </row>
    <row r="56" spans="1:12" ht="12" customHeight="1" x14ac:dyDescent="0.2">
      <c r="A56" s="266"/>
      <c r="B56" s="266"/>
      <c r="C56" s="266"/>
      <c r="D56" s="266"/>
      <c r="E56" s="266"/>
      <c r="F56" s="266"/>
      <c r="G56" s="266"/>
      <c r="H56" s="266"/>
      <c r="I56" s="266"/>
      <c r="J56" s="266"/>
      <c r="K56" s="266"/>
      <c r="L56" s="266"/>
    </row>
    <row r="57" spans="1:12" ht="12" customHeight="1" x14ac:dyDescent="0.2">
      <c r="A57" s="266" t="s">
        <v>280</v>
      </c>
      <c r="B57" s="266"/>
      <c r="C57" s="266"/>
      <c r="D57" s="266"/>
      <c r="E57" s="266"/>
      <c r="F57" s="266"/>
      <c r="G57" s="266"/>
      <c r="H57" s="266"/>
      <c r="I57" s="266"/>
      <c r="J57" s="266"/>
      <c r="K57" s="266"/>
      <c r="L57" s="266"/>
    </row>
    <row r="58" spans="1:12" ht="12" customHeight="1" x14ac:dyDescent="0.2">
      <c r="A58" s="266"/>
      <c r="B58" s="266"/>
      <c r="C58" s="266"/>
      <c r="D58" s="266"/>
      <c r="E58" s="266"/>
      <c r="F58" s="266"/>
      <c r="G58" s="266"/>
      <c r="H58" s="266"/>
      <c r="I58" s="266"/>
      <c r="J58" s="266"/>
      <c r="K58" s="266"/>
      <c r="L58" s="266"/>
    </row>
    <row r="59" spans="1:12" ht="12" customHeight="1" x14ac:dyDescent="0.2">
      <c r="A59" s="266" t="s">
        <v>281</v>
      </c>
      <c r="B59" s="266"/>
      <c r="C59" s="266"/>
      <c r="D59" s="266"/>
      <c r="E59" s="266"/>
      <c r="F59" s="266"/>
      <c r="G59" s="266"/>
      <c r="H59" s="266"/>
      <c r="I59" s="266"/>
      <c r="J59" s="266"/>
      <c r="K59" s="266"/>
      <c r="L59" s="266"/>
    </row>
    <row r="60" spans="1:12" ht="12" customHeight="1" x14ac:dyDescent="0.2">
      <c r="A60" s="266"/>
      <c r="B60" s="266"/>
      <c r="C60" s="266"/>
      <c r="D60" s="266"/>
      <c r="E60" s="266"/>
      <c r="F60" s="266"/>
      <c r="G60" s="266"/>
      <c r="H60" s="266"/>
      <c r="I60" s="266"/>
      <c r="J60" s="266"/>
      <c r="K60" s="266"/>
      <c r="L60" s="266"/>
    </row>
    <row r="61" spans="1:12" ht="12" customHeight="1" x14ac:dyDescent="0.2">
      <c r="A61" s="266" t="s">
        <v>282</v>
      </c>
      <c r="B61" s="266"/>
      <c r="C61" s="266"/>
      <c r="D61" s="266"/>
      <c r="E61" s="266"/>
      <c r="F61" s="266"/>
      <c r="G61" s="266"/>
      <c r="H61" s="266"/>
      <c r="I61" s="266"/>
      <c r="J61" s="266"/>
      <c r="K61" s="266"/>
      <c r="L61" s="266"/>
    </row>
    <row r="62" spans="1:12" ht="12" customHeight="1" x14ac:dyDescent="0.2">
      <c r="A62" s="266"/>
      <c r="B62" s="266"/>
      <c r="C62" s="266"/>
      <c r="D62" s="266"/>
      <c r="E62" s="266"/>
      <c r="F62" s="266"/>
      <c r="G62" s="266"/>
      <c r="H62" s="266"/>
      <c r="I62" s="266"/>
      <c r="J62" s="266"/>
      <c r="K62" s="266"/>
      <c r="L62" s="266"/>
    </row>
    <row r="63" spans="1:12" ht="12" customHeight="1" x14ac:dyDescent="0.2">
      <c r="A63" s="266" t="s">
        <v>283</v>
      </c>
      <c r="B63" s="266"/>
      <c r="C63" s="266"/>
      <c r="D63" s="266"/>
      <c r="E63" s="266"/>
      <c r="F63" s="266"/>
      <c r="G63" s="266"/>
      <c r="H63" s="266"/>
      <c r="I63" s="266"/>
      <c r="J63" s="266"/>
      <c r="K63" s="266"/>
      <c r="L63" s="266"/>
    </row>
    <row r="64" spans="1:12" ht="12" customHeight="1" x14ac:dyDescent="0.2">
      <c r="A64" s="266"/>
      <c r="B64" s="266"/>
      <c r="C64" s="266"/>
      <c r="D64" s="266"/>
      <c r="E64" s="266"/>
      <c r="F64" s="266"/>
      <c r="G64" s="266"/>
      <c r="H64" s="266"/>
      <c r="I64" s="266"/>
      <c r="J64" s="266"/>
      <c r="K64" s="266"/>
      <c r="L64" s="266"/>
    </row>
    <row r="65" spans="1:12" ht="12" customHeight="1" x14ac:dyDescent="0.2">
      <c r="A65" s="266" t="s">
        <v>284</v>
      </c>
      <c r="B65" s="266"/>
      <c r="C65" s="266"/>
      <c r="D65" s="266"/>
      <c r="E65" s="266"/>
      <c r="F65" s="266"/>
      <c r="G65" s="266"/>
      <c r="H65" s="266"/>
      <c r="I65" s="266"/>
      <c r="J65" s="266"/>
      <c r="K65" s="266"/>
      <c r="L65" s="266"/>
    </row>
    <row r="66" spans="1:12" ht="12" customHeight="1" x14ac:dyDescent="0.2">
      <c r="A66" s="266"/>
      <c r="B66" s="266"/>
      <c r="C66" s="266"/>
      <c r="D66" s="266"/>
      <c r="E66" s="266"/>
      <c r="F66" s="266"/>
      <c r="G66" s="266"/>
      <c r="H66" s="266"/>
      <c r="I66" s="266"/>
      <c r="J66" s="266"/>
      <c r="K66" s="266"/>
      <c r="L66" s="266"/>
    </row>
    <row r="67" spans="1:12" ht="12" customHeight="1" x14ac:dyDescent="0.2">
      <c r="A67" s="266" t="s">
        <v>285</v>
      </c>
      <c r="B67" s="266"/>
      <c r="C67" s="266"/>
      <c r="D67" s="266"/>
      <c r="E67" s="266"/>
      <c r="F67" s="266"/>
      <c r="G67" s="266"/>
      <c r="H67" s="266"/>
      <c r="I67" s="266"/>
      <c r="J67" s="266"/>
      <c r="K67" s="266"/>
      <c r="L67" s="266"/>
    </row>
    <row r="68" spans="1:12" ht="12" customHeight="1" x14ac:dyDescent="0.2">
      <c r="A68" s="254"/>
      <c r="B68" s="254"/>
      <c r="C68" s="254"/>
      <c r="D68" s="254"/>
      <c r="E68" s="254"/>
      <c r="F68" s="254"/>
      <c r="G68" s="254"/>
      <c r="H68" s="254"/>
      <c r="I68" s="254"/>
      <c r="J68" s="254"/>
      <c r="K68" s="254"/>
      <c r="L68" s="254"/>
    </row>
    <row r="69" spans="1:12" ht="12" customHeight="1" x14ac:dyDescent="0.2">
      <c r="A69" s="266" t="s">
        <v>334</v>
      </c>
      <c r="B69" s="266"/>
      <c r="C69" s="266"/>
      <c r="D69" s="266"/>
      <c r="E69" s="266"/>
      <c r="F69" s="266"/>
      <c r="G69" s="266"/>
      <c r="H69" s="266"/>
      <c r="I69" s="266"/>
      <c r="J69" s="266"/>
      <c r="K69" s="266"/>
      <c r="L69" s="266"/>
    </row>
    <row r="70" spans="1:12" ht="12" customHeight="1" x14ac:dyDescent="0.2">
      <c r="A70" s="254"/>
      <c r="B70" s="254"/>
      <c r="C70" s="254"/>
      <c r="D70" s="254"/>
      <c r="E70" s="254"/>
      <c r="F70" s="254"/>
      <c r="G70" s="254"/>
      <c r="H70" s="254"/>
      <c r="I70" s="254"/>
      <c r="J70" s="254"/>
      <c r="K70" s="254"/>
      <c r="L70" s="254"/>
    </row>
    <row r="71" spans="1:12" ht="12" customHeight="1" x14ac:dyDescent="0.2">
      <c r="A71" s="266" t="s">
        <v>287</v>
      </c>
      <c r="B71" s="266"/>
      <c r="C71" s="266"/>
      <c r="D71" s="266"/>
      <c r="E71" s="266"/>
      <c r="F71" s="266"/>
      <c r="G71" s="266"/>
      <c r="H71" s="266"/>
      <c r="I71" s="266"/>
      <c r="J71" s="266"/>
      <c r="K71" s="266"/>
      <c r="L71" s="266"/>
    </row>
    <row r="72" spans="1:12" ht="12" customHeight="1" x14ac:dyDescent="0.2">
      <c r="A72" s="266"/>
      <c r="B72" s="266"/>
      <c r="C72" s="266"/>
      <c r="D72" s="266"/>
      <c r="E72" s="266"/>
      <c r="F72" s="266"/>
      <c r="G72" s="266"/>
      <c r="H72" s="266"/>
      <c r="I72" s="266"/>
      <c r="J72" s="266"/>
      <c r="K72" s="266"/>
      <c r="L72" s="266"/>
    </row>
    <row r="73" spans="1:12" ht="12" customHeight="1" x14ac:dyDescent="0.2">
      <c r="A73" s="266" t="s">
        <v>286</v>
      </c>
      <c r="B73" s="266"/>
      <c r="C73" s="266"/>
      <c r="D73" s="266"/>
      <c r="E73" s="266"/>
      <c r="F73" s="266"/>
      <c r="G73" s="266"/>
      <c r="H73" s="266"/>
      <c r="I73" s="266"/>
      <c r="J73" s="266"/>
      <c r="K73" s="266"/>
      <c r="L73" s="266"/>
    </row>
    <row r="74" spans="1:12" ht="12" customHeight="1" x14ac:dyDescent="0.2">
      <c r="A74" s="266"/>
      <c r="B74" s="266"/>
      <c r="C74" s="266"/>
      <c r="D74" s="266"/>
      <c r="E74" s="266"/>
      <c r="F74" s="266"/>
      <c r="G74" s="266"/>
      <c r="H74" s="266"/>
      <c r="I74" s="266"/>
      <c r="J74" s="266"/>
      <c r="K74" s="266"/>
      <c r="L74" s="266"/>
    </row>
    <row r="75" spans="1:12" ht="12" customHeight="1" x14ac:dyDescent="0.2">
      <c r="A75" s="266" t="s">
        <v>288</v>
      </c>
      <c r="B75" s="266"/>
      <c r="C75" s="266"/>
      <c r="D75" s="266"/>
      <c r="E75" s="266"/>
      <c r="F75" s="266"/>
      <c r="G75" s="266"/>
      <c r="H75" s="266"/>
      <c r="I75" s="266"/>
      <c r="J75" s="266"/>
      <c r="K75" s="266"/>
      <c r="L75" s="266"/>
    </row>
    <row r="76" spans="1:12" ht="12" customHeight="1" x14ac:dyDescent="0.2">
      <c r="A76" s="267"/>
      <c r="B76" s="267"/>
      <c r="C76" s="267"/>
      <c r="D76" s="267"/>
      <c r="E76" s="267"/>
      <c r="F76" s="267"/>
      <c r="G76" s="267"/>
      <c r="H76" s="267"/>
      <c r="I76" s="267"/>
      <c r="J76" s="267"/>
      <c r="K76" s="267"/>
      <c r="L76" s="267"/>
    </row>
    <row r="77" spans="1:12" ht="12" customHeight="1" x14ac:dyDescent="0.2">
      <c r="A77" s="266" t="s">
        <v>209</v>
      </c>
      <c r="B77" s="266"/>
      <c r="C77" s="266"/>
      <c r="D77" s="266"/>
      <c r="E77" s="266"/>
      <c r="F77" s="266"/>
      <c r="G77" s="266"/>
      <c r="H77" s="266"/>
      <c r="I77" s="266"/>
      <c r="J77" s="266"/>
      <c r="K77" s="266"/>
      <c r="L77" s="266"/>
    </row>
    <row r="78" spans="1:12" ht="12" customHeight="1" x14ac:dyDescent="0.2">
      <c r="A78" s="267"/>
      <c r="B78" s="267"/>
      <c r="C78" s="267"/>
      <c r="D78" s="267"/>
      <c r="E78" s="267"/>
      <c r="F78" s="267"/>
      <c r="G78" s="267"/>
      <c r="H78" s="267"/>
      <c r="I78" s="267"/>
      <c r="J78" s="267"/>
      <c r="K78" s="267"/>
      <c r="L78" s="267"/>
    </row>
    <row r="79" spans="1:12" ht="12" customHeight="1" x14ac:dyDescent="0.2">
      <c r="A79" s="266" t="s">
        <v>210</v>
      </c>
      <c r="B79" s="266"/>
      <c r="C79" s="266"/>
      <c r="D79" s="266"/>
      <c r="E79" s="266"/>
      <c r="F79" s="266"/>
      <c r="G79" s="266"/>
      <c r="H79" s="266"/>
      <c r="I79" s="266"/>
      <c r="J79" s="266"/>
      <c r="K79" s="266"/>
      <c r="L79" s="266"/>
    </row>
    <row r="80" spans="1:12" ht="12" customHeight="1" x14ac:dyDescent="0.2">
      <c r="A80" s="267"/>
      <c r="B80" s="267"/>
      <c r="C80" s="267"/>
      <c r="D80" s="267"/>
      <c r="E80" s="267"/>
      <c r="F80" s="267"/>
      <c r="G80" s="267"/>
      <c r="H80" s="267"/>
      <c r="I80" s="267"/>
      <c r="J80" s="267"/>
      <c r="K80" s="267"/>
      <c r="L80" s="267"/>
    </row>
    <row r="81" spans="1:12" ht="12" customHeight="1" x14ac:dyDescent="0.2">
      <c r="A81" s="266" t="s">
        <v>211</v>
      </c>
      <c r="B81" s="266"/>
      <c r="C81" s="266"/>
      <c r="D81" s="266"/>
      <c r="E81" s="266"/>
      <c r="F81" s="266"/>
      <c r="G81" s="266"/>
      <c r="H81" s="266"/>
      <c r="I81" s="266"/>
      <c r="J81" s="266"/>
      <c r="K81" s="266"/>
      <c r="L81" s="266"/>
    </row>
    <row r="82" spans="1:12" ht="12" customHeight="1" x14ac:dyDescent="0.2">
      <c r="A82" s="267"/>
      <c r="B82" s="267"/>
      <c r="C82" s="267"/>
      <c r="D82" s="267"/>
      <c r="E82" s="267"/>
      <c r="F82" s="267"/>
      <c r="G82" s="267"/>
      <c r="H82" s="267"/>
      <c r="I82" s="267"/>
      <c r="J82" s="267"/>
      <c r="K82" s="267"/>
      <c r="L82" s="267"/>
    </row>
    <row r="83" spans="1:12" ht="12" customHeight="1" x14ac:dyDescent="0.2">
      <c r="A83" s="266" t="s">
        <v>212</v>
      </c>
      <c r="B83" s="266"/>
      <c r="C83" s="266"/>
      <c r="D83" s="266"/>
      <c r="E83" s="266"/>
      <c r="F83" s="266"/>
      <c r="G83" s="266"/>
      <c r="H83" s="266"/>
      <c r="I83" s="266"/>
      <c r="J83" s="266"/>
      <c r="K83" s="266"/>
      <c r="L83" s="266"/>
    </row>
    <row r="84" spans="1:12" ht="12" customHeight="1" x14ac:dyDescent="0.2">
      <c r="A84" s="267"/>
      <c r="B84" s="267"/>
      <c r="C84" s="267"/>
      <c r="D84" s="267"/>
      <c r="E84" s="267"/>
      <c r="F84" s="267"/>
      <c r="G84" s="267"/>
      <c r="H84" s="267"/>
      <c r="I84" s="267"/>
      <c r="J84" s="267"/>
      <c r="K84" s="267"/>
      <c r="L84" s="267"/>
    </row>
    <row r="85" spans="1:12" ht="12" customHeight="1" x14ac:dyDescent="0.2">
      <c r="A85" s="266" t="s">
        <v>213</v>
      </c>
      <c r="B85" s="266"/>
      <c r="C85" s="266"/>
      <c r="D85" s="266"/>
      <c r="E85" s="266"/>
      <c r="F85" s="266"/>
      <c r="G85" s="266"/>
      <c r="H85" s="266"/>
      <c r="I85" s="266"/>
      <c r="J85" s="266"/>
      <c r="K85" s="266"/>
      <c r="L85" s="266"/>
    </row>
    <row r="86" spans="1:12" ht="12" customHeight="1" x14ac:dyDescent="0.2">
      <c r="A86" s="267"/>
      <c r="B86" s="267"/>
      <c r="C86" s="267"/>
      <c r="D86" s="267"/>
      <c r="E86" s="267"/>
      <c r="F86" s="267"/>
      <c r="G86" s="267"/>
      <c r="H86" s="267"/>
      <c r="I86" s="267"/>
      <c r="J86" s="267"/>
      <c r="K86" s="267"/>
      <c r="L86" s="267"/>
    </row>
    <row r="87" spans="1:12" ht="12" customHeight="1" x14ac:dyDescent="0.2">
      <c r="A87" s="266" t="s">
        <v>214</v>
      </c>
      <c r="B87" s="266"/>
      <c r="C87" s="266"/>
      <c r="D87" s="266"/>
      <c r="E87" s="266"/>
      <c r="F87" s="266"/>
      <c r="G87" s="266"/>
      <c r="H87" s="266"/>
      <c r="I87" s="266"/>
      <c r="J87" s="266"/>
      <c r="K87" s="266"/>
      <c r="L87" s="266"/>
    </row>
    <row r="88" spans="1:12" ht="12" customHeight="1" x14ac:dyDescent="0.2">
      <c r="A88" s="267"/>
      <c r="B88" s="267"/>
      <c r="C88" s="267"/>
      <c r="D88" s="267"/>
      <c r="E88" s="267"/>
      <c r="F88" s="267"/>
      <c r="G88" s="267"/>
      <c r="H88" s="267"/>
      <c r="I88" s="267"/>
      <c r="J88" s="267"/>
      <c r="K88" s="267"/>
      <c r="L88" s="267"/>
    </row>
    <row r="89" spans="1:12" ht="12" customHeight="1" x14ac:dyDescent="0.2">
      <c r="A89" s="266" t="s">
        <v>215</v>
      </c>
      <c r="B89" s="266"/>
      <c r="C89" s="266"/>
      <c r="D89" s="266"/>
      <c r="E89" s="266"/>
      <c r="F89" s="266"/>
      <c r="G89" s="266"/>
      <c r="H89" s="266"/>
      <c r="I89" s="266"/>
      <c r="J89" s="266"/>
      <c r="K89" s="266"/>
      <c r="L89" s="266"/>
    </row>
    <row r="90" spans="1:12" ht="12" customHeight="1" x14ac:dyDescent="0.2">
      <c r="A90" s="267"/>
      <c r="B90" s="267"/>
      <c r="C90" s="267"/>
      <c r="D90" s="267"/>
      <c r="E90" s="267"/>
      <c r="F90" s="267"/>
      <c r="G90" s="267"/>
      <c r="H90" s="267"/>
      <c r="I90" s="267"/>
      <c r="J90" s="267"/>
      <c r="K90" s="267"/>
      <c r="L90" s="267"/>
    </row>
    <row r="91" spans="1:12" ht="12" customHeight="1" x14ac:dyDescent="0.2">
      <c r="A91" s="266" t="s">
        <v>216</v>
      </c>
      <c r="B91" s="266"/>
      <c r="C91" s="266"/>
      <c r="D91" s="266"/>
      <c r="E91" s="266"/>
      <c r="F91" s="266"/>
      <c r="G91" s="266"/>
      <c r="H91" s="266"/>
      <c r="I91" s="266"/>
      <c r="J91" s="266"/>
      <c r="K91" s="266"/>
      <c r="L91" s="266"/>
    </row>
    <row r="92" spans="1:12" ht="12" customHeight="1" x14ac:dyDescent="0.2">
      <c r="A92" s="267"/>
      <c r="B92" s="267"/>
      <c r="C92" s="267"/>
      <c r="D92" s="267"/>
      <c r="E92" s="267"/>
      <c r="F92" s="267"/>
      <c r="G92" s="267"/>
      <c r="H92" s="267"/>
      <c r="I92" s="267"/>
      <c r="J92" s="267"/>
      <c r="K92" s="267"/>
      <c r="L92" s="267"/>
    </row>
    <row r="93" spans="1:12" ht="12" customHeight="1" x14ac:dyDescent="0.2">
      <c r="A93" s="266" t="s">
        <v>217</v>
      </c>
      <c r="B93" s="266"/>
      <c r="C93" s="266"/>
      <c r="D93" s="266"/>
      <c r="E93" s="266"/>
      <c r="F93" s="266"/>
      <c r="G93" s="266"/>
      <c r="H93" s="266"/>
      <c r="I93" s="266"/>
      <c r="J93" s="266"/>
      <c r="K93" s="266"/>
      <c r="L93" s="266"/>
    </row>
    <row r="94" spans="1:12" ht="12" customHeight="1" x14ac:dyDescent="0.2">
      <c r="A94" s="267"/>
      <c r="B94" s="267"/>
      <c r="C94" s="267"/>
      <c r="D94" s="267"/>
      <c r="E94" s="267"/>
      <c r="F94" s="267"/>
      <c r="G94" s="267"/>
      <c r="H94" s="267"/>
      <c r="I94" s="267"/>
      <c r="J94" s="267"/>
      <c r="K94" s="267"/>
      <c r="L94" s="267"/>
    </row>
    <row r="95" spans="1:12" ht="12" customHeight="1" x14ac:dyDescent="0.2">
      <c r="A95" s="266" t="s">
        <v>218</v>
      </c>
      <c r="B95" s="266"/>
      <c r="C95" s="266"/>
      <c r="D95" s="266"/>
      <c r="E95" s="266"/>
      <c r="F95" s="266"/>
      <c r="G95" s="266"/>
      <c r="H95" s="266"/>
      <c r="I95" s="266"/>
      <c r="J95" s="266"/>
      <c r="K95" s="266"/>
      <c r="L95" s="266"/>
    </row>
    <row r="96" spans="1:12" ht="12" customHeight="1" x14ac:dyDescent="0.2">
      <c r="A96" s="267"/>
      <c r="B96" s="267"/>
      <c r="C96" s="267"/>
      <c r="D96" s="267"/>
      <c r="E96" s="267"/>
      <c r="F96" s="267"/>
      <c r="G96" s="267"/>
      <c r="H96" s="267"/>
      <c r="I96" s="267"/>
      <c r="J96" s="267"/>
      <c r="K96" s="267"/>
      <c r="L96" s="267"/>
    </row>
    <row r="97" spans="1:12" ht="12" customHeight="1" x14ac:dyDescent="0.2">
      <c r="A97" s="266" t="s">
        <v>219</v>
      </c>
      <c r="B97" s="266"/>
      <c r="C97" s="266"/>
      <c r="D97" s="266"/>
      <c r="E97" s="266"/>
      <c r="F97" s="266"/>
      <c r="G97" s="266"/>
      <c r="H97" s="266"/>
      <c r="I97" s="266"/>
      <c r="J97" s="266"/>
      <c r="K97" s="266"/>
      <c r="L97" s="266"/>
    </row>
    <row r="98" spans="1:12" ht="12" customHeight="1" x14ac:dyDescent="0.2">
      <c r="A98" s="267"/>
      <c r="B98" s="267"/>
      <c r="C98" s="267"/>
      <c r="D98" s="267"/>
      <c r="E98" s="267"/>
      <c r="F98" s="267"/>
      <c r="G98" s="267"/>
      <c r="H98" s="267"/>
      <c r="I98" s="267"/>
      <c r="J98" s="267"/>
      <c r="K98" s="267"/>
      <c r="L98" s="267"/>
    </row>
    <row r="99" spans="1:12" ht="12" customHeight="1" x14ac:dyDescent="0.2">
      <c r="A99" s="266" t="s">
        <v>220</v>
      </c>
      <c r="B99" s="266"/>
      <c r="C99" s="266"/>
      <c r="D99" s="266"/>
      <c r="E99" s="266"/>
      <c r="F99" s="266"/>
      <c r="G99" s="266"/>
      <c r="H99" s="266"/>
      <c r="I99" s="266"/>
      <c r="J99" s="266"/>
      <c r="K99" s="266"/>
      <c r="L99" s="266"/>
    </row>
    <row r="100" spans="1:12" ht="12" customHeight="1" x14ac:dyDescent="0.2">
      <c r="A100" s="267"/>
      <c r="B100" s="267"/>
      <c r="C100" s="267"/>
      <c r="D100" s="267"/>
      <c r="E100" s="267"/>
      <c r="F100" s="267"/>
      <c r="G100" s="267"/>
      <c r="H100" s="267"/>
      <c r="I100" s="267"/>
      <c r="J100" s="267"/>
      <c r="K100" s="267"/>
      <c r="L100" s="267"/>
    </row>
    <row r="101" spans="1:12" ht="12" customHeight="1" x14ac:dyDescent="0.2">
      <c r="A101" s="266" t="s">
        <v>221</v>
      </c>
      <c r="B101" s="266"/>
      <c r="C101" s="266"/>
      <c r="D101" s="266"/>
      <c r="E101" s="266"/>
      <c r="F101" s="266"/>
      <c r="G101" s="266"/>
      <c r="H101" s="266"/>
      <c r="I101" s="266"/>
      <c r="J101" s="266"/>
      <c r="K101" s="266"/>
      <c r="L101" s="266"/>
    </row>
    <row r="102" spans="1:12" ht="12" customHeight="1" x14ac:dyDescent="0.2">
      <c r="A102" s="267"/>
      <c r="B102" s="267"/>
      <c r="C102" s="267"/>
      <c r="D102" s="267"/>
      <c r="E102" s="267"/>
      <c r="F102" s="267"/>
      <c r="G102" s="267"/>
      <c r="H102" s="267"/>
      <c r="I102" s="267"/>
      <c r="J102" s="267"/>
      <c r="K102" s="267"/>
      <c r="L102" s="267"/>
    </row>
    <row r="103" spans="1:12" ht="12" customHeight="1" x14ac:dyDescent="0.2">
      <c r="A103" s="266" t="s">
        <v>222</v>
      </c>
      <c r="B103" s="266"/>
      <c r="C103" s="266"/>
      <c r="D103" s="266"/>
      <c r="E103" s="266"/>
      <c r="F103" s="266"/>
      <c r="G103" s="266"/>
      <c r="H103" s="266"/>
      <c r="I103" s="266"/>
      <c r="J103" s="266"/>
      <c r="K103" s="266"/>
      <c r="L103" s="266"/>
    </row>
    <row r="104" spans="1:12" ht="12" customHeight="1" x14ac:dyDescent="0.2">
      <c r="A104" s="267"/>
      <c r="B104" s="267"/>
      <c r="C104" s="267"/>
      <c r="D104" s="267"/>
      <c r="E104" s="267"/>
      <c r="F104" s="267"/>
      <c r="G104" s="267"/>
      <c r="H104" s="267"/>
      <c r="I104" s="267"/>
      <c r="J104" s="267"/>
      <c r="K104" s="267"/>
      <c r="L104" s="267"/>
    </row>
    <row r="105" spans="1:12" ht="12" customHeight="1" x14ac:dyDescent="0.2">
      <c r="A105" s="266" t="s">
        <v>223</v>
      </c>
      <c r="B105" s="266"/>
      <c r="C105" s="266"/>
      <c r="D105" s="266"/>
      <c r="E105" s="266"/>
      <c r="F105" s="266"/>
      <c r="G105" s="266"/>
      <c r="H105" s="266"/>
      <c r="I105" s="266"/>
      <c r="J105" s="266"/>
      <c r="K105" s="266"/>
      <c r="L105" s="266"/>
    </row>
    <row r="106" spans="1:12" ht="12" customHeight="1" x14ac:dyDescent="0.2">
      <c r="A106" s="267"/>
      <c r="B106" s="267"/>
      <c r="C106" s="267"/>
      <c r="D106" s="267"/>
      <c r="E106" s="267"/>
      <c r="F106" s="267"/>
      <c r="G106" s="267"/>
      <c r="H106" s="267"/>
      <c r="I106" s="267"/>
      <c r="J106" s="267"/>
      <c r="K106" s="267"/>
      <c r="L106" s="267"/>
    </row>
    <row r="107" spans="1:12" ht="12" customHeight="1" x14ac:dyDescent="0.2">
      <c r="A107" s="266" t="s">
        <v>225</v>
      </c>
      <c r="B107" s="266"/>
      <c r="C107" s="266"/>
      <c r="D107" s="266"/>
      <c r="E107" s="266"/>
      <c r="F107" s="266"/>
      <c r="G107" s="266"/>
      <c r="H107" s="266"/>
      <c r="I107" s="266"/>
      <c r="J107" s="266"/>
      <c r="K107" s="266"/>
      <c r="L107" s="266"/>
    </row>
    <row r="108" spans="1:12" ht="12" customHeight="1" x14ac:dyDescent="0.2">
      <c r="A108" s="267"/>
      <c r="B108" s="267"/>
      <c r="C108" s="267"/>
      <c r="D108" s="267"/>
      <c r="E108" s="267"/>
      <c r="F108" s="267"/>
      <c r="G108" s="267"/>
      <c r="H108" s="267"/>
      <c r="I108" s="267"/>
      <c r="J108" s="267"/>
      <c r="K108" s="267"/>
      <c r="L108" s="267"/>
    </row>
    <row r="109" spans="1:12" ht="12" customHeight="1" x14ac:dyDescent="0.2">
      <c r="A109" s="266" t="s">
        <v>289</v>
      </c>
      <c r="B109" s="266"/>
      <c r="C109" s="266"/>
      <c r="D109" s="266"/>
      <c r="E109" s="266"/>
      <c r="F109" s="266"/>
      <c r="G109" s="266"/>
      <c r="H109" s="266"/>
      <c r="I109" s="266"/>
      <c r="J109" s="266"/>
      <c r="K109" s="266"/>
      <c r="L109" s="266"/>
    </row>
    <row r="110" spans="1:12" ht="12" customHeight="1" x14ac:dyDescent="0.2">
      <c r="A110" s="267"/>
      <c r="B110" s="267"/>
      <c r="C110" s="267"/>
      <c r="D110" s="267"/>
      <c r="E110" s="267"/>
      <c r="F110" s="267"/>
      <c r="G110" s="267"/>
      <c r="H110" s="267"/>
      <c r="I110" s="267"/>
      <c r="J110" s="267"/>
      <c r="K110" s="267"/>
      <c r="L110" s="267"/>
    </row>
    <row r="111" spans="1:12" ht="12" customHeight="1" x14ac:dyDescent="0.2">
      <c r="A111" s="266" t="s">
        <v>290</v>
      </c>
      <c r="B111" s="266"/>
      <c r="C111" s="266"/>
      <c r="D111" s="266"/>
      <c r="E111" s="266"/>
      <c r="F111" s="266"/>
      <c r="G111" s="266"/>
      <c r="H111" s="266"/>
      <c r="I111" s="266"/>
      <c r="J111" s="266"/>
      <c r="K111" s="266"/>
      <c r="L111" s="266"/>
    </row>
    <row r="112" spans="1:12" ht="12" customHeight="1" x14ac:dyDescent="0.2">
      <c r="A112" s="267"/>
      <c r="B112" s="267"/>
      <c r="C112" s="267"/>
      <c r="D112" s="267"/>
      <c r="E112" s="267"/>
      <c r="F112" s="267"/>
      <c r="G112" s="267"/>
      <c r="H112" s="267"/>
      <c r="I112" s="267"/>
      <c r="J112" s="267"/>
      <c r="K112" s="267"/>
      <c r="L112" s="267"/>
    </row>
    <row r="113" spans="1:12" ht="12" customHeight="1" x14ac:dyDescent="0.2">
      <c r="A113" s="266" t="s">
        <v>291</v>
      </c>
      <c r="B113" s="266"/>
      <c r="C113" s="266"/>
      <c r="D113" s="266"/>
      <c r="E113" s="266"/>
      <c r="F113" s="266"/>
      <c r="G113" s="266"/>
      <c r="H113" s="266"/>
      <c r="I113" s="266"/>
      <c r="J113" s="266"/>
      <c r="K113" s="266"/>
      <c r="L113" s="266"/>
    </row>
    <row r="114" spans="1:12" ht="12" customHeight="1" x14ac:dyDescent="0.2">
      <c r="A114" s="267"/>
      <c r="B114" s="267"/>
      <c r="C114" s="267"/>
      <c r="D114" s="267"/>
      <c r="E114" s="267"/>
      <c r="F114" s="267"/>
      <c r="G114" s="267"/>
      <c r="H114" s="267"/>
      <c r="I114" s="267"/>
      <c r="J114" s="267"/>
      <c r="K114" s="267"/>
      <c r="L114" s="267"/>
    </row>
    <row r="115" spans="1:12" ht="12" customHeight="1" x14ac:dyDescent="0.2">
      <c r="A115" s="266" t="s">
        <v>292</v>
      </c>
      <c r="B115" s="266"/>
      <c r="C115" s="266"/>
      <c r="D115" s="266"/>
      <c r="E115" s="266"/>
      <c r="F115" s="266"/>
      <c r="G115" s="266"/>
      <c r="H115" s="266"/>
      <c r="I115" s="266"/>
      <c r="J115" s="266"/>
      <c r="K115" s="266"/>
      <c r="L115" s="266"/>
    </row>
    <row r="116" spans="1:12" ht="12" customHeight="1" x14ac:dyDescent="0.2">
      <c r="A116" s="267"/>
      <c r="B116" s="267"/>
      <c r="C116" s="267"/>
      <c r="D116" s="267"/>
      <c r="E116" s="267"/>
      <c r="F116" s="267"/>
      <c r="G116" s="267"/>
      <c r="H116" s="267"/>
      <c r="I116" s="267"/>
      <c r="J116" s="267"/>
      <c r="K116" s="267"/>
      <c r="L116" s="267"/>
    </row>
    <row r="117" spans="1:12" ht="12" customHeight="1" x14ac:dyDescent="0.2">
      <c r="A117" s="266" t="s">
        <v>293</v>
      </c>
      <c r="B117" s="266"/>
      <c r="C117" s="266"/>
      <c r="D117" s="266"/>
      <c r="E117" s="266"/>
      <c r="F117" s="266"/>
      <c r="G117" s="266"/>
      <c r="H117" s="266"/>
      <c r="I117" s="266"/>
      <c r="J117" s="266"/>
      <c r="K117" s="266"/>
      <c r="L117" s="266"/>
    </row>
    <row r="118" spans="1:12" ht="12" customHeight="1" x14ac:dyDescent="0.2">
      <c r="A118" s="267"/>
      <c r="B118" s="267"/>
      <c r="C118" s="267"/>
      <c r="D118" s="267"/>
      <c r="E118" s="267"/>
      <c r="F118" s="267"/>
      <c r="G118" s="267"/>
      <c r="H118" s="267"/>
      <c r="I118" s="267"/>
      <c r="J118" s="267"/>
      <c r="K118" s="267"/>
      <c r="L118" s="267"/>
    </row>
    <row r="119" spans="1:12" ht="12" customHeight="1" x14ac:dyDescent="0.2">
      <c r="A119" s="266" t="s">
        <v>294</v>
      </c>
      <c r="B119" s="266"/>
      <c r="C119" s="266"/>
      <c r="D119" s="266"/>
      <c r="E119" s="266"/>
      <c r="F119" s="266"/>
      <c r="G119" s="266"/>
      <c r="H119" s="266"/>
      <c r="I119" s="266"/>
      <c r="J119" s="266"/>
      <c r="K119" s="266"/>
      <c r="L119" s="266"/>
    </row>
    <row r="120" spans="1:12" ht="12" customHeight="1" x14ac:dyDescent="0.2">
      <c r="A120" s="267"/>
      <c r="B120" s="267"/>
      <c r="C120" s="267"/>
      <c r="D120" s="267"/>
      <c r="E120" s="267"/>
      <c r="F120" s="267"/>
      <c r="G120" s="267"/>
      <c r="H120" s="267"/>
      <c r="I120" s="267"/>
      <c r="J120" s="267"/>
      <c r="K120" s="267"/>
      <c r="L120" s="267"/>
    </row>
    <row r="121" spans="1:12" ht="12" customHeight="1" x14ac:dyDescent="0.2">
      <c r="A121" s="266" t="s">
        <v>295</v>
      </c>
      <c r="B121" s="266"/>
      <c r="C121" s="266"/>
      <c r="D121" s="266"/>
      <c r="E121" s="266"/>
      <c r="F121" s="266"/>
      <c r="G121" s="266"/>
      <c r="H121" s="266"/>
      <c r="I121" s="266"/>
      <c r="J121" s="266"/>
      <c r="K121" s="266"/>
      <c r="L121" s="266"/>
    </row>
    <row r="122" spans="1:12" ht="12" customHeight="1" x14ac:dyDescent="0.2">
      <c r="A122" s="267"/>
      <c r="B122" s="267"/>
      <c r="C122" s="267"/>
      <c r="D122" s="267"/>
      <c r="E122" s="267"/>
      <c r="F122" s="267"/>
      <c r="G122" s="267"/>
      <c r="H122" s="267"/>
      <c r="I122" s="267"/>
      <c r="J122" s="267"/>
      <c r="K122" s="267"/>
      <c r="L122" s="267"/>
    </row>
    <row r="123" spans="1:12" ht="12" customHeight="1" x14ac:dyDescent="0.2">
      <c r="A123" s="266" t="s">
        <v>296</v>
      </c>
      <c r="B123" s="266"/>
      <c r="C123" s="266"/>
      <c r="D123" s="266"/>
      <c r="E123" s="266"/>
      <c r="F123" s="266"/>
      <c r="G123" s="266"/>
      <c r="H123" s="266"/>
      <c r="I123" s="266"/>
      <c r="J123" s="266"/>
      <c r="K123" s="266"/>
      <c r="L123" s="266"/>
    </row>
    <row r="124" spans="1:12" ht="12" customHeight="1" x14ac:dyDescent="0.2">
      <c r="A124" s="267"/>
      <c r="B124" s="267"/>
      <c r="C124" s="267"/>
      <c r="D124" s="267"/>
      <c r="E124" s="267"/>
      <c r="F124" s="267"/>
      <c r="G124" s="267"/>
      <c r="H124" s="267"/>
      <c r="I124" s="267"/>
      <c r="J124" s="267"/>
      <c r="K124" s="267"/>
      <c r="L124" s="267"/>
    </row>
    <row r="125" spans="1:12" ht="12" customHeight="1" x14ac:dyDescent="0.2">
      <c r="A125" s="266" t="s">
        <v>297</v>
      </c>
      <c r="B125" s="266"/>
      <c r="C125" s="266"/>
      <c r="D125" s="266"/>
      <c r="E125" s="266"/>
      <c r="F125" s="266"/>
      <c r="G125" s="266"/>
      <c r="H125" s="266"/>
      <c r="I125" s="266"/>
      <c r="J125" s="266"/>
      <c r="K125" s="266"/>
      <c r="L125" s="266"/>
    </row>
    <row r="126" spans="1:12" ht="12" customHeight="1" x14ac:dyDescent="0.2">
      <c r="A126" s="267"/>
      <c r="B126" s="267"/>
      <c r="C126" s="267"/>
      <c r="D126" s="267"/>
      <c r="E126" s="267"/>
      <c r="F126" s="267"/>
      <c r="G126" s="267"/>
      <c r="H126" s="267"/>
      <c r="I126" s="267"/>
      <c r="J126" s="267"/>
      <c r="K126" s="267"/>
      <c r="L126" s="267"/>
    </row>
    <row r="127" spans="1:12" ht="12" customHeight="1" x14ac:dyDescent="0.2">
      <c r="A127" s="266" t="s">
        <v>298</v>
      </c>
      <c r="B127" s="266"/>
      <c r="C127" s="266"/>
      <c r="D127" s="266"/>
      <c r="E127" s="266"/>
      <c r="F127" s="266"/>
      <c r="G127" s="266"/>
      <c r="H127" s="266"/>
      <c r="I127" s="266"/>
      <c r="J127" s="266"/>
      <c r="K127" s="266"/>
      <c r="L127" s="266"/>
    </row>
    <row r="128" spans="1:12" ht="12" customHeight="1" x14ac:dyDescent="0.2">
      <c r="A128" s="267"/>
      <c r="B128" s="267"/>
      <c r="C128" s="267"/>
      <c r="D128" s="267"/>
      <c r="E128" s="267"/>
      <c r="F128" s="267"/>
      <c r="G128" s="267"/>
      <c r="H128" s="267"/>
      <c r="I128" s="267"/>
      <c r="J128" s="267"/>
      <c r="K128" s="267"/>
      <c r="L128" s="267"/>
    </row>
    <row r="129" spans="1:24" ht="12" customHeight="1" x14ac:dyDescent="0.2">
      <c r="A129" s="266" t="s">
        <v>299</v>
      </c>
      <c r="B129" s="266"/>
      <c r="C129" s="266"/>
      <c r="D129" s="266"/>
      <c r="E129" s="266"/>
      <c r="F129" s="266"/>
      <c r="G129" s="266"/>
      <c r="H129" s="266"/>
      <c r="I129" s="266"/>
      <c r="J129" s="266"/>
      <c r="K129" s="266"/>
      <c r="L129" s="266"/>
      <c r="M129" s="267"/>
      <c r="N129" s="267"/>
      <c r="O129" s="267"/>
      <c r="P129" s="267"/>
      <c r="Q129" s="267"/>
      <c r="R129" s="267"/>
      <c r="S129" s="267"/>
      <c r="T129" s="267"/>
      <c r="U129" s="267"/>
      <c r="V129" s="267"/>
      <c r="W129" s="267"/>
      <c r="X129" s="267"/>
    </row>
    <row r="130" spans="1:24" ht="12" customHeight="1" x14ac:dyDescent="0.2">
      <c r="A130" s="267"/>
      <c r="B130" s="267"/>
      <c r="C130" s="267"/>
      <c r="D130" s="267"/>
      <c r="E130" s="267"/>
      <c r="F130" s="267"/>
      <c r="G130" s="267"/>
      <c r="H130" s="267"/>
      <c r="I130" s="267"/>
      <c r="J130" s="267"/>
      <c r="K130" s="267"/>
      <c r="L130" s="267"/>
    </row>
    <row r="131" spans="1:24" ht="12" customHeight="1" x14ac:dyDescent="0.2">
      <c r="A131" s="266" t="s">
        <v>300</v>
      </c>
      <c r="B131" s="266"/>
      <c r="C131" s="266"/>
      <c r="D131" s="266"/>
      <c r="E131" s="266"/>
      <c r="F131" s="266"/>
      <c r="G131" s="266"/>
      <c r="H131" s="266"/>
      <c r="I131" s="266"/>
      <c r="J131" s="266"/>
      <c r="K131" s="266"/>
      <c r="L131" s="266"/>
    </row>
    <row r="132" spans="1:24" ht="12" customHeight="1" x14ac:dyDescent="0.2">
      <c r="A132" s="267"/>
      <c r="B132" s="267"/>
      <c r="C132" s="267"/>
      <c r="D132" s="267"/>
      <c r="E132" s="267"/>
      <c r="F132" s="267"/>
      <c r="G132" s="267"/>
      <c r="H132" s="267"/>
      <c r="I132" s="267"/>
      <c r="J132" s="267"/>
      <c r="K132" s="267"/>
      <c r="L132" s="267"/>
    </row>
    <row r="133" spans="1:24" ht="12" customHeight="1" x14ac:dyDescent="0.2">
      <c r="A133" s="266" t="s">
        <v>301</v>
      </c>
      <c r="B133" s="266"/>
      <c r="C133" s="266"/>
      <c r="D133" s="266"/>
      <c r="E133" s="266"/>
      <c r="F133" s="266"/>
      <c r="G133" s="266"/>
      <c r="H133" s="266"/>
      <c r="I133" s="266"/>
      <c r="J133" s="266"/>
      <c r="K133" s="266"/>
      <c r="L133" s="266"/>
    </row>
    <row r="134" spans="1:24" ht="12" customHeight="1" x14ac:dyDescent="0.2">
      <c r="A134" s="267"/>
      <c r="B134" s="267"/>
      <c r="C134" s="267"/>
      <c r="D134" s="267"/>
      <c r="E134" s="267"/>
      <c r="F134" s="267"/>
      <c r="G134" s="267"/>
      <c r="H134" s="267"/>
      <c r="I134" s="267"/>
      <c r="J134" s="267"/>
      <c r="K134" s="267"/>
      <c r="L134" s="267"/>
    </row>
    <row r="135" spans="1:24" ht="12" customHeight="1" x14ac:dyDescent="0.2">
      <c r="A135" s="266" t="s">
        <v>302</v>
      </c>
      <c r="B135" s="266"/>
      <c r="C135" s="266"/>
      <c r="D135" s="266"/>
      <c r="E135" s="266"/>
      <c r="F135" s="266"/>
      <c r="G135" s="266"/>
      <c r="H135" s="266"/>
      <c r="I135" s="266"/>
      <c r="J135" s="266"/>
      <c r="K135" s="266"/>
      <c r="L135" s="266"/>
      <c r="M135" s="267"/>
      <c r="N135" s="267"/>
      <c r="O135" s="267"/>
      <c r="P135" s="267"/>
      <c r="Q135" s="267"/>
      <c r="R135" s="267"/>
      <c r="S135" s="267"/>
      <c r="T135" s="267"/>
      <c r="U135" s="267"/>
      <c r="V135" s="267"/>
      <c r="W135" s="267"/>
      <c r="X135" s="267"/>
    </row>
    <row r="136" spans="1:24" ht="12" customHeight="1" x14ac:dyDescent="0.2">
      <c r="A136" s="266"/>
      <c r="B136" s="266"/>
      <c r="C136" s="266"/>
      <c r="D136" s="266"/>
      <c r="E136" s="266"/>
      <c r="F136" s="266"/>
      <c r="G136" s="266"/>
      <c r="H136" s="266"/>
      <c r="I136" s="266"/>
      <c r="J136" s="266"/>
      <c r="K136" s="266"/>
      <c r="L136" s="266"/>
    </row>
    <row r="137" spans="1:24" ht="12" customHeight="1" x14ac:dyDescent="0.2">
      <c r="A137" s="266" t="s">
        <v>303</v>
      </c>
      <c r="B137" s="266"/>
      <c r="C137" s="266"/>
      <c r="D137" s="266"/>
      <c r="E137" s="266"/>
      <c r="F137" s="266"/>
      <c r="G137" s="266"/>
      <c r="H137" s="266"/>
      <c r="I137" s="266"/>
      <c r="J137" s="266"/>
      <c r="K137" s="266"/>
      <c r="L137" s="266"/>
    </row>
    <row r="138" spans="1:24" ht="12" customHeight="1" x14ac:dyDescent="0.2">
      <c r="A138" s="267"/>
      <c r="B138" s="267"/>
      <c r="C138" s="267"/>
      <c r="D138" s="267"/>
      <c r="E138" s="267"/>
      <c r="F138" s="267"/>
      <c r="G138" s="267"/>
      <c r="H138" s="267"/>
      <c r="I138" s="267"/>
      <c r="J138" s="267"/>
      <c r="K138" s="267"/>
      <c r="L138" s="267"/>
    </row>
    <row r="139" spans="1:24" ht="12" customHeight="1" x14ac:dyDescent="0.2">
      <c r="A139" s="266" t="s">
        <v>304</v>
      </c>
      <c r="B139" s="266"/>
      <c r="C139" s="266"/>
      <c r="D139" s="266"/>
      <c r="E139" s="266"/>
      <c r="F139" s="266"/>
      <c r="G139" s="266"/>
      <c r="H139" s="266"/>
      <c r="I139" s="266"/>
      <c r="J139" s="266"/>
      <c r="K139" s="266"/>
      <c r="L139" s="266"/>
    </row>
    <row r="140" spans="1:24" ht="12" customHeight="1" x14ac:dyDescent="0.2">
      <c r="A140" s="267"/>
      <c r="B140" s="267"/>
      <c r="C140" s="267"/>
      <c r="D140" s="267"/>
      <c r="E140" s="267"/>
      <c r="F140" s="267"/>
      <c r="G140" s="267"/>
      <c r="H140" s="267"/>
      <c r="I140" s="267"/>
      <c r="J140" s="267"/>
      <c r="K140" s="267"/>
      <c r="L140" s="267"/>
    </row>
    <row r="141" spans="1:24" ht="12" customHeight="1" x14ac:dyDescent="0.2">
      <c r="A141" s="266" t="s">
        <v>305</v>
      </c>
      <c r="B141" s="266"/>
      <c r="C141" s="266"/>
      <c r="D141" s="266"/>
      <c r="E141" s="266"/>
      <c r="F141" s="266"/>
      <c r="G141" s="266"/>
      <c r="H141" s="266"/>
      <c r="I141" s="266"/>
      <c r="J141" s="266"/>
      <c r="K141" s="266"/>
      <c r="L141" s="266"/>
      <c r="M141" s="267"/>
      <c r="N141" s="267"/>
      <c r="O141" s="267"/>
      <c r="P141" s="267"/>
      <c r="Q141" s="267"/>
      <c r="R141" s="267"/>
      <c r="S141" s="267"/>
      <c r="T141" s="267"/>
      <c r="U141" s="267"/>
      <c r="V141" s="267"/>
      <c r="W141" s="267"/>
      <c r="X141" s="267"/>
    </row>
    <row r="142" spans="1:24" ht="12" customHeight="1" x14ac:dyDescent="0.2">
      <c r="A142" s="266"/>
      <c r="B142" s="266"/>
      <c r="C142" s="266"/>
      <c r="D142" s="266"/>
      <c r="E142" s="266"/>
      <c r="F142" s="266"/>
      <c r="G142" s="266"/>
      <c r="H142" s="266"/>
      <c r="I142" s="266"/>
      <c r="J142" s="266"/>
      <c r="K142" s="266"/>
      <c r="L142" s="266"/>
    </row>
    <row r="143" spans="1:24" ht="12" customHeight="1" x14ac:dyDescent="0.2">
      <c r="A143" s="266" t="s">
        <v>306</v>
      </c>
      <c r="B143" s="266"/>
      <c r="C143" s="266"/>
      <c r="D143" s="266"/>
      <c r="E143" s="266"/>
      <c r="F143" s="266"/>
      <c r="G143" s="266"/>
      <c r="H143" s="266"/>
      <c r="I143" s="266"/>
      <c r="J143" s="266"/>
      <c r="K143" s="266"/>
      <c r="L143" s="266"/>
    </row>
    <row r="144" spans="1:24" ht="12" customHeight="1" x14ac:dyDescent="0.2">
      <c r="A144" s="267"/>
      <c r="B144" s="267"/>
      <c r="C144" s="267"/>
      <c r="D144" s="267"/>
      <c r="E144" s="267"/>
      <c r="F144" s="267"/>
      <c r="G144" s="267"/>
      <c r="H144" s="267"/>
      <c r="I144" s="267"/>
      <c r="J144" s="267"/>
      <c r="K144" s="267"/>
      <c r="L144" s="267"/>
    </row>
    <row r="145" spans="1:12" ht="12" customHeight="1" x14ac:dyDescent="0.2">
      <c r="A145" s="266" t="s">
        <v>307</v>
      </c>
      <c r="B145" s="266"/>
      <c r="C145" s="266"/>
      <c r="D145" s="266"/>
      <c r="E145" s="266"/>
      <c r="F145" s="266"/>
      <c r="G145" s="266"/>
      <c r="H145" s="266"/>
      <c r="I145" s="266"/>
      <c r="J145" s="266"/>
      <c r="K145" s="266"/>
      <c r="L145" s="266"/>
    </row>
    <row r="146" spans="1:12" ht="12" customHeight="1" x14ac:dyDescent="0.2">
      <c r="A146" s="267"/>
      <c r="B146" s="267"/>
      <c r="C146" s="267"/>
      <c r="D146" s="267"/>
      <c r="E146" s="267"/>
      <c r="F146" s="267"/>
      <c r="G146" s="267"/>
      <c r="H146" s="267"/>
      <c r="I146" s="267"/>
      <c r="J146" s="267"/>
      <c r="K146" s="267"/>
      <c r="L146" s="267"/>
    </row>
    <row r="147" spans="1:12" ht="12" customHeight="1" x14ac:dyDescent="0.2">
      <c r="A147" s="266" t="s">
        <v>308</v>
      </c>
      <c r="B147" s="266"/>
      <c r="C147" s="266"/>
      <c r="D147" s="266"/>
      <c r="E147" s="266"/>
      <c r="F147" s="266"/>
      <c r="G147" s="266"/>
      <c r="H147" s="266"/>
      <c r="I147" s="266"/>
      <c r="J147" s="266"/>
      <c r="K147" s="266"/>
      <c r="L147" s="266"/>
    </row>
    <row r="148" spans="1:12" ht="12" customHeight="1" x14ac:dyDescent="0.2">
      <c r="A148" s="266"/>
      <c r="B148" s="266"/>
      <c r="C148" s="266"/>
      <c r="D148" s="266"/>
      <c r="E148" s="266"/>
      <c r="F148" s="266"/>
      <c r="G148" s="266"/>
      <c r="H148" s="266"/>
      <c r="I148" s="266"/>
      <c r="J148" s="266"/>
      <c r="K148" s="266"/>
      <c r="L148" s="266"/>
    </row>
    <row r="149" spans="1:12" ht="12" customHeight="1" x14ac:dyDescent="0.2">
      <c r="A149" s="266" t="s">
        <v>309</v>
      </c>
      <c r="B149" s="266"/>
      <c r="C149" s="266"/>
      <c r="D149" s="266"/>
      <c r="E149" s="266"/>
      <c r="F149" s="266"/>
      <c r="G149" s="266"/>
      <c r="H149" s="266"/>
      <c r="I149" s="266"/>
      <c r="J149" s="266"/>
      <c r="K149" s="266"/>
      <c r="L149" s="266"/>
    </row>
    <row r="150" spans="1:12" ht="12" customHeight="1" x14ac:dyDescent="0.2">
      <c r="A150" s="267"/>
      <c r="B150" s="267"/>
      <c r="C150" s="267"/>
      <c r="D150" s="267"/>
      <c r="E150" s="267"/>
      <c r="F150" s="267"/>
      <c r="G150" s="267"/>
      <c r="H150" s="267"/>
      <c r="I150" s="267"/>
      <c r="J150" s="267"/>
      <c r="K150" s="267"/>
      <c r="L150" s="267"/>
    </row>
    <row r="151" spans="1:12" ht="12" customHeight="1" x14ac:dyDescent="0.2">
      <c r="A151" s="266" t="s">
        <v>310</v>
      </c>
      <c r="B151" s="266"/>
      <c r="C151" s="266"/>
      <c r="D151" s="266"/>
      <c r="E151" s="266"/>
      <c r="F151" s="266"/>
      <c r="G151" s="266"/>
      <c r="H151" s="266"/>
      <c r="I151" s="266"/>
      <c r="J151" s="266"/>
      <c r="K151" s="266"/>
      <c r="L151" s="266"/>
    </row>
    <row r="152" spans="1:12" ht="12" customHeight="1" x14ac:dyDescent="0.2">
      <c r="A152" s="267"/>
      <c r="B152" s="267"/>
      <c r="C152" s="267"/>
      <c r="D152" s="267"/>
      <c r="E152" s="267"/>
      <c r="F152" s="267"/>
      <c r="G152" s="267"/>
      <c r="H152" s="267"/>
      <c r="I152" s="267"/>
      <c r="J152" s="267"/>
      <c r="K152" s="267"/>
      <c r="L152" s="267"/>
    </row>
    <row r="153" spans="1:12" ht="12" customHeight="1" x14ac:dyDescent="0.2">
      <c r="A153" s="266" t="s">
        <v>311</v>
      </c>
      <c r="B153" s="266"/>
      <c r="C153" s="266"/>
      <c r="D153" s="266"/>
      <c r="E153" s="266"/>
      <c r="F153" s="266"/>
      <c r="G153" s="266"/>
      <c r="H153" s="266"/>
      <c r="I153" s="266"/>
      <c r="J153" s="266"/>
      <c r="K153" s="266"/>
      <c r="L153" s="266"/>
    </row>
    <row r="154" spans="1:12" ht="12" customHeight="1" x14ac:dyDescent="0.2">
      <c r="A154" s="267"/>
      <c r="B154" s="267"/>
      <c r="C154" s="267"/>
      <c r="D154" s="267"/>
      <c r="E154" s="267"/>
      <c r="F154" s="267"/>
      <c r="G154" s="267"/>
      <c r="H154" s="267"/>
      <c r="I154" s="267"/>
      <c r="J154" s="267"/>
      <c r="K154" s="267"/>
      <c r="L154" s="267"/>
    </row>
    <row r="155" spans="1:12" ht="12" customHeight="1" x14ac:dyDescent="0.2">
      <c r="A155" s="266" t="s">
        <v>312</v>
      </c>
      <c r="B155" s="266"/>
      <c r="C155" s="266"/>
      <c r="D155" s="266"/>
      <c r="E155" s="266"/>
      <c r="F155" s="266"/>
      <c r="G155" s="266"/>
      <c r="H155" s="266"/>
      <c r="I155" s="266"/>
      <c r="J155" s="266"/>
      <c r="K155" s="266"/>
      <c r="L155" s="266"/>
    </row>
    <row r="156" spans="1:12" ht="12" customHeight="1" x14ac:dyDescent="0.2">
      <c r="A156" s="267"/>
      <c r="B156" s="267"/>
      <c r="C156" s="267"/>
      <c r="D156" s="267"/>
      <c r="E156" s="267"/>
      <c r="F156" s="267"/>
      <c r="G156" s="267"/>
      <c r="H156" s="267"/>
      <c r="I156" s="267"/>
      <c r="J156" s="267"/>
      <c r="K156" s="267"/>
      <c r="L156" s="267"/>
    </row>
    <row r="157" spans="1:12" ht="12" customHeight="1" x14ac:dyDescent="0.2">
      <c r="A157" s="266" t="s">
        <v>313</v>
      </c>
      <c r="B157" s="266"/>
      <c r="C157" s="266"/>
      <c r="D157" s="266"/>
      <c r="E157" s="266"/>
      <c r="F157" s="266"/>
      <c r="G157" s="266"/>
      <c r="H157" s="266"/>
      <c r="I157" s="266"/>
      <c r="J157" s="266"/>
      <c r="K157" s="266"/>
      <c r="L157" s="266"/>
    </row>
    <row r="158" spans="1:12" x14ac:dyDescent="0.2">
      <c r="A158" s="267"/>
      <c r="B158" s="267"/>
      <c r="C158" s="267"/>
      <c r="D158" s="267"/>
      <c r="E158" s="267"/>
      <c r="F158" s="267"/>
      <c r="G158" s="267"/>
      <c r="H158" s="267"/>
      <c r="I158" s="267"/>
      <c r="J158" s="267"/>
      <c r="K158" s="267"/>
      <c r="L158" s="267"/>
    </row>
    <row r="159" spans="1:12" ht="12.75" x14ac:dyDescent="0.2">
      <c r="A159" s="266" t="s">
        <v>314</v>
      </c>
      <c r="B159" s="266"/>
      <c r="C159" s="266"/>
      <c r="D159" s="266"/>
      <c r="E159" s="266"/>
      <c r="F159" s="266"/>
      <c r="G159" s="266"/>
      <c r="H159" s="266"/>
      <c r="I159" s="266"/>
      <c r="J159" s="266"/>
      <c r="K159" s="266"/>
      <c r="L159" s="266"/>
    </row>
    <row r="160" spans="1:12" ht="12" customHeight="1" x14ac:dyDescent="0.2">
      <c r="A160" s="267"/>
      <c r="B160" s="267"/>
      <c r="C160" s="267"/>
      <c r="D160" s="267"/>
      <c r="E160" s="267"/>
      <c r="F160" s="267"/>
      <c r="G160" s="267"/>
      <c r="H160" s="267"/>
      <c r="I160" s="267"/>
      <c r="J160" s="267"/>
      <c r="K160" s="267"/>
      <c r="L160" s="267"/>
    </row>
    <row r="161" spans="1:12" ht="12" customHeight="1" x14ac:dyDescent="0.2">
      <c r="A161" s="266" t="s">
        <v>315</v>
      </c>
      <c r="B161" s="266"/>
      <c r="C161" s="266"/>
      <c r="D161" s="266"/>
      <c r="E161" s="266"/>
      <c r="F161" s="266"/>
      <c r="G161" s="266"/>
      <c r="H161" s="266"/>
      <c r="I161" s="266"/>
      <c r="J161" s="266"/>
      <c r="K161" s="266"/>
      <c r="L161" s="266"/>
    </row>
    <row r="162" spans="1:12" ht="12" customHeight="1" x14ac:dyDescent="0.2">
      <c r="A162" s="267"/>
      <c r="B162" s="267"/>
      <c r="C162" s="267"/>
      <c r="D162" s="267"/>
      <c r="E162" s="267"/>
      <c r="F162" s="267"/>
      <c r="G162" s="267"/>
      <c r="H162" s="267"/>
      <c r="I162" s="267"/>
      <c r="J162" s="267"/>
      <c r="K162" s="267"/>
      <c r="L162" s="267"/>
    </row>
    <row r="163" spans="1:12" ht="12" customHeight="1" x14ac:dyDescent="0.2">
      <c r="A163" s="266" t="s">
        <v>316</v>
      </c>
      <c r="B163" s="266"/>
      <c r="C163" s="266"/>
      <c r="D163" s="266"/>
      <c r="E163" s="266"/>
      <c r="F163" s="266"/>
      <c r="G163" s="266"/>
      <c r="H163" s="266"/>
      <c r="I163" s="266"/>
      <c r="J163" s="266"/>
      <c r="K163" s="266"/>
      <c r="L163" s="266"/>
    </row>
    <row r="164" spans="1:12" ht="12" customHeight="1" x14ac:dyDescent="0.2">
      <c r="A164" s="267"/>
      <c r="B164" s="267"/>
      <c r="C164" s="267"/>
      <c r="D164" s="267"/>
      <c r="E164" s="267"/>
      <c r="F164" s="267"/>
      <c r="G164" s="267"/>
      <c r="H164" s="267"/>
      <c r="I164" s="267"/>
      <c r="J164" s="267"/>
      <c r="K164" s="267"/>
      <c r="L164" s="267"/>
    </row>
    <row r="165" spans="1:12" ht="12" customHeight="1" x14ac:dyDescent="0.2">
      <c r="A165" s="266" t="s">
        <v>317</v>
      </c>
      <c r="B165" s="266"/>
      <c r="C165" s="266"/>
      <c r="D165" s="266"/>
      <c r="E165" s="266"/>
      <c r="F165" s="266"/>
      <c r="G165" s="266"/>
      <c r="H165" s="266"/>
      <c r="I165" s="266"/>
      <c r="J165" s="266"/>
      <c r="K165" s="266"/>
      <c r="L165" s="266"/>
    </row>
    <row r="166" spans="1:12" ht="12" customHeight="1" x14ac:dyDescent="0.2">
      <c r="A166" s="268"/>
      <c r="B166" s="268"/>
      <c r="C166" s="268"/>
      <c r="D166" s="268"/>
      <c r="E166" s="268"/>
      <c r="F166" s="268"/>
      <c r="G166" s="268"/>
      <c r="H166" s="268"/>
      <c r="I166" s="268"/>
      <c r="J166" s="268"/>
      <c r="K166" s="268"/>
      <c r="L166" s="268"/>
    </row>
    <row r="167" spans="1:12" ht="12" customHeight="1" x14ac:dyDescent="0.2">
      <c r="A167" s="266" t="s">
        <v>318</v>
      </c>
      <c r="B167" s="266"/>
      <c r="C167" s="266"/>
      <c r="D167" s="266"/>
      <c r="E167" s="266"/>
      <c r="F167" s="266"/>
      <c r="G167" s="266"/>
      <c r="H167" s="266"/>
      <c r="I167" s="266"/>
      <c r="J167" s="266"/>
      <c r="K167" s="266"/>
      <c r="L167" s="266"/>
    </row>
    <row r="168" spans="1:12" ht="12" customHeight="1" x14ac:dyDescent="0.2">
      <c r="A168" s="267"/>
      <c r="B168" s="267"/>
      <c r="C168" s="267"/>
      <c r="D168" s="267"/>
      <c r="E168" s="267"/>
      <c r="F168" s="267"/>
      <c r="G168" s="267"/>
      <c r="H168" s="267"/>
      <c r="I168" s="267"/>
      <c r="J168" s="267"/>
      <c r="K168" s="267"/>
      <c r="L168" s="267"/>
    </row>
    <row r="169" spans="1:12" ht="12" customHeight="1" x14ac:dyDescent="0.2">
      <c r="A169" s="266" t="s">
        <v>319</v>
      </c>
      <c r="B169" s="266"/>
      <c r="C169" s="266"/>
      <c r="D169" s="266"/>
      <c r="E169" s="266"/>
      <c r="F169" s="266"/>
      <c r="G169" s="266"/>
      <c r="H169" s="266"/>
      <c r="I169" s="266"/>
      <c r="J169" s="266"/>
      <c r="K169" s="266"/>
      <c r="L169" s="266"/>
    </row>
    <row r="170" spans="1:12" ht="12" customHeight="1" x14ac:dyDescent="0.2">
      <c r="A170" s="267"/>
      <c r="B170" s="267"/>
      <c r="C170" s="267"/>
      <c r="D170" s="267"/>
      <c r="E170" s="267"/>
      <c r="F170" s="267"/>
      <c r="G170" s="267"/>
      <c r="H170" s="267"/>
      <c r="I170" s="267"/>
      <c r="J170" s="267"/>
      <c r="K170" s="267"/>
      <c r="L170" s="267"/>
    </row>
    <row r="171" spans="1:12" ht="12" customHeight="1" x14ac:dyDescent="0.2">
      <c r="A171" s="266" t="s">
        <v>320</v>
      </c>
      <c r="B171" s="266"/>
      <c r="C171" s="266"/>
      <c r="D171" s="266"/>
      <c r="E171" s="266"/>
      <c r="F171" s="266"/>
      <c r="G171" s="266"/>
      <c r="H171" s="266"/>
      <c r="I171" s="266"/>
      <c r="J171" s="266"/>
      <c r="K171" s="266"/>
      <c r="L171" s="266"/>
    </row>
    <row r="172" spans="1:12" ht="12" customHeight="1" x14ac:dyDescent="0.2">
      <c r="A172" s="267"/>
      <c r="B172" s="267"/>
      <c r="C172" s="267"/>
      <c r="D172" s="267"/>
      <c r="E172" s="267"/>
      <c r="F172" s="267"/>
      <c r="G172" s="267"/>
      <c r="H172" s="267"/>
      <c r="I172" s="267"/>
      <c r="J172" s="267"/>
      <c r="K172" s="267"/>
      <c r="L172" s="267"/>
    </row>
    <row r="173" spans="1:12" ht="12" customHeight="1" x14ac:dyDescent="0.2">
      <c r="A173" s="266" t="s">
        <v>321</v>
      </c>
      <c r="B173" s="266"/>
      <c r="C173" s="266"/>
      <c r="D173" s="266"/>
      <c r="E173" s="266"/>
      <c r="F173" s="266"/>
      <c r="G173" s="266"/>
      <c r="H173" s="266"/>
      <c r="I173" s="266"/>
      <c r="J173" s="266"/>
      <c r="K173" s="266"/>
      <c r="L173" s="266"/>
    </row>
    <row r="174" spans="1:12" ht="12" customHeight="1" x14ac:dyDescent="0.2">
      <c r="A174" s="267"/>
      <c r="B174" s="267"/>
      <c r="C174" s="267"/>
      <c r="D174" s="267"/>
      <c r="E174" s="267"/>
      <c r="F174" s="267"/>
      <c r="G174" s="267"/>
      <c r="H174" s="267"/>
      <c r="I174" s="267"/>
      <c r="J174" s="267"/>
      <c r="K174" s="267"/>
      <c r="L174" s="267"/>
    </row>
    <row r="175" spans="1:12" ht="12" customHeight="1" x14ac:dyDescent="0.2">
      <c r="A175" s="266" t="s">
        <v>322</v>
      </c>
      <c r="B175" s="266"/>
      <c r="C175" s="266"/>
      <c r="D175" s="266"/>
      <c r="E175" s="266"/>
      <c r="F175" s="266"/>
      <c r="G175" s="266"/>
      <c r="H175" s="266"/>
      <c r="I175" s="266"/>
      <c r="J175" s="266"/>
      <c r="K175" s="266"/>
      <c r="L175" s="266"/>
    </row>
    <row r="176" spans="1:12" ht="12" customHeight="1" x14ac:dyDescent="0.2">
      <c r="A176" s="267"/>
      <c r="B176" s="267"/>
      <c r="C176" s="267"/>
      <c r="D176" s="267"/>
      <c r="E176" s="267"/>
      <c r="F176" s="267"/>
      <c r="G176" s="267"/>
      <c r="H176" s="267"/>
      <c r="I176" s="267"/>
      <c r="J176" s="267"/>
      <c r="K176" s="267"/>
      <c r="L176" s="267"/>
    </row>
    <row r="177" spans="1:12" ht="12.75" x14ac:dyDescent="0.2">
      <c r="A177" s="266" t="s">
        <v>323</v>
      </c>
      <c r="B177" s="266"/>
      <c r="C177" s="266"/>
      <c r="D177" s="266"/>
      <c r="E177" s="266"/>
      <c r="F177" s="266"/>
      <c r="G177" s="266"/>
      <c r="H177" s="266"/>
      <c r="I177" s="266"/>
      <c r="J177" s="266"/>
      <c r="K177" s="266"/>
      <c r="L177" s="266"/>
    </row>
    <row r="178" spans="1:12" x14ac:dyDescent="0.2">
      <c r="A178" s="267"/>
      <c r="B178" s="267"/>
      <c r="C178" s="267"/>
      <c r="D178" s="267"/>
      <c r="E178" s="267"/>
      <c r="F178" s="267"/>
      <c r="G178" s="267"/>
      <c r="H178" s="267"/>
      <c r="I178" s="267"/>
      <c r="J178" s="267"/>
      <c r="K178" s="267"/>
      <c r="L178" s="267"/>
    </row>
    <row r="179" spans="1:12" ht="12.75" x14ac:dyDescent="0.2">
      <c r="A179" s="266" t="s">
        <v>324</v>
      </c>
      <c r="B179" s="266"/>
      <c r="C179" s="266"/>
      <c r="D179" s="266"/>
      <c r="E179" s="266"/>
      <c r="F179" s="266"/>
      <c r="G179" s="266"/>
      <c r="H179" s="266"/>
      <c r="I179" s="266"/>
      <c r="J179" s="266"/>
      <c r="K179" s="266"/>
      <c r="L179" s="266"/>
    </row>
    <row r="180" spans="1:12" x14ac:dyDescent="0.2">
      <c r="A180" s="267"/>
      <c r="B180" s="267"/>
      <c r="C180" s="267"/>
      <c r="D180" s="267"/>
      <c r="E180" s="267"/>
      <c r="F180" s="267"/>
      <c r="G180" s="267"/>
      <c r="H180" s="267"/>
      <c r="I180" s="267"/>
      <c r="J180" s="267"/>
      <c r="K180" s="267"/>
      <c r="L180" s="267"/>
    </row>
    <row r="181" spans="1:12" ht="12.75" x14ac:dyDescent="0.2">
      <c r="A181" s="266" t="s">
        <v>325</v>
      </c>
      <c r="B181" s="266"/>
      <c r="C181" s="266"/>
      <c r="D181" s="266"/>
      <c r="E181" s="266"/>
      <c r="F181" s="266"/>
      <c r="G181" s="266"/>
      <c r="H181" s="266"/>
      <c r="I181" s="266"/>
      <c r="J181" s="266"/>
      <c r="K181" s="266"/>
      <c r="L181" s="266"/>
    </row>
    <row r="182" spans="1:12" x14ac:dyDescent="0.2">
      <c r="A182" s="267"/>
      <c r="B182" s="267"/>
      <c r="C182" s="267"/>
      <c r="D182" s="267"/>
      <c r="E182" s="267"/>
      <c r="F182" s="267"/>
      <c r="G182" s="267"/>
      <c r="H182" s="267"/>
      <c r="I182" s="267"/>
      <c r="J182" s="267"/>
      <c r="K182" s="267"/>
      <c r="L182" s="267"/>
    </row>
    <row r="183" spans="1:12" ht="12.75" x14ac:dyDescent="0.2">
      <c r="A183" s="266" t="s">
        <v>326</v>
      </c>
      <c r="B183" s="266"/>
      <c r="C183" s="266"/>
      <c r="D183" s="266"/>
      <c r="E183" s="266"/>
      <c r="F183" s="266"/>
      <c r="G183" s="266"/>
      <c r="H183" s="266"/>
      <c r="I183" s="266"/>
      <c r="J183" s="266"/>
      <c r="K183" s="266"/>
      <c r="L183" s="266"/>
    </row>
    <row r="184" spans="1:12" x14ac:dyDescent="0.2">
      <c r="A184" s="271"/>
      <c r="B184" s="271"/>
      <c r="C184" s="271"/>
      <c r="D184" s="271"/>
      <c r="E184" s="271"/>
      <c r="F184" s="271"/>
      <c r="G184" s="271"/>
      <c r="H184" s="271"/>
      <c r="I184" s="271"/>
      <c r="J184" s="271"/>
      <c r="K184" s="271"/>
      <c r="L184" s="271"/>
    </row>
    <row r="185" spans="1:12" x14ac:dyDescent="0.2">
      <c r="A185" s="218" t="s">
        <v>85</v>
      </c>
      <c r="B185" s="218"/>
      <c r="C185" s="218"/>
      <c r="D185" s="218"/>
      <c r="E185" s="218"/>
      <c r="F185" s="218"/>
      <c r="G185" s="218"/>
      <c r="H185" s="218"/>
      <c r="I185" s="218"/>
      <c r="J185" s="218"/>
      <c r="K185" s="218"/>
      <c r="L185" s="218"/>
    </row>
    <row r="186" spans="1:12" ht="12" x14ac:dyDescent="0.2">
      <c r="A186" s="269" t="s">
        <v>86</v>
      </c>
      <c r="B186" s="269"/>
      <c r="C186" s="269"/>
      <c r="D186" s="269"/>
      <c r="E186" s="269"/>
      <c r="F186" s="269"/>
      <c r="G186" s="269"/>
      <c r="H186" s="269"/>
      <c r="I186" s="269"/>
      <c r="J186" s="269"/>
      <c r="K186" s="269"/>
      <c r="L186" s="269"/>
    </row>
    <row r="187" spans="1:12" ht="12" x14ac:dyDescent="0.2">
      <c r="A187" s="270" t="s">
        <v>87</v>
      </c>
      <c r="B187" s="269"/>
      <c r="C187" s="269"/>
      <c r="D187" s="269"/>
      <c r="E187" s="269"/>
      <c r="F187" s="269"/>
      <c r="G187" s="269"/>
      <c r="H187" s="269"/>
      <c r="I187" s="269"/>
      <c r="J187" s="269"/>
      <c r="K187" s="269"/>
      <c r="L187" s="269"/>
    </row>
  </sheetData>
  <mergeCells count="185">
    <mergeCell ref="A164:L164"/>
    <mergeCell ref="A165:L165"/>
    <mergeCell ref="A54:L54"/>
    <mergeCell ref="A55:L55"/>
    <mergeCell ref="A77:L77"/>
    <mergeCell ref="A79:L79"/>
    <mergeCell ref="A58:L58"/>
    <mergeCell ref="A91:L91"/>
    <mergeCell ref="A92:L92"/>
    <mergeCell ref="A93:L93"/>
    <mergeCell ref="A86:L86"/>
    <mergeCell ref="A87:L87"/>
    <mergeCell ref="A88:L88"/>
    <mergeCell ref="A89:L89"/>
    <mergeCell ref="A90:L90"/>
    <mergeCell ref="A80:L80"/>
    <mergeCell ref="A81:L81"/>
    <mergeCell ref="A82:L82"/>
    <mergeCell ref="A62:L62"/>
    <mergeCell ref="A63:L63"/>
    <mergeCell ref="A84:L84"/>
    <mergeCell ref="A76:L76"/>
    <mergeCell ref="A83:L83"/>
    <mergeCell ref="A69:L69"/>
    <mergeCell ref="A85:L85"/>
    <mergeCell ref="A49:L49"/>
    <mergeCell ref="M129:X129"/>
    <mergeCell ref="A100:L100"/>
    <mergeCell ref="A101:L101"/>
    <mergeCell ref="A102:L102"/>
    <mergeCell ref="A103:L103"/>
    <mergeCell ref="A104:L104"/>
    <mergeCell ref="A105:L105"/>
    <mergeCell ref="A94:L94"/>
    <mergeCell ref="A95:L95"/>
    <mergeCell ref="A96:L96"/>
    <mergeCell ref="A97:L97"/>
    <mergeCell ref="A98:L98"/>
    <mergeCell ref="A99:L99"/>
    <mergeCell ref="A109:L109"/>
    <mergeCell ref="A110:L110"/>
    <mergeCell ref="A111:L111"/>
    <mergeCell ref="A112:L112"/>
    <mergeCell ref="A113:L113"/>
    <mergeCell ref="A114:L114"/>
    <mergeCell ref="A117:L117"/>
    <mergeCell ref="A64:L64"/>
    <mergeCell ref="A65:L65"/>
    <mergeCell ref="A75:L75"/>
    <mergeCell ref="A1:L1"/>
    <mergeCell ref="A3:L3"/>
    <mergeCell ref="A4:L4"/>
    <mergeCell ref="A6:L6"/>
    <mergeCell ref="A7:L7"/>
    <mergeCell ref="A21:L21"/>
    <mergeCell ref="A22:L22"/>
    <mergeCell ref="A23:L23"/>
    <mergeCell ref="A14:L14"/>
    <mergeCell ref="A15:L15"/>
    <mergeCell ref="A16:L16"/>
    <mergeCell ref="A17:L17"/>
    <mergeCell ref="A18:L18"/>
    <mergeCell ref="A8:L8"/>
    <mergeCell ref="A9:L9"/>
    <mergeCell ref="A10:L10"/>
    <mergeCell ref="A11:L11"/>
    <mergeCell ref="A12:L12"/>
    <mergeCell ref="A13:L13"/>
    <mergeCell ref="A19:L19"/>
    <mergeCell ref="A20:L20"/>
    <mergeCell ref="A38:L38"/>
    <mergeCell ref="A78:L78"/>
    <mergeCell ref="A66:L66"/>
    <mergeCell ref="A67:L67"/>
    <mergeCell ref="A56:L56"/>
    <mergeCell ref="A57:L57"/>
    <mergeCell ref="A59:L59"/>
    <mergeCell ref="A60:L60"/>
    <mergeCell ref="A61:L61"/>
    <mergeCell ref="A42:L42"/>
    <mergeCell ref="A43:L43"/>
    <mergeCell ref="A50:L50"/>
    <mergeCell ref="A51:L51"/>
    <mergeCell ref="A52:L52"/>
    <mergeCell ref="A53:L53"/>
    <mergeCell ref="A45:L45"/>
    <mergeCell ref="A44:L44"/>
    <mergeCell ref="A46:L46"/>
    <mergeCell ref="A47:L47"/>
    <mergeCell ref="A48:L48"/>
    <mergeCell ref="A71:L71"/>
    <mergeCell ref="A72:L72"/>
    <mergeCell ref="A73:L73"/>
    <mergeCell ref="A74:L74"/>
    <mergeCell ref="A27:L27"/>
    <mergeCell ref="A28:L28"/>
    <mergeCell ref="A29:L29"/>
    <mergeCell ref="A30:L30"/>
    <mergeCell ref="A31:L31"/>
    <mergeCell ref="A35:L35"/>
    <mergeCell ref="A34:L34"/>
    <mergeCell ref="A36:L36"/>
    <mergeCell ref="A37:L37"/>
    <mergeCell ref="A24:L24"/>
    <mergeCell ref="A25:L25"/>
    <mergeCell ref="A32:L32"/>
    <mergeCell ref="A129:L129"/>
    <mergeCell ref="A130:L130"/>
    <mergeCell ref="A131:L131"/>
    <mergeCell ref="A132:L132"/>
    <mergeCell ref="A133:L133"/>
    <mergeCell ref="A134:L134"/>
    <mergeCell ref="A119:L119"/>
    <mergeCell ref="A120:L120"/>
    <mergeCell ref="A121:L121"/>
    <mergeCell ref="A122:L122"/>
    <mergeCell ref="A123:L123"/>
    <mergeCell ref="A124:L124"/>
    <mergeCell ref="A125:L125"/>
    <mergeCell ref="A126:L126"/>
    <mergeCell ref="A127:L127"/>
    <mergeCell ref="A128:L128"/>
    <mergeCell ref="A33:L33"/>
    <mergeCell ref="A39:L39"/>
    <mergeCell ref="A40:L40"/>
    <mergeCell ref="A41:L41"/>
    <mergeCell ref="A26:L26"/>
    <mergeCell ref="M135:X135"/>
    <mergeCell ref="A143:L143"/>
    <mergeCell ref="A148:L148"/>
    <mergeCell ref="M141:X141"/>
    <mergeCell ref="A149:L149"/>
    <mergeCell ref="A150:L150"/>
    <mergeCell ref="A151:L151"/>
    <mergeCell ref="A152:L152"/>
    <mergeCell ref="A153:L153"/>
    <mergeCell ref="A144:L144"/>
    <mergeCell ref="A145:L145"/>
    <mergeCell ref="A146:L146"/>
    <mergeCell ref="A147:L147"/>
    <mergeCell ref="A136:L136"/>
    <mergeCell ref="A135:L135"/>
    <mergeCell ref="A142:L142"/>
    <mergeCell ref="A137:L137"/>
    <mergeCell ref="A138:L138"/>
    <mergeCell ref="A139:L139"/>
    <mergeCell ref="A140:L140"/>
    <mergeCell ref="A141:L141"/>
    <mergeCell ref="A183:L183"/>
    <mergeCell ref="A186:L186"/>
    <mergeCell ref="A187:L187"/>
    <mergeCell ref="A184:L184"/>
    <mergeCell ref="A172:L172"/>
    <mergeCell ref="A173:L173"/>
    <mergeCell ref="A174:L174"/>
    <mergeCell ref="A175:L175"/>
    <mergeCell ref="A176:L176"/>
    <mergeCell ref="A177:L177"/>
    <mergeCell ref="A178:L178"/>
    <mergeCell ref="A179:L179"/>
    <mergeCell ref="A180:L180"/>
    <mergeCell ref="A171:L171"/>
    <mergeCell ref="A181:L181"/>
    <mergeCell ref="A182:L182"/>
    <mergeCell ref="A170:L170"/>
    <mergeCell ref="A166:L166"/>
    <mergeCell ref="A167:L167"/>
    <mergeCell ref="A168:L168"/>
    <mergeCell ref="A169:L169"/>
    <mergeCell ref="A106:L106"/>
    <mergeCell ref="A107:L107"/>
    <mergeCell ref="A108:L108"/>
    <mergeCell ref="A156:L156"/>
    <mergeCell ref="A157:L157"/>
    <mergeCell ref="A158:L158"/>
    <mergeCell ref="A162:L162"/>
    <mergeCell ref="A163:L163"/>
    <mergeCell ref="A154:L154"/>
    <mergeCell ref="A155:L155"/>
    <mergeCell ref="A115:L115"/>
    <mergeCell ref="A118:L118"/>
    <mergeCell ref="A116:L116"/>
    <mergeCell ref="A159:L159"/>
    <mergeCell ref="A160:L160"/>
    <mergeCell ref="A161:L161"/>
  </mergeCells>
  <hyperlinks>
    <hyperlink ref="A11:L11" location="'Q1_Tab 1'!A1" display="Tableau 1 : Évolution de l'activité, au cours du mois de septembre,  par rapport à ce qui était prévu (% de salariés)"/>
    <hyperlink ref="A13:L13" location="'Q1_Tab 2'!A1" display="Tableau 2 : Évolution de l'activité, au cours du mois de septembre, par rapport à ce qui était prévu par taille d'entreprise (% de salariés)"/>
    <hyperlink ref="A15:L15" location="'Q1_Tab 3'!A1" display="Tableau 3 : Évolution de l'activité, au cours du mois de septembre, par rapport à ce qui était prévu par secteur d'activité (% de salariés)"/>
    <hyperlink ref="A17:L17" location="'Q2_Tab 4'!A1" display="Tableau 4 : Cause de la diminution de l'activité (% de salariés)"/>
    <hyperlink ref="A21:L21" location="'Q3_Tab 6'!A1" display="Tableau 6 : Principales difficultés rencontrées depuis le début de la crise sanitaire, au 31 octobre (% de salariés)"/>
    <hyperlink ref="A23:L23" location="'Q3_Tab 7'!A1" display="Tableau 7 : Principales difficultés rencontrées depuis le début de la crise sanitaire, au 31 octobre par taille d'entreprise (% de salariés)"/>
    <hyperlink ref="A25:L25" location="'Q3_Tab 8'!A1" display="Tableau 8 : Principales difficultés rencontrées depuis le début de la crise sanitaire, au 31 octobre par secteur d'activité (% de salariés)"/>
    <hyperlink ref="A27:L27" location="'Q4_Tab 9'!A1" display="Tableau 9 : Évolution des effectifs du fait de la crise sanitaire (% de salariés)"/>
    <hyperlink ref="A29:L29" location="'Q4_Tab 10'!A1" display="Tableau 10 : Évolution des effectifs du fait de la crise sanitaire par taille d'entreprise (% de salariés)"/>
    <hyperlink ref="A31:L31" location="'Q4_Tab 11'!A1" display="Tableau 11 : Évolution des effectifs du fait de la crise sanitaire par secteurs (% de salariés)"/>
    <hyperlink ref="A33:L33" location="'Q5_Tab 12'!A1" display="Tableau 12 : Causes de la diminution des effectifs"/>
    <hyperlink ref="A39:L39" location="'Q6_Tab 15'!A1" display="Tableau 15 : Salariés en chômage partiel (% de salariés)"/>
    <hyperlink ref="A41:L41" location="'Q6_Tab 16'!A1" display="Tableau 16 : Salariés en chômage partiel, par taille d'entreprise (% de salariés)"/>
    <hyperlink ref="A43:L43" location="'Q6_Tab 17'!A1" display="Tableau 17 : Salariés en chômage partiel, par secteur d'activité (% de salariés)"/>
    <hyperlink ref="A51:L51" location="'Q9_Tab 21'!A1" display="Tableau 21 : Principale raison du recours du chômage partiel (% de salariés)"/>
    <hyperlink ref="A53:L53" location="'Q9_Tab 22'!A1" display="Tableau 22 : Principale raison du recours du chômage partiel par taille d'entreprise (% de salariés)"/>
    <hyperlink ref="A55:L55" location="'Q9_Tab 23'!A1" display="Tableau 23 : Principale raison du recours du chômage partiel par secteur d'activité (% de salariés)"/>
    <hyperlink ref="A77:L77" location="'Q15_Tab 33'!A1" display="Tableau 33 : Répartition des salariés (% de salariés)"/>
    <hyperlink ref="A79:L79" location="'Q15_Tab 34-39'!A1" display="Tableau 34 : Répartition des salariés par taille d'entreprise (% de salariés) - Travail sur site ou sur chantiers"/>
    <hyperlink ref="A81:L81" location="'Q15_Tab 34-39'!A1" display="Tableau 35 : Répartition des salariés par taille d'entreprise (% de salariés) - Télétravail ou travail à distance"/>
    <hyperlink ref="A83:L83" location="'Q15_Tab 34-39'!A1" display="Tableau 36 : Répartition des salariés par taille d'entreprise (% de salariés) - Chômage partiel complet"/>
    <hyperlink ref="A85:L85" location="'Q15_Tab 34-39'!A1" display="Tableau 37 : Répartition des salariés par taille d'entreprise (% de salariés) - Arrêt maladie"/>
    <hyperlink ref="A87:L87" location="'Q15_Tab 34-39'!A1" display="Tableau 38 : Répartition des salariés par taille d'entreprise (% de salariés) - Congés"/>
    <hyperlink ref="A89:L89" location="'Q15_Tab 34-39'!A1" display="Tableau 39 : Répartition des salariés par taille d'entreprise (% de salariés) - Exercice du droit de retrait"/>
    <hyperlink ref="A91:L91" location="'Q15_Tab 40-45'!A1" display="Tableau 40 : Répartition des salariés par secteur d'activité (% de salariés) - Travail sur site ou sur chantiers"/>
    <hyperlink ref="A93:L93" location="'Q15_Tab 40-45'!A1" display="Tableau 41 : Répartition des salariés par secteur d'activité (% de salariés) - Télétravail ou travail à distance"/>
    <hyperlink ref="A95:L95" location="'Q15_Tab 40-45'!A1" display="Tableau 42 : Répartition des salariés par secteur d'activité (% de salariés) - Chômage partiel complet"/>
    <hyperlink ref="A97:L97" location="'Q15_Tab 40-45'!A1" display="Tableau 43 : Répartition des salariés par secteur d'activité (% de salariés) - Arrêt maladie"/>
    <hyperlink ref="A99:L99" location="'Q15_Tab 40-45'!A1" display="Tableau 44 : Répartition des salariés par secteur d'activité (% de salariés) - Congés"/>
    <hyperlink ref="A101:L101" location="'Q15_Tab 40-45'!A1" display="Tableau 45 : Répartition des salariés par secteur d'activité (% de salariés) - Exercice du droit de retrait"/>
    <hyperlink ref="A103:L103" location="'Q15_Tab 46'!A1" display="Tableau 46 : Répartition des salariés, selon différentes situations, par taille d'entreprise"/>
    <hyperlink ref="A105:L105" location="'Q15_Tab 47'!A1" display="Tableau 47 : Répartition des salariés, selon différentes situations, par secteur d'activité"/>
    <hyperlink ref="A137:L137" location="'Q17_Tab 63'!A1" display="Tableau 63 : Effet des mesures de protection sanitaire sur la productivité ou sur les coûts (% de salariés)"/>
    <hyperlink ref="A139:L139" location="'Q17_Tab 64'!A1" display="Tableau 64 : Effet des mesures de protection sanitaire sur la productivité ou sur les coûts, par taille d'entreprise (% de salariés)"/>
    <hyperlink ref="A141:L141" location="'Q17_Tab 65'!A1" display="Tableau 65 : Effet des mesures de protection sanitaire sur la productivité ou sur les coûts, par secteur d'activité (% de salariés)"/>
    <hyperlink ref="A155:L155" location="'Q20_Tab 72'!A1" display="Tableau 72 : Reprise de l'activité (% de salariés)"/>
    <hyperlink ref="A157:L157" location="'Q20_Tab 73'!A1" display="Tableau 73 : Reprise de l'activité par taille d'entreprise (% de salariés)"/>
    <hyperlink ref="A159:L159" location="'Q20_Tab 74'!A1" display="Tableau 74 : Reprise de l'activité par secteur d'activité (% de salariés)"/>
    <hyperlink ref="A161:L161" location="'Q21_Tab 75'!A1" display="Tableau 75 : Principales difficultés anticipées pour la reprise de l'activité (% de salariés)"/>
    <hyperlink ref="A163:L163" location="'Q21_Tab 76'!A1" display="Tableau 76 : Principales difficultés anticipées pour la reprise de l'activité par taille d'entreprise (% de salariés)"/>
    <hyperlink ref="A165:L165" location="'Q21_Tab 77'!A1" display="Tableau 77 : Principales difficultés anticipées pour la reprise de l'activité par secteur d'activité (% de salariés)"/>
    <hyperlink ref="A45:L45" location="'Q7_Tab 18'!A1" display="Tableau 18 : Salariés en chômage partiel pour garde d'enfants ou fragilité (% de salariés)"/>
    <hyperlink ref="A47:L47" location="'Q7_Tab 19'!A1" display="Tableau 19 : Salariés en chômage partiel pour garde d'enfants ou fragilité, par taille d'entreprise (% de salariés)"/>
    <hyperlink ref="A48:L49" location="Q8_Tab16!A1" display="Tableau 16 : salariés en chômage partiel pour garde d'enfants ou fragilité, par taille d'entreprise"/>
    <hyperlink ref="A49:L49" location="'Q7_Tab 20'!A1" display="Tableau 20 : Salariés en chômage partiel pour garde d'enfants ou fragilité, par secteur d'activité (% de salariés)"/>
    <hyperlink ref="A57:L57" location="'Q10_Tab 24'!A1" display="Tableau 24 : Recours à la formation pour les salariés en chômage partiel (% de salariés)"/>
    <hyperlink ref="A59:L59" location="'Q10_Tab 25'!A1" display="Tableau 25 : Recours à la formation pour les salariés en chômage partiel, par taille d'entreprise (% de salariés)"/>
    <hyperlink ref="A136:L136" location="'Q15_Tab 38'!A1" display="Tableau 38 : Répartition des salariés, selon différentes situations, par secteur d'activité"/>
    <hyperlink ref="A35:L35" location="'Q5_Tab 13'!A1" display="Tableau 12 : Causes de la diminution des effectifs, par taille d'entreprise (% de salariés)"/>
    <hyperlink ref="A37:L37" location="'Q5_Tab 14'!A1" display="Tableau 14 : Causes de la diminution des effectifs, par secteur d'activité (% de salariés)"/>
    <hyperlink ref="A61:L61" location="'Q10_Tab 26'!A1" display="Tableau 26 : Recours à la formation pour les salariés en chômage partiel par secteur d'activité (% de salariés)"/>
    <hyperlink ref="A63:L63" location="'Q12_Tab 27'!A1" display="Tableau 27 : Accord sur l'activité partielle de longue durée (% de salariés)"/>
    <hyperlink ref="A65:L65" location="'Q12_Tab 28'!A1" display="Tableau 28 : Accord sur l'activité partielle de longue durée, par taille d'entreprise (% de salariés)"/>
    <hyperlink ref="A67:L67" location="'Q12_Tab 29'!A1" display="Tableau 29 : Accord sur l'activité partielle de longue durée, par secteur d'activité (% de salariés)"/>
    <hyperlink ref="A107:L107" location="'Q16_Tab 48'!A1" display="Tableau 48 : Niveau de difficulté (% de salariés)"/>
    <hyperlink ref="A109:L109" location="'Q16_Tab 49-55'!A1" display="Tableau 49 : Niveau de difficulté, par taille d'entreprise (% de salariés) - Réorganisation des locaux"/>
    <hyperlink ref="A111:L111" location="'Q16_Tab 49-55'!A1" display="Tableau 50 : Niveau de difficulté, par taille d'entreprise (% de salariés) - Limitation des présences sur site"/>
    <hyperlink ref="A113:L113" location="'Q16_Tab 49-55'!A1" display="Tableau 51 : Niveau de difficulté, par taille d'entreprise (% de salariés) - Obligation de port du masque"/>
    <hyperlink ref="A115:L115" location="'Q16_Tab 49-55'!A1" display="Tableau 52 : Niveau de difficulté, par taille d'entreprise (% de salariés)  - Restriction de la jauge d'accueil des clients ou usagers"/>
    <hyperlink ref="A117:L117" location="'Q16_Tab 49-55'!A1" display="Tableau 53 : Niveau de difficulté, par taille d'entreprise (% de salariés) - Réorganisation des transports des équipes"/>
    <hyperlink ref="A119:L119" location="'Q16_Tab 49-55'!A1" display="Tableau 54 : Niveau de difficulté, par taille d'entreprise (% de salariés) - Adaptation des horaires, des roulements"/>
    <hyperlink ref="A121:L121" location="'Q16_Tab 49-55'!A1" display="Tableau 55 : Niveau de difficulté, par taille d'entreprise (% de salariés) - Augmentation de la fréquence du nettoyage des locaux et des équipements"/>
    <hyperlink ref="A123:L123" location="'Q16_Tab 56-62'!A1" display="Tableau 56 : Niveau de difficulté, par secteur d'activité (% de salariés) - Réorganisation des locaux"/>
    <hyperlink ref="A125:L125" location="'Q16_Tab 56-62'!A1" display="Tableau 57 : Niveau de difficulté, par secteur d'activité (% de salariés) - Limitation des présences sur site"/>
    <hyperlink ref="A127:L127" location="'Q16_Tab 56-62'!A1" display="Tableau 58 : Niveau de difficulté, par secteur d'activité (% de salariés) - Obligation de port du masque"/>
    <hyperlink ref="A129:L129" location="'Q16_Tab 56-62'!A1" display="Tableau 59 : Niveau de difficulté, par secteur d'activité (% de salariés) - Restriction de la jauge d'accueil des clients ou usagers"/>
    <hyperlink ref="A131:L131" location="'Q16_Tab 56-62'!A1" display="Tableau 60 : Niveau de difficulté, par secteur d'activité (% de salariés) - Réorganisation des transports des équipes"/>
    <hyperlink ref="A133:L133" location="'Q16_Tab 56-62'!A1" display="Tableau 61 : Niveau de difficulté, par secteur d'activité (% de salariés) - Adaptation des horaires, des roulements"/>
    <hyperlink ref="A135:L135" location="'Q16_Tab 56-62'!A1" display="Tableau 62 : Niveau de difficulté, par secteur d'activité (% de salariés) - Augmentation de la fréquence du nettoyage des locaux et des équipements"/>
    <hyperlink ref="A143:L143" location="'Q18_Tab 66'!A1" display="Tableau 66 : Effet des mesures de protection sanitaire sur les coûts (% de salariés)"/>
    <hyperlink ref="A145:L145" location="'Q18_Tab 67'!A1" display="Tableau 67 : Effet des mesures de protection sanitaire sur les coûts, par taille d'entreprise (% de salariés)"/>
    <hyperlink ref="A147:L147" location="'Q18_Tab 68'!A1" display="Tableau 68 : Effet des mesures de protection sanitaire sur les coûts, par secteur d'activité (% de salariés)"/>
    <hyperlink ref="A142:L142" location="'Q15_Tab 38'!A1" display="Tableau 38 : Répartition des salariés, selon différentes situations, par secteur d'activité"/>
    <hyperlink ref="A149:L149" location="'Q19_Tab 69'!A1" display="Tableau 69 : Effet des mesures de protection sanitaire sur la productivité (% de salariés)"/>
    <hyperlink ref="A151:L151" location="'Q19_Tab 70'!A1" display="Tableau 70 : Effet des mesures de protection sanitaire sur la productivité, par taille d'entreprise (% de salariés)"/>
    <hyperlink ref="A153:L153" location="'Q19_Tab 71'!A1" display="Tableau 71 : Effet des mesures de protection sanitaire sur la productivité, par secteur d'activité (% de salariés)"/>
    <hyperlink ref="A148:L148" location="'Q15_Tab 38'!A1" display="Tableau 38 : Répartition des salariés, selon différentes situations, par secteur d'activité"/>
    <hyperlink ref="A167:L167" location="'Q22_Tab 78'!A1" display="Tableau 78 : Intention de recours au plan de relance (% de salariés)"/>
    <hyperlink ref="A169:L169" location="'Q22_Tab 79-82'!A1" display="Tableau 79 : Intention de recours au plan de relance par taille d'entreprise (% de salariés) - Aide à l'embauche d'un jeune de moins de 26 ans"/>
    <hyperlink ref="A171:L171" location="'Q22_Tab 79-82'!A1" display="Tableau 80 : Intention de recours au plan de relance par taille d'entreprise (% de salariés) - Aide à l'apprentissage"/>
    <hyperlink ref="A173:L173" location="'Q22_Tab 79-82'!A1" display="Tableau 81 : Intention de recours au plan de relance par taille d'entreprise (% de salariés) - Aide au contrat de professionnalisation"/>
    <hyperlink ref="A175:L175" location="'Q22_Tab 79-82'!A1" display="Tableau 82 : Intention de recours au plan de relance par taille d'entreprise (% de salariés) - Activité partielle de longue durée"/>
    <hyperlink ref="A177:L177" location="'Q22_Tab 83-86'!A1" display="Tableau 83 : Intention de recours au plan de relance par secteur d'activité (% de salariés) - Aide à l'embauche d'un jeune de moins de 26 ans"/>
    <hyperlink ref="A179:L179" location="'Q22_Tab 83-86'!A1" display="Tableau 84 : Intention de recours au plan de relance par secteur d'activité (% de salariés) - Aide à l'apprentissage"/>
    <hyperlink ref="A181:L181" location="'Q22_Tab 83-86'!A1" display="Tableau 85 : Intention de recours au plan de relance par secteur d'activité (% de salariés) - Aide au contrat de professionnalisation"/>
    <hyperlink ref="A183:L183" location="'Q22_Tab 83-86'!A1" display="Tableau 86 : Intention de recours au plan de relance par secteur d'activité (% de salariés) - Activité partielle de longue durée"/>
    <hyperlink ref="A187" r:id="rId1"/>
    <hyperlink ref="A19:L19" location="'Q3_Tab 4'!A1" display="Tableau 4 : Cause de la diminution de l'activité (% de salariés)"/>
    <hyperlink ref="A19:L20" location="'Q2_Tab 5'!A1" display="Tableau 5 : Cause de la diminution de l'activité, par secteur d'activité (% de salariés)"/>
    <hyperlink ref="A71:L71" location="'Q14_Tab 30'!A1" display="Tableau 30 : répartition des télétravailleurs selon la fréquence de télétravail (% de salariés)"/>
    <hyperlink ref="A73:L73" location="'Q14_Tab 31'!A1" display="Tableau 31 : Répartition des télétravailleurs selon la fréquence de télétravail, par taille d'entreprise (% de salariés)"/>
    <hyperlink ref="A75:L75" location="'Q14_Tab 32'!A1" display="Tableau 32 : répartition des télétravailleurs selon la fréquence de télétravail, par secteur d'activité (% de salariés)"/>
    <hyperlink ref="A69:L69" location="'Q13_Tab 30'!A1" display="Tableau 30 : Proportion de vos salariés qui étaient au moins un jour en télétravail au cours du mois d'octobre, par taille d'entreprise et secteur d'activité"/>
  </hyperlinks>
  <pageMargins left="0.38" right="0.17" top="0.17" bottom="0.17" header="0.4921259845" footer="0.4921259845"/>
  <pageSetup paperSize="9" scale="93"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G9"/>
  <sheetViews>
    <sheetView workbookViewId="0">
      <selection activeCell="E11" sqref="E11"/>
    </sheetView>
  </sheetViews>
  <sheetFormatPr baseColWidth="10" defaultRowHeight="15" x14ac:dyDescent="0.25"/>
  <cols>
    <col min="1" max="1" width="89.5703125" style="69" customWidth="1"/>
    <col min="2" max="16384" width="11.42578125" style="69"/>
  </cols>
  <sheetData>
    <row r="1" spans="1:7" x14ac:dyDescent="0.25">
      <c r="A1" s="85" t="s">
        <v>166</v>
      </c>
      <c r="G1" s="72" t="s">
        <v>93</v>
      </c>
    </row>
    <row r="3" spans="1:7" x14ac:dyDescent="0.25">
      <c r="A3" s="69" t="s">
        <v>167</v>
      </c>
    </row>
    <row r="4" spans="1:7" x14ac:dyDescent="0.25">
      <c r="A4" s="5" t="s">
        <v>43</v>
      </c>
      <c r="B4" s="12">
        <v>15.6</v>
      </c>
    </row>
    <row r="5" spans="1:7" x14ac:dyDescent="0.25">
      <c r="A5" s="6" t="s">
        <v>44</v>
      </c>
      <c r="B5" s="13">
        <v>78.3</v>
      </c>
    </row>
    <row r="6" spans="1:7" x14ac:dyDescent="0.25">
      <c r="A6" s="7" t="s">
        <v>45</v>
      </c>
      <c r="B6" s="14">
        <v>6.1</v>
      </c>
    </row>
    <row r="7" spans="1:7" x14ac:dyDescent="0.25">
      <c r="A7" s="8" t="s">
        <v>335</v>
      </c>
    </row>
    <row r="8" spans="1:7" x14ac:dyDescent="0.25">
      <c r="A8" s="8" t="s">
        <v>175</v>
      </c>
    </row>
    <row r="9" spans="1:7" x14ac:dyDescent="0.25">
      <c r="A9" s="8" t="s">
        <v>6</v>
      </c>
    </row>
  </sheetData>
  <hyperlinks>
    <hyperlink ref="G1" location="'Lisez-moi'!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M14"/>
  <sheetViews>
    <sheetView workbookViewId="0">
      <selection activeCell="H17" sqref="H17"/>
    </sheetView>
  </sheetViews>
  <sheetFormatPr baseColWidth="10" defaultRowHeight="15" x14ac:dyDescent="0.25"/>
  <cols>
    <col min="1" max="1" width="89.5703125" style="69" customWidth="1"/>
    <col min="2" max="16384" width="11.42578125" style="69"/>
  </cols>
  <sheetData>
    <row r="1" spans="1:13" x14ac:dyDescent="0.25">
      <c r="A1" s="85" t="s">
        <v>166</v>
      </c>
      <c r="G1" s="72" t="s">
        <v>93</v>
      </c>
    </row>
    <row r="3" spans="1:13" x14ac:dyDescent="0.25">
      <c r="A3" s="69" t="s">
        <v>168</v>
      </c>
    </row>
    <row r="4" spans="1:13" x14ac:dyDescent="0.25">
      <c r="B4" s="33" t="s">
        <v>39</v>
      </c>
      <c r="C4" s="34" t="s">
        <v>8</v>
      </c>
      <c r="D4" s="31" t="s">
        <v>9</v>
      </c>
      <c r="E4" s="31" t="s">
        <v>10</v>
      </c>
      <c r="F4" s="31" t="s">
        <v>11</v>
      </c>
      <c r="G4" s="31" t="s">
        <v>12</v>
      </c>
      <c r="H4" s="32" t="s">
        <v>13</v>
      </c>
    </row>
    <row r="5" spans="1:13" x14ac:dyDescent="0.25">
      <c r="A5" s="5" t="s">
        <v>43</v>
      </c>
      <c r="B5" s="35">
        <v>15.6</v>
      </c>
      <c r="C5" s="18">
        <v>13.200000000000001</v>
      </c>
      <c r="D5" s="18">
        <v>13.5</v>
      </c>
      <c r="E5" s="18">
        <v>13.900000000000002</v>
      </c>
      <c r="F5" s="18">
        <v>14.799999999999999</v>
      </c>
      <c r="G5" s="18">
        <v>14.899999999999999</v>
      </c>
      <c r="H5" s="13">
        <v>18.099999999999998</v>
      </c>
    </row>
    <row r="6" spans="1:13" x14ac:dyDescent="0.25">
      <c r="A6" s="6" t="s">
        <v>44</v>
      </c>
      <c r="B6" s="36">
        <v>78.3</v>
      </c>
      <c r="C6" s="18">
        <v>82.3</v>
      </c>
      <c r="D6" s="18">
        <v>81.399999999999991</v>
      </c>
      <c r="E6" s="18">
        <v>79.400000000000006</v>
      </c>
      <c r="F6" s="18">
        <v>77.600000000000009</v>
      </c>
      <c r="G6" s="18">
        <v>78.3</v>
      </c>
      <c r="H6" s="13">
        <v>76</v>
      </c>
    </row>
    <row r="7" spans="1:13" x14ac:dyDescent="0.25">
      <c r="A7" s="7" t="s">
        <v>45</v>
      </c>
      <c r="B7" s="37">
        <v>6.1</v>
      </c>
      <c r="C7" s="20">
        <v>4.5</v>
      </c>
      <c r="D7" s="20">
        <v>5.0999999999999996</v>
      </c>
      <c r="E7" s="20">
        <v>6.7</v>
      </c>
      <c r="F7" s="20">
        <v>7.7</v>
      </c>
      <c r="G7" s="20">
        <v>6.8000000000000007</v>
      </c>
      <c r="H7" s="14">
        <v>6</v>
      </c>
    </row>
    <row r="8" spans="1:13" x14ac:dyDescent="0.25">
      <c r="A8" s="8" t="s">
        <v>175</v>
      </c>
    </row>
    <row r="9" spans="1:13" x14ac:dyDescent="0.25">
      <c r="A9" s="8" t="s">
        <v>7</v>
      </c>
    </row>
    <row r="12" spans="1:13" x14ac:dyDescent="0.25">
      <c r="G12" s="67"/>
      <c r="H12" s="67"/>
      <c r="I12" s="67"/>
      <c r="J12" s="67"/>
      <c r="K12" s="67"/>
      <c r="L12" s="67"/>
      <c r="M12" s="67"/>
    </row>
    <row r="13" spans="1:13" x14ac:dyDescent="0.25">
      <c r="G13" s="67"/>
      <c r="H13" s="67"/>
      <c r="I13" s="67"/>
      <c r="J13" s="67"/>
      <c r="K13" s="67"/>
      <c r="L13" s="67"/>
      <c r="M13" s="67"/>
    </row>
    <row r="14" spans="1:13" x14ac:dyDescent="0.25">
      <c r="G14" s="67"/>
      <c r="H14" s="67"/>
      <c r="I14" s="67"/>
      <c r="J14" s="67"/>
      <c r="K14" s="67"/>
      <c r="L14" s="67"/>
      <c r="M14" s="67"/>
    </row>
  </sheetData>
  <hyperlinks>
    <hyperlink ref="G1" location="'Lisez-moi'!A1" display="Retour au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H23"/>
  <sheetViews>
    <sheetView workbookViewId="0">
      <selection activeCell="B9" sqref="B9"/>
    </sheetView>
  </sheetViews>
  <sheetFormatPr baseColWidth="10" defaultRowHeight="15" x14ac:dyDescent="0.25"/>
  <cols>
    <col min="1" max="1" width="89.5703125" customWidth="1"/>
  </cols>
  <sheetData>
    <row r="1" spans="1:8" x14ac:dyDescent="0.25">
      <c r="A1" s="85" t="s">
        <v>166</v>
      </c>
      <c r="G1" s="72" t="s">
        <v>93</v>
      </c>
    </row>
    <row r="3" spans="1:8" x14ac:dyDescent="0.25">
      <c r="A3" s="3" t="s">
        <v>170</v>
      </c>
      <c r="B3" s="3"/>
      <c r="C3" s="3"/>
      <c r="D3" s="3"/>
    </row>
    <row r="4" spans="1:8" ht="124.5" x14ac:dyDescent="0.25">
      <c r="A4" s="3"/>
      <c r="B4" s="56" t="s">
        <v>43</v>
      </c>
      <c r="C4" s="57" t="s">
        <v>44</v>
      </c>
      <c r="D4" s="63" t="s">
        <v>45</v>
      </c>
      <c r="E4" s="63" t="s">
        <v>78</v>
      </c>
    </row>
    <row r="5" spans="1:8" x14ac:dyDescent="0.25">
      <c r="A5" s="42" t="s">
        <v>0</v>
      </c>
      <c r="B5" s="55">
        <v>15.6</v>
      </c>
      <c r="C5" s="53">
        <v>78.3</v>
      </c>
      <c r="D5" s="54">
        <v>6.1</v>
      </c>
      <c r="E5" s="80"/>
      <c r="F5" s="67"/>
      <c r="G5" s="67"/>
      <c r="H5" s="67"/>
    </row>
    <row r="6" spans="1:8" x14ac:dyDescent="0.25">
      <c r="A6" s="6" t="s">
        <v>46</v>
      </c>
      <c r="B6" s="22">
        <v>2.9000000000000004</v>
      </c>
      <c r="C6" s="18">
        <v>96.6</v>
      </c>
      <c r="D6" s="13">
        <v>0.5</v>
      </c>
      <c r="E6" s="105"/>
      <c r="F6" s="67"/>
      <c r="G6" s="67"/>
      <c r="H6" s="67"/>
    </row>
    <row r="7" spans="1:8" x14ac:dyDescent="0.25">
      <c r="A7" s="6" t="s">
        <v>16</v>
      </c>
      <c r="B7" s="22">
        <v>8.6999999999999993</v>
      </c>
      <c r="C7" s="18">
        <v>85.3</v>
      </c>
      <c r="D7" s="13">
        <v>6.1</v>
      </c>
      <c r="E7" s="105"/>
      <c r="F7" s="67"/>
      <c r="G7" s="67"/>
      <c r="H7" s="67"/>
    </row>
    <row r="8" spans="1:8" x14ac:dyDescent="0.25">
      <c r="A8" s="6" t="s">
        <v>17</v>
      </c>
      <c r="B8" s="119" t="s">
        <v>78</v>
      </c>
      <c r="C8" s="122">
        <v>45.5</v>
      </c>
      <c r="D8" s="120" t="s">
        <v>78</v>
      </c>
      <c r="E8" s="102">
        <f>100-SUM(B8:D8)</f>
        <v>54.5</v>
      </c>
      <c r="F8" s="67"/>
      <c r="G8" s="67"/>
      <c r="H8" s="67"/>
    </row>
    <row r="9" spans="1:8" x14ac:dyDescent="0.25">
      <c r="A9" s="6" t="s">
        <v>18</v>
      </c>
      <c r="B9" s="22">
        <v>18.7</v>
      </c>
      <c r="C9" s="18">
        <v>78</v>
      </c>
      <c r="D9" s="13">
        <v>3.3000000000000003</v>
      </c>
      <c r="E9" s="105"/>
      <c r="F9" s="67"/>
      <c r="G9" s="67"/>
      <c r="H9" s="67"/>
    </row>
    <row r="10" spans="1:8" x14ac:dyDescent="0.25">
      <c r="A10" s="6" t="s">
        <v>19</v>
      </c>
      <c r="B10" s="22">
        <v>19.3</v>
      </c>
      <c r="C10" s="18">
        <v>78.7</v>
      </c>
      <c r="D10" s="13">
        <v>2</v>
      </c>
      <c r="E10" s="102"/>
      <c r="F10" s="67"/>
      <c r="G10" s="67"/>
      <c r="H10" s="67"/>
    </row>
    <row r="11" spans="1:8" x14ac:dyDescent="0.25">
      <c r="A11" s="6" t="s">
        <v>20</v>
      </c>
      <c r="B11" s="22">
        <v>16.600000000000001</v>
      </c>
      <c r="C11" s="18">
        <v>78.100000000000009</v>
      </c>
      <c r="D11" s="13">
        <v>5.3</v>
      </c>
      <c r="E11" s="105"/>
      <c r="F11" s="67"/>
      <c r="G11" s="67"/>
      <c r="H11" s="67"/>
    </row>
    <row r="12" spans="1:8" x14ac:dyDescent="0.25">
      <c r="A12" s="6" t="s">
        <v>21</v>
      </c>
      <c r="B12" s="22">
        <v>9.7000000000000011</v>
      </c>
      <c r="C12" s="18">
        <v>83.8</v>
      </c>
      <c r="D12" s="13">
        <v>6.4</v>
      </c>
      <c r="E12" s="105"/>
      <c r="F12" s="67"/>
      <c r="G12" s="67"/>
      <c r="H12" s="67"/>
    </row>
    <row r="13" spans="1:8" x14ac:dyDescent="0.25">
      <c r="A13" s="6" t="s">
        <v>22</v>
      </c>
      <c r="B13" s="22">
        <v>12.3</v>
      </c>
      <c r="C13" s="18">
        <v>81</v>
      </c>
      <c r="D13" s="13">
        <v>6.7</v>
      </c>
      <c r="E13" s="105"/>
      <c r="F13" s="67"/>
      <c r="G13" s="67"/>
      <c r="H13" s="67"/>
    </row>
    <row r="14" spans="1:8" x14ac:dyDescent="0.25">
      <c r="A14" s="6" t="s">
        <v>23</v>
      </c>
      <c r="B14" s="22">
        <v>26.900000000000002</v>
      </c>
      <c r="C14" s="18">
        <v>67.300000000000011</v>
      </c>
      <c r="D14" s="13">
        <v>5.8000000000000007</v>
      </c>
      <c r="E14" s="105"/>
      <c r="F14" s="67"/>
      <c r="G14" s="67"/>
      <c r="H14" s="67"/>
    </row>
    <row r="15" spans="1:8" x14ac:dyDescent="0.25">
      <c r="A15" s="6" t="s">
        <v>24</v>
      </c>
      <c r="B15" s="22">
        <v>38</v>
      </c>
      <c r="C15" s="18">
        <v>60.4</v>
      </c>
      <c r="D15" s="13">
        <v>1.6</v>
      </c>
      <c r="E15" s="105"/>
      <c r="F15" s="67"/>
      <c r="G15" s="67"/>
      <c r="H15" s="67"/>
    </row>
    <row r="16" spans="1:8" x14ac:dyDescent="0.25">
      <c r="A16" s="6" t="s">
        <v>25</v>
      </c>
      <c r="B16" s="22">
        <v>24.9</v>
      </c>
      <c r="C16" s="18">
        <v>68.300000000000011</v>
      </c>
      <c r="D16" s="13">
        <v>6.8000000000000007</v>
      </c>
      <c r="E16" s="105"/>
      <c r="F16" s="67"/>
      <c r="G16" s="67"/>
      <c r="H16" s="67"/>
    </row>
    <row r="17" spans="1:8" x14ac:dyDescent="0.25">
      <c r="A17" s="6" t="s">
        <v>26</v>
      </c>
      <c r="B17" s="22">
        <v>9.8000000000000007</v>
      </c>
      <c r="C17" s="18">
        <v>88.2</v>
      </c>
      <c r="D17" s="13">
        <v>2</v>
      </c>
      <c r="E17" s="105"/>
      <c r="F17" s="67"/>
      <c r="G17" s="67"/>
      <c r="H17" s="67"/>
    </row>
    <row r="18" spans="1:8" x14ac:dyDescent="0.25">
      <c r="A18" s="6" t="s">
        <v>27</v>
      </c>
      <c r="B18" s="22">
        <v>2.4</v>
      </c>
      <c r="C18" s="18">
        <v>93.2</v>
      </c>
      <c r="D18" s="13">
        <v>4.3999999999999995</v>
      </c>
      <c r="E18" s="105"/>
      <c r="F18" s="67"/>
      <c r="G18" s="67"/>
      <c r="H18" s="67"/>
    </row>
    <row r="19" spans="1:8" x14ac:dyDescent="0.25">
      <c r="A19" s="6" t="s">
        <v>28</v>
      </c>
      <c r="B19" s="22">
        <v>17.5</v>
      </c>
      <c r="C19" s="18">
        <v>75.2</v>
      </c>
      <c r="D19" s="13">
        <v>7.3</v>
      </c>
      <c r="E19" s="105"/>
      <c r="F19" s="67"/>
      <c r="G19" s="67"/>
      <c r="H19" s="67"/>
    </row>
    <row r="20" spans="1:8" x14ac:dyDescent="0.25">
      <c r="A20" s="6" t="s">
        <v>29</v>
      </c>
      <c r="B20" s="22">
        <v>8.2000000000000011</v>
      </c>
      <c r="C20" s="18">
        <v>82.6</v>
      </c>
      <c r="D20" s="13">
        <v>9.3000000000000007</v>
      </c>
      <c r="E20" s="105"/>
      <c r="F20" s="67"/>
      <c r="G20" s="67"/>
      <c r="H20" s="67"/>
    </row>
    <row r="21" spans="1:8" x14ac:dyDescent="0.25">
      <c r="A21" s="7" t="s">
        <v>30</v>
      </c>
      <c r="B21" s="23">
        <v>17.399999999999999</v>
      </c>
      <c r="C21" s="20">
        <v>79</v>
      </c>
      <c r="D21" s="14">
        <v>3.5999999999999996</v>
      </c>
      <c r="E21" s="109"/>
      <c r="F21" s="67"/>
      <c r="G21" s="67"/>
      <c r="H21" s="67"/>
    </row>
    <row r="22" spans="1:8" x14ac:dyDescent="0.25">
      <c r="A22" s="8" t="s">
        <v>175</v>
      </c>
      <c r="E22" s="69"/>
    </row>
    <row r="23" spans="1:8" x14ac:dyDescent="0.25">
      <c r="A23" s="8" t="s">
        <v>7</v>
      </c>
      <c r="E23" s="69"/>
    </row>
  </sheetData>
  <hyperlinks>
    <hyperlink ref="G1" location="'Lisez-moi'!A1" display="Retour au sommair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G12"/>
  <sheetViews>
    <sheetView workbookViewId="0">
      <selection activeCell="A11" sqref="A11"/>
    </sheetView>
  </sheetViews>
  <sheetFormatPr baseColWidth="10" defaultRowHeight="15" x14ac:dyDescent="0.25"/>
  <cols>
    <col min="1" max="1" width="44.7109375" customWidth="1"/>
  </cols>
  <sheetData>
    <row r="1" spans="1:7" x14ac:dyDescent="0.25">
      <c r="A1" s="4" t="s">
        <v>172</v>
      </c>
      <c r="F1" s="72" t="s">
        <v>93</v>
      </c>
    </row>
    <row r="3" spans="1:7" x14ac:dyDescent="0.25">
      <c r="A3" s="3" t="s">
        <v>173</v>
      </c>
      <c r="D3" s="69"/>
      <c r="E3" s="69"/>
    </row>
    <row r="4" spans="1:7" s="83" customFormat="1" x14ac:dyDescent="0.25"/>
    <row r="5" spans="1:7" x14ac:dyDescent="0.25">
      <c r="A5" s="5" t="s">
        <v>50</v>
      </c>
      <c r="B5" s="101">
        <v>11.200000000000001</v>
      </c>
      <c r="D5" s="69"/>
      <c r="E5" s="69"/>
    </row>
    <row r="6" spans="1:7" x14ac:dyDescent="0.25">
      <c r="A6" s="86" t="s">
        <v>47</v>
      </c>
      <c r="B6" s="102">
        <v>50</v>
      </c>
      <c r="D6" s="69"/>
      <c r="E6" s="69"/>
    </row>
    <row r="7" spans="1:7" x14ac:dyDescent="0.25">
      <c r="A7" s="86" t="s">
        <v>49</v>
      </c>
      <c r="B7" s="102">
        <v>24.3</v>
      </c>
      <c r="D7" s="69"/>
      <c r="E7" s="69"/>
    </row>
    <row r="8" spans="1:7" x14ac:dyDescent="0.25">
      <c r="A8" s="86" t="s">
        <v>48</v>
      </c>
      <c r="B8" s="102">
        <v>56.599999999999994</v>
      </c>
      <c r="D8" s="69"/>
      <c r="E8" s="69"/>
    </row>
    <row r="9" spans="1:7" x14ac:dyDescent="0.25">
      <c r="A9" s="87" t="s">
        <v>37</v>
      </c>
      <c r="B9" s="103">
        <v>24.3</v>
      </c>
      <c r="D9" s="69"/>
      <c r="E9" s="69"/>
    </row>
    <row r="10" spans="1:7" x14ac:dyDescent="0.25">
      <c r="A10" s="8" t="s">
        <v>336</v>
      </c>
      <c r="B10" s="69"/>
      <c r="C10" s="69"/>
      <c r="D10" s="69"/>
      <c r="E10" s="69"/>
      <c r="F10" s="69"/>
      <c r="G10" s="69"/>
    </row>
    <row r="11" spans="1:7" x14ac:dyDescent="0.25">
      <c r="A11" s="8" t="s">
        <v>175</v>
      </c>
      <c r="B11" s="69"/>
      <c r="C11" s="69"/>
      <c r="D11" s="69"/>
      <c r="E11" s="69"/>
      <c r="F11" s="69"/>
      <c r="G11" s="69"/>
    </row>
    <row r="12" spans="1:7" x14ac:dyDescent="0.25">
      <c r="A12" s="8" t="s">
        <v>7</v>
      </c>
      <c r="B12" s="69"/>
      <c r="C12" s="69"/>
      <c r="D12" s="69"/>
      <c r="E12" s="69"/>
      <c r="F12" s="69"/>
      <c r="G12" s="69"/>
    </row>
  </sheetData>
  <sortState ref="A4:B8">
    <sortCondition descending="1" ref="B4:B8"/>
  </sortState>
  <hyperlinks>
    <hyperlink ref="F1" location="'Lisez-moi'!A1" display="Retour au sommair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L22" sqref="L22"/>
    </sheetView>
  </sheetViews>
  <sheetFormatPr baseColWidth="10" defaultRowHeight="15" x14ac:dyDescent="0.25"/>
  <cols>
    <col min="1" max="1" width="44.7109375" style="83" customWidth="1"/>
    <col min="2" max="16384" width="11.42578125" style="83"/>
  </cols>
  <sheetData>
    <row r="1" spans="1:8" x14ac:dyDescent="0.25">
      <c r="A1" s="85" t="s">
        <v>172</v>
      </c>
      <c r="F1" s="116" t="s">
        <v>93</v>
      </c>
    </row>
    <row r="3" spans="1:8" x14ac:dyDescent="0.25">
      <c r="A3" s="83" t="s">
        <v>176</v>
      </c>
    </row>
    <row r="4" spans="1:8" x14ac:dyDescent="0.25">
      <c r="B4" s="100" t="s">
        <v>0</v>
      </c>
      <c r="C4" s="34" t="s">
        <v>8</v>
      </c>
      <c r="D4" s="98" t="s">
        <v>9</v>
      </c>
      <c r="E4" s="98" t="s">
        <v>10</v>
      </c>
      <c r="F4" s="98" t="s">
        <v>11</v>
      </c>
      <c r="G4" s="98" t="s">
        <v>12</v>
      </c>
      <c r="H4" s="99" t="s">
        <v>13</v>
      </c>
    </row>
    <row r="5" spans="1:8" x14ac:dyDescent="0.25">
      <c r="A5" s="5" t="s">
        <v>47</v>
      </c>
      <c r="B5" s="102">
        <v>50</v>
      </c>
      <c r="C5" s="93">
        <v>32</v>
      </c>
      <c r="D5" s="93">
        <v>30.5</v>
      </c>
      <c r="E5" s="93">
        <v>29.4</v>
      </c>
      <c r="F5" s="93">
        <v>44.1</v>
      </c>
      <c r="G5" s="93">
        <v>47.599999999999994</v>
      </c>
      <c r="H5" s="90">
        <v>64.600000000000009</v>
      </c>
    </row>
    <row r="6" spans="1:8" x14ac:dyDescent="0.25">
      <c r="A6" s="86" t="s">
        <v>48</v>
      </c>
      <c r="B6" s="102">
        <v>56.599999999999994</v>
      </c>
      <c r="C6" s="93">
        <v>47.699999999999996</v>
      </c>
      <c r="D6" s="93">
        <v>39.1</v>
      </c>
      <c r="E6" s="93">
        <v>50</v>
      </c>
      <c r="F6" s="93">
        <v>46.9</v>
      </c>
      <c r="G6" s="93">
        <v>57.099999999999994</v>
      </c>
      <c r="H6" s="90">
        <v>66.900000000000006</v>
      </c>
    </row>
    <row r="7" spans="1:8" x14ac:dyDescent="0.25">
      <c r="A7" s="86" t="s">
        <v>37</v>
      </c>
      <c r="B7" s="102">
        <v>24.3</v>
      </c>
      <c r="C7" s="93">
        <v>26.6</v>
      </c>
      <c r="D7" s="93">
        <v>36.700000000000003</v>
      </c>
      <c r="E7" s="93">
        <v>31.6</v>
      </c>
      <c r="F7" s="93">
        <v>25.900000000000002</v>
      </c>
      <c r="G7" s="93">
        <v>27.200000000000003</v>
      </c>
      <c r="H7" s="90">
        <v>18</v>
      </c>
    </row>
    <row r="8" spans="1:8" x14ac:dyDescent="0.25">
      <c r="A8" s="86" t="s">
        <v>50</v>
      </c>
      <c r="B8" s="102">
        <v>11.200000000000001</v>
      </c>
      <c r="C8" s="93">
        <v>5.5</v>
      </c>
      <c r="D8" s="93">
        <v>10.199999999999999</v>
      </c>
      <c r="E8" s="93">
        <v>11.799999999999999</v>
      </c>
      <c r="F8" s="93">
        <v>14.7</v>
      </c>
      <c r="G8" s="93">
        <v>10.9</v>
      </c>
      <c r="H8" s="90">
        <v>11.200000000000001</v>
      </c>
    </row>
    <row r="9" spans="1:8" x14ac:dyDescent="0.25">
      <c r="A9" s="87" t="s">
        <v>49</v>
      </c>
      <c r="B9" s="103">
        <v>24.3</v>
      </c>
      <c r="C9" s="94">
        <v>16.400000000000002</v>
      </c>
      <c r="D9" s="94">
        <v>24.2</v>
      </c>
      <c r="E9" s="94">
        <v>22.1</v>
      </c>
      <c r="F9" s="94">
        <v>27.3</v>
      </c>
      <c r="G9" s="94">
        <v>27.200000000000003</v>
      </c>
      <c r="H9" s="91">
        <v>25.3</v>
      </c>
    </row>
    <row r="10" spans="1:8" x14ac:dyDescent="0.25">
      <c r="A10" s="88" t="s">
        <v>175</v>
      </c>
    </row>
    <row r="11" spans="1:8" x14ac:dyDescent="0.25">
      <c r="A11" s="88" t="s">
        <v>7</v>
      </c>
    </row>
  </sheetData>
  <hyperlinks>
    <hyperlink ref="F1" location="'Lisez-moi'!A1" display="Retour au 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H20" sqref="H20"/>
    </sheetView>
  </sheetViews>
  <sheetFormatPr baseColWidth="10" defaultRowHeight="15" x14ac:dyDescent="0.25"/>
  <cols>
    <col min="1" max="1" width="90.42578125" style="83" customWidth="1"/>
    <col min="2" max="16384" width="11.42578125" style="83"/>
  </cols>
  <sheetData>
    <row r="1" spans="1:13" x14ac:dyDescent="0.25">
      <c r="A1" s="85" t="s">
        <v>172</v>
      </c>
      <c r="G1" s="116" t="s">
        <v>93</v>
      </c>
    </row>
    <row r="3" spans="1:13" x14ac:dyDescent="0.25">
      <c r="A3" s="83" t="s">
        <v>177</v>
      </c>
    </row>
    <row r="4" spans="1:13" ht="150" x14ac:dyDescent="0.25">
      <c r="B4" s="82" t="s">
        <v>47</v>
      </c>
      <c r="C4" s="57" t="s">
        <v>48</v>
      </c>
      <c r="D4" s="57" t="s">
        <v>37</v>
      </c>
      <c r="E4" s="57" t="s">
        <v>50</v>
      </c>
      <c r="F4" s="58" t="s">
        <v>49</v>
      </c>
      <c r="G4" s="131"/>
    </row>
    <row r="5" spans="1:13" x14ac:dyDescent="0.25">
      <c r="A5" s="104" t="s">
        <v>0</v>
      </c>
      <c r="B5" s="112">
        <v>50</v>
      </c>
      <c r="C5" s="110">
        <v>56.599999999999994</v>
      </c>
      <c r="D5" s="110">
        <v>24.3</v>
      </c>
      <c r="E5" s="110">
        <v>11.200000000000001</v>
      </c>
      <c r="F5" s="110">
        <v>24.3</v>
      </c>
      <c r="G5" s="95"/>
      <c r="I5" s="115"/>
      <c r="J5" s="115"/>
      <c r="K5" s="115"/>
      <c r="L5" s="115"/>
      <c r="M5" s="115"/>
    </row>
    <row r="6" spans="1:13" x14ac:dyDescent="0.25">
      <c r="A6" s="86" t="s">
        <v>46</v>
      </c>
      <c r="B6" s="119" t="s">
        <v>78</v>
      </c>
      <c r="C6" s="122">
        <v>21.4</v>
      </c>
      <c r="D6" s="122">
        <v>57.099999999999994</v>
      </c>
      <c r="E6" s="122">
        <v>50</v>
      </c>
      <c r="F6" s="122" t="s">
        <v>78</v>
      </c>
      <c r="G6" s="95"/>
      <c r="I6" s="115"/>
      <c r="J6" s="115"/>
      <c r="K6" s="115"/>
      <c r="L6" s="115"/>
      <c r="M6" s="115"/>
    </row>
    <row r="7" spans="1:13" x14ac:dyDescent="0.25">
      <c r="A7" s="86" t="s">
        <v>16</v>
      </c>
      <c r="B7" s="119">
        <v>36.799999999999997</v>
      </c>
      <c r="C7" s="122">
        <v>55.2</v>
      </c>
      <c r="D7" s="122">
        <v>31</v>
      </c>
      <c r="E7" s="122">
        <v>13.8</v>
      </c>
      <c r="F7" s="122">
        <v>18.399999999999999</v>
      </c>
      <c r="G7" s="95"/>
      <c r="I7" s="115"/>
      <c r="J7" s="115"/>
      <c r="K7" s="115"/>
      <c r="L7" s="115"/>
      <c r="M7" s="115"/>
    </row>
    <row r="8" spans="1:13" x14ac:dyDescent="0.25">
      <c r="A8" s="86" t="s">
        <v>17</v>
      </c>
      <c r="B8" s="119">
        <v>0</v>
      </c>
      <c r="C8" s="122">
        <v>0</v>
      </c>
      <c r="D8" s="122">
        <v>0</v>
      </c>
      <c r="E8" s="122">
        <v>0</v>
      </c>
      <c r="F8" s="122">
        <v>0</v>
      </c>
      <c r="G8" s="95"/>
      <c r="I8" s="115"/>
      <c r="J8" s="115"/>
      <c r="K8" s="115"/>
      <c r="L8" s="115"/>
      <c r="M8" s="115"/>
    </row>
    <row r="9" spans="1:13" x14ac:dyDescent="0.25">
      <c r="A9" s="86" t="s">
        <v>18</v>
      </c>
      <c r="B9" s="119">
        <v>37.5</v>
      </c>
      <c r="C9" s="122">
        <v>69.599999999999994</v>
      </c>
      <c r="D9" s="122">
        <v>23.400000000000002</v>
      </c>
      <c r="E9" s="122">
        <v>9.1999999999999993</v>
      </c>
      <c r="F9" s="122">
        <v>26.6</v>
      </c>
      <c r="G9" s="95"/>
      <c r="I9" s="115"/>
      <c r="J9" s="115"/>
      <c r="K9" s="115"/>
      <c r="L9" s="115"/>
      <c r="M9" s="115"/>
    </row>
    <row r="10" spans="1:13" x14ac:dyDescent="0.25">
      <c r="A10" s="86" t="s">
        <v>19</v>
      </c>
      <c r="B10" s="119">
        <v>76.7</v>
      </c>
      <c r="C10" s="122">
        <v>77.2</v>
      </c>
      <c r="D10" s="122">
        <v>4.7</v>
      </c>
      <c r="E10" s="122">
        <v>17.599999999999998</v>
      </c>
      <c r="F10" s="122">
        <v>20.200000000000003</v>
      </c>
      <c r="G10" s="95"/>
      <c r="I10" s="115"/>
      <c r="J10" s="115"/>
      <c r="K10" s="115"/>
      <c r="L10" s="115"/>
      <c r="M10" s="115"/>
    </row>
    <row r="11" spans="1:13" x14ac:dyDescent="0.25">
      <c r="A11" s="86" t="s">
        <v>20</v>
      </c>
      <c r="B11" s="119">
        <v>36.6</v>
      </c>
      <c r="C11" s="122">
        <v>45.1</v>
      </c>
      <c r="D11" s="122">
        <v>38.4</v>
      </c>
      <c r="E11" s="122">
        <v>17.100000000000001</v>
      </c>
      <c r="F11" s="122">
        <v>24.4</v>
      </c>
      <c r="G11" s="95"/>
      <c r="I11" s="115"/>
      <c r="J11" s="115"/>
      <c r="K11" s="115"/>
      <c r="L11" s="115"/>
      <c r="M11" s="115"/>
    </row>
    <row r="12" spans="1:13" x14ac:dyDescent="0.25">
      <c r="A12" s="86" t="s">
        <v>21</v>
      </c>
      <c r="B12" s="119">
        <v>36.199999999999996</v>
      </c>
      <c r="C12" s="122">
        <v>33</v>
      </c>
      <c r="D12" s="122">
        <v>46.800000000000004</v>
      </c>
      <c r="E12" s="122">
        <v>29.799999999999997</v>
      </c>
      <c r="F12" s="122">
        <v>42.6</v>
      </c>
      <c r="G12" s="95"/>
      <c r="I12" s="115"/>
      <c r="J12" s="115"/>
      <c r="K12" s="115"/>
      <c r="L12" s="115"/>
      <c r="M12" s="115"/>
    </row>
    <row r="13" spans="1:13" x14ac:dyDescent="0.25">
      <c r="A13" s="86" t="s">
        <v>22</v>
      </c>
      <c r="B13" s="119">
        <v>61.3</v>
      </c>
      <c r="C13" s="122">
        <v>59.699999999999996</v>
      </c>
      <c r="D13" s="122">
        <v>13.4</v>
      </c>
      <c r="E13" s="122">
        <v>16.8</v>
      </c>
      <c r="F13" s="122">
        <v>25.2</v>
      </c>
      <c r="G13" s="95"/>
      <c r="I13" s="115"/>
      <c r="J13" s="115"/>
      <c r="K13" s="115"/>
      <c r="L13" s="115"/>
      <c r="M13" s="115"/>
    </row>
    <row r="14" spans="1:13" x14ac:dyDescent="0.25">
      <c r="A14" s="86" t="s">
        <v>23</v>
      </c>
      <c r="B14" s="119">
        <v>56.599999999999994</v>
      </c>
      <c r="C14" s="122">
        <v>81.100000000000009</v>
      </c>
      <c r="D14" s="122">
        <v>12.1</v>
      </c>
      <c r="E14" s="122">
        <v>4.5</v>
      </c>
      <c r="F14" s="122">
        <v>29.4</v>
      </c>
      <c r="G14" s="95"/>
      <c r="I14" s="115"/>
      <c r="J14" s="115"/>
      <c r="K14" s="115"/>
      <c r="L14" s="115"/>
      <c r="M14" s="115"/>
    </row>
    <row r="15" spans="1:13" x14ac:dyDescent="0.25">
      <c r="A15" s="86" t="s">
        <v>24</v>
      </c>
      <c r="B15" s="119">
        <v>60.199999999999996</v>
      </c>
      <c r="C15" s="122">
        <v>53.1</v>
      </c>
      <c r="D15" s="122">
        <v>15</v>
      </c>
      <c r="E15" s="122">
        <v>1.9</v>
      </c>
      <c r="F15" s="122">
        <v>27</v>
      </c>
      <c r="G15" s="95"/>
      <c r="I15" s="115"/>
      <c r="J15" s="115"/>
      <c r="K15" s="115"/>
      <c r="L15" s="115"/>
      <c r="M15" s="115"/>
    </row>
    <row r="16" spans="1:13" x14ac:dyDescent="0.25">
      <c r="A16" s="86" t="s">
        <v>25</v>
      </c>
      <c r="B16" s="119">
        <v>51.2</v>
      </c>
      <c r="C16" s="122">
        <v>72.5</v>
      </c>
      <c r="D16" s="122">
        <v>33.200000000000003</v>
      </c>
      <c r="E16" s="122">
        <v>16.8</v>
      </c>
      <c r="F16" s="122">
        <v>32.4</v>
      </c>
      <c r="G16" s="95"/>
      <c r="I16" s="115"/>
      <c r="J16" s="115"/>
      <c r="K16" s="115"/>
      <c r="L16" s="115"/>
      <c r="M16" s="115"/>
    </row>
    <row r="17" spans="1:13" x14ac:dyDescent="0.25">
      <c r="A17" s="86" t="s">
        <v>26</v>
      </c>
      <c r="B17" s="119">
        <v>20.8</v>
      </c>
      <c r="C17" s="122">
        <v>87.5</v>
      </c>
      <c r="D17" s="122">
        <v>7.3</v>
      </c>
      <c r="E17" s="122">
        <v>2.1</v>
      </c>
      <c r="F17" s="122">
        <v>6.3</v>
      </c>
      <c r="G17" s="95"/>
      <c r="I17" s="115"/>
      <c r="J17" s="115"/>
      <c r="K17" s="115"/>
      <c r="L17" s="115"/>
      <c r="M17" s="115"/>
    </row>
    <row r="18" spans="1:13" x14ac:dyDescent="0.25">
      <c r="A18" s="86" t="s">
        <v>27</v>
      </c>
      <c r="B18" s="119" t="s">
        <v>78</v>
      </c>
      <c r="C18" s="122">
        <v>59.099999999999994</v>
      </c>
      <c r="D18" s="122" t="s">
        <v>78</v>
      </c>
      <c r="E18" s="122" t="s">
        <v>78</v>
      </c>
      <c r="F18" s="122" t="s">
        <v>78</v>
      </c>
      <c r="G18" s="95"/>
      <c r="I18" s="115"/>
      <c r="J18" s="115"/>
      <c r="K18" s="115"/>
      <c r="L18" s="115"/>
      <c r="M18" s="115"/>
    </row>
    <row r="19" spans="1:13" x14ac:dyDescent="0.25">
      <c r="A19" s="86" t="s">
        <v>28</v>
      </c>
      <c r="B19" s="119">
        <v>48</v>
      </c>
      <c r="C19" s="122">
        <v>37</v>
      </c>
      <c r="D19" s="122">
        <v>30.099999999999998</v>
      </c>
      <c r="E19" s="122">
        <v>12.7</v>
      </c>
      <c r="F19" s="122">
        <v>26</v>
      </c>
      <c r="G19" s="95"/>
      <c r="I19" s="115"/>
      <c r="J19" s="115"/>
      <c r="K19" s="115"/>
      <c r="L19" s="115"/>
      <c r="M19" s="115"/>
    </row>
    <row r="20" spans="1:13" x14ac:dyDescent="0.25">
      <c r="A20" s="86" t="s">
        <v>29</v>
      </c>
      <c r="B20" s="119">
        <v>36.4</v>
      </c>
      <c r="C20" s="122">
        <v>37.700000000000003</v>
      </c>
      <c r="D20" s="122">
        <v>41.6</v>
      </c>
      <c r="E20" s="122">
        <v>2.6</v>
      </c>
      <c r="F20" s="122">
        <v>7.8</v>
      </c>
      <c r="G20" s="95"/>
      <c r="I20" s="115"/>
      <c r="J20" s="115"/>
      <c r="K20" s="115"/>
      <c r="L20" s="115"/>
      <c r="M20" s="115"/>
    </row>
    <row r="21" spans="1:13" x14ac:dyDescent="0.25">
      <c r="A21" s="87" t="s">
        <v>30</v>
      </c>
      <c r="B21" s="123">
        <v>56.100000000000009</v>
      </c>
      <c r="C21" s="124">
        <v>56.699999999999996</v>
      </c>
      <c r="D21" s="124">
        <v>22</v>
      </c>
      <c r="E21" s="124">
        <v>2.4</v>
      </c>
      <c r="F21" s="124">
        <v>9.1</v>
      </c>
      <c r="G21" s="95"/>
      <c r="I21" s="115"/>
      <c r="J21" s="115"/>
      <c r="K21" s="115"/>
      <c r="L21" s="115"/>
      <c r="M21" s="115"/>
    </row>
    <row r="22" spans="1:13" x14ac:dyDescent="0.25">
      <c r="A22" s="88" t="s">
        <v>175</v>
      </c>
    </row>
    <row r="23" spans="1:13" x14ac:dyDescent="0.25">
      <c r="A23" s="88" t="s">
        <v>7</v>
      </c>
    </row>
    <row r="24" spans="1:13" x14ac:dyDescent="0.25">
      <c r="A24" s="113"/>
    </row>
    <row r="28" spans="1:13" x14ac:dyDescent="0.25">
      <c r="H28" s="60"/>
    </row>
  </sheetData>
  <hyperlinks>
    <hyperlink ref="G1" location="'Lisez-moi'!A1" display="Retour au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9"/>
  <sheetViews>
    <sheetView workbookViewId="0">
      <selection activeCell="L1" sqref="L1"/>
    </sheetView>
  </sheetViews>
  <sheetFormatPr baseColWidth="10" defaultRowHeight="15" x14ac:dyDescent="0.25"/>
  <cols>
    <col min="1" max="1" width="42.42578125" style="69" customWidth="1"/>
    <col min="2" max="8" width="11.42578125" style="69"/>
    <col min="9" max="9" width="1.28515625" style="69" customWidth="1"/>
    <col min="10" max="15" width="9.85546875" style="69" customWidth="1"/>
    <col min="16" max="16384" width="11.42578125" style="69"/>
  </cols>
  <sheetData>
    <row r="1" spans="1:12" x14ac:dyDescent="0.25">
      <c r="A1" s="85" t="s">
        <v>178</v>
      </c>
      <c r="L1" s="72" t="s">
        <v>93</v>
      </c>
    </row>
    <row r="3" spans="1:12" x14ac:dyDescent="0.25">
      <c r="A3" s="69" t="s">
        <v>179</v>
      </c>
    </row>
    <row r="4" spans="1:12" s="83" customFormat="1" x14ac:dyDescent="0.25"/>
    <row r="5" spans="1:12" x14ac:dyDescent="0.25">
      <c r="A5" s="5" t="s">
        <v>51</v>
      </c>
      <c r="B5" s="27">
        <v>25.7</v>
      </c>
    </row>
    <row r="6" spans="1:12" x14ac:dyDescent="0.25">
      <c r="A6" s="7" t="s">
        <v>52</v>
      </c>
      <c r="B6" s="29">
        <v>74.3</v>
      </c>
    </row>
    <row r="7" spans="1:12" x14ac:dyDescent="0.25">
      <c r="A7" s="8" t="s">
        <v>327</v>
      </c>
    </row>
    <row r="8" spans="1:12" x14ac:dyDescent="0.25">
      <c r="A8" s="8" t="s">
        <v>175</v>
      </c>
    </row>
    <row r="9" spans="1:12" x14ac:dyDescent="0.25">
      <c r="A9" s="8" t="s">
        <v>7</v>
      </c>
    </row>
  </sheetData>
  <hyperlinks>
    <hyperlink ref="L1" location="'Lisez-moi'!A1" display="Retour au sommair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M11"/>
  <sheetViews>
    <sheetView workbookViewId="0">
      <selection activeCell="C7" sqref="C7"/>
    </sheetView>
  </sheetViews>
  <sheetFormatPr baseColWidth="10" defaultRowHeight="15" x14ac:dyDescent="0.25"/>
  <cols>
    <col min="1" max="1" width="90" style="69" customWidth="1"/>
    <col min="2" max="16384" width="11.42578125" style="69"/>
  </cols>
  <sheetData>
    <row r="1" spans="1:13" x14ac:dyDescent="0.25">
      <c r="A1" s="188" t="s">
        <v>178</v>
      </c>
      <c r="G1" s="72" t="s">
        <v>93</v>
      </c>
    </row>
    <row r="3" spans="1:13" x14ac:dyDescent="0.25">
      <c r="A3" s="69" t="s">
        <v>180</v>
      </c>
    </row>
    <row r="4" spans="1:13" x14ac:dyDescent="0.25">
      <c r="B4" s="33" t="s">
        <v>39</v>
      </c>
      <c r="C4" s="34" t="s">
        <v>8</v>
      </c>
      <c r="D4" s="31" t="s">
        <v>9</v>
      </c>
      <c r="E4" s="31" t="s">
        <v>10</v>
      </c>
      <c r="F4" s="31" t="s">
        <v>11</v>
      </c>
      <c r="G4" s="31" t="s">
        <v>12</v>
      </c>
      <c r="H4" s="32" t="s">
        <v>13</v>
      </c>
    </row>
    <row r="5" spans="1:13" x14ac:dyDescent="0.25">
      <c r="A5" s="5" t="s">
        <v>51</v>
      </c>
      <c r="B5" s="27">
        <v>25.7</v>
      </c>
      <c r="C5" s="18">
        <v>19.2</v>
      </c>
      <c r="D5" s="18">
        <v>19.900000000000002</v>
      </c>
      <c r="E5" s="18">
        <v>19.7</v>
      </c>
      <c r="F5" s="18">
        <v>22.2</v>
      </c>
      <c r="G5" s="18">
        <v>26.3</v>
      </c>
      <c r="H5" s="13">
        <v>32.4</v>
      </c>
    </row>
    <row r="6" spans="1:13" x14ac:dyDescent="0.25">
      <c r="A6" s="7" t="s">
        <v>52</v>
      </c>
      <c r="B6" s="29">
        <v>74.3</v>
      </c>
      <c r="C6" s="20">
        <v>80.800000000000011</v>
      </c>
      <c r="D6" s="20">
        <v>80.100000000000009</v>
      </c>
      <c r="E6" s="20">
        <v>80.300000000000011</v>
      </c>
      <c r="F6" s="20">
        <v>77.8</v>
      </c>
      <c r="G6" s="20">
        <v>73.7</v>
      </c>
      <c r="H6" s="14">
        <v>67.600000000000009</v>
      </c>
    </row>
    <row r="7" spans="1:13" x14ac:dyDescent="0.25">
      <c r="A7" s="8" t="s">
        <v>175</v>
      </c>
    </row>
    <row r="8" spans="1:13" x14ac:dyDescent="0.25">
      <c r="A8" s="8" t="s">
        <v>7</v>
      </c>
    </row>
    <row r="10" spans="1:13" x14ac:dyDescent="0.25">
      <c r="G10" s="67"/>
      <c r="H10" s="67"/>
      <c r="I10" s="67"/>
      <c r="J10" s="67"/>
      <c r="K10" s="67"/>
      <c r="L10" s="67"/>
      <c r="M10" s="67"/>
    </row>
    <row r="11" spans="1:13" x14ac:dyDescent="0.25">
      <c r="G11" s="67"/>
      <c r="H11" s="67"/>
      <c r="I11" s="67"/>
      <c r="J11" s="67"/>
      <c r="K11" s="67"/>
      <c r="L11" s="67"/>
      <c r="M11" s="67"/>
    </row>
  </sheetData>
  <hyperlinks>
    <hyperlink ref="G1" location="'Lisez-moi'!A1" display="Retour au sommair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G23"/>
  <sheetViews>
    <sheetView workbookViewId="0">
      <selection activeCell="E2" sqref="E2"/>
    </sheetView>
  </sheetViews>
  <sheetFormatPr baseColWidth="10" defaultRowHeight="15" x14ac:dyDescent="0.25"/>
  <cols>
    <col min="1" max="1" width="90" customWidth="1"/>
  </cols>
  <sheetData>
    <row r="1" spans="1:7" s="69" customFormat="1" x14ac:dyDescent="0.25">
      <c r="A1" s="188" t="s">
        <v>178</v>
      </c>
      <c r="G1" s="72" t="s">
        <v>93</v>
      </c>
    </row>
    <row r="3" spans="1:7" x14ac:dyDescent="0.25">
      <c r="A3" s="3" t="s">
        <v>181</v>
      </c>
    </row>
    <row r="4" spans="1:7" x14ac:dyDescent="0.25">
      <c r="B4" s="42" t="s">
        <v>51</v>
      </c>
      <c r="C4" s="41" t="s">
        <v>52</v>
      </c>
      <c r="D4" s="201" t="s">
        <v>78</v>
      </c>
    </row>
    <row r="5" spans="1:7" x14ac:dyDescent="0.25">
      <c r="A5" s="42" t="s">
        <v>0</v>
      </c>
      <c r="B5" s="23">
        <v>25.7</v>
      </c>
      <c r="C5" s="14">
        <v>74.3</v>
      </c>
      <c r="D5" s="192"/>
      <c r="E5" s="67"/>
      <c r="F5" s="67"/>
    </row>
    <row r="6" spans="1:7" x14ac:dyDescent="0.25">
      <c r="A6" s="6" t="s">
        <v>46</v>
      </c>
      <c r="B6" s="22">
        <v>12.2</v>
      </c>
      <c r="C6" s="13">
        <v>87.8</v>
      </c>
      <c r="D6" s="191"/>
      <c r="E6" s="67"/>
      <c r="F6" s="67"/>
    </row>
    <row r="7" spans="1:7" x14ac:dyDescent="0.25">
      <c r="A7" s="6" t="s">
        <v>16</v>
      </c>
      <c r="B7" s="22">
        <v>12.5</v>
      </c>
      <c r="C7" s="13">
        <v>87.5</v>
      </c>
      <c r="D7" s="191"/>
      <c r="E7" s="67"/>
      <c r="F7" s="67"/>
    </row>
    <row r="8" spans="1:7" x14ac:dyDescent="0.25">
      <c r="A8" s="6" t="s">
        <v>17</v>
      </c>
      <c r="B8" s="119">
        <v>0</v>
      </c>
      <c r="C8" s="120">
        <v>100</v>
      </c>
      <c r="D8" s="120"/>
      <c r="E8" s="67"/>
      <c r="F8" s="67"/>
    </row>
    <row r="9" spans="1:7" x14ac:dyDescent="0.25">
      <c r="A9" s="6" t="s">
        <v>18</v>
      </c>
      <c r="B9" s="22">
        <v>39.300000000000004</v>
      </c>
      <c r="C9" s="13">
        <v>60.699999999999996</v>
      </c>
      <c r="D9" s="191"/>
      <c r="E9" s="67"/>
      <c r="F9" s="67"/>
    </row>
    <row r="10" spans="1:7" x14ac:dyDescent="0.25">
      <c r="A10" s="6" t="s">
        <v>19</v>
      </c>
      <c r="B10" s="22">
        <v>38.299999999999997</v>
      </c>
      <c r="C10" s="13">
        <v>61.7</v>
      </c>
      <c r="D10" s="191"/>
      <c r="E10" s="67"/>
      <c r="F10" s="67"/>
    </row>
    <row r="11" spans="1:7" x14ac:dyDescent="0.25">
      <c r="A11" s="6" t="s">
        <v>20</v>
      </c>
      <c r="B11" s="22">
        <v>27.6</v>
      </c>
      <c r="C11" s="13">
        <v>72.399999999999991</v>
      </c>
      <c r="D11" s="191"/>
      <c r="E11" s="67"/>
      <c r="F11" s="67"/>
    </row>
    <row r="12" spans="1:7" x14ac:dyDescent="0.25">
      <c r="A12" s="6" t="s">
        <v>21</v>
      </c>
      <c r="B12" s="22">
        <v>11.5</v>
      </c>
      <c r="C12" s="13">
        <v>88.5</v>
      </c>
      <c r="D12" s="191"/>
      <c r="E12" s="67"/>
      <c r="F12" s="67"/>
    </row>
    <row r="13" spans="1:7" x14ac:dyDescent="0.25">
      <c r="A13" s="6" t="s">
        <v>22</v>
      </c>
      <c r="B13" s="22">
        <v>26.700000000000003</v>
      </c>
      <c r="C13" s="13">
        <v>73.3</v>
      </c>
      <c r="D13" s="191"/>
      <c r="E13" s="67"/>
      <c r="F13" s="67"/>
    </row>
    <row r="14" spans="1:7" x14ac:dyDescent="0.25">
      <c r="A14" s="6" t="s">
        <v>23</v>
      </c>
      <c r="B14" s="22">
        <v>39.6</v>
      </c>
      <c r="C14" s="13">
        <v>60.4</v>
      </c>
      <c r="D14" s="191"/>
      <c r="E14" s="67"/>
      <c r="F14" s="67"/>
    </row>
    <row r="15" spans="1:7" x14ac:dyDescent="0.25">
      <c r="A15" s="6" t="s">
        <v>24</v>
      </c>
      <c r="B15" s="22">
        <v>72.2</v>
      </c>
      <c r="C15" s="13">
        <v>27.800000000000004</v>
      </c>
      <c r="D15" s="191"/>
      <c r="E15" s="67"/>
      <c r="F15" s="67"/>
    </row>
    <row r="16" spans="1:7" x14ac:dyDescent="0.25">
      <c r="A16" s="6" t="s">
        <v>25</v>
      </c>
      <c r="B16" s="22">
        <v>20.5</v>
      </c>
      <c r="C16" s="13">
        <v>79.5</v>
      </c>
      <c r="D16" s="191"/>
      <c r="E16" s="67"/>
      <c r="F16" s="67"/>
    </row>
    <row r="17" spans="1:6" x14ac:dyDescent="0.25">
      <c r="A17" s="6" t="s">
        <v>26</v>
      </c>
      <c r="B17" s="22">
        <v>6</v>
      </c>
      <c r="C17" s="13">
        <v>94</v>
      </c>
      <c r="D17" s="191"/>
      <c r="E17" s="67"/>
      <c r="F17" s="67"/>
    </row>
    <row r="18" spans="1:6" x14ac:dyDescent="0.25">
      <c r="A18" s="6" t="s">
        <v>27</v>
      </c>
      <c r="B18" s="22">
        <v>8.1</v>
      </c>
      <c r="C18" s="13">
        <v>91.9</v>
      </c>
      <c r="D18" s="191"/>
      <c r="E18" s="67"/>
      <c r="F18" s="67"/>
    </row>
    <row r="19" spans="1:6" x14ac:dyDescent="0.25">
      <c r="A19" s="6" t="s">
        <v>28</v>
      </c>
      <c r="B19" s="22">
        <v>32.1</v>
      </c>
      <c r="C19" s="13">
        <v>67.900000000000006</v>
      </c>
      <c r="D19" s="191"/>
      <c r="E19" s="67"/>
      <c r="F19" s="67"/>
    </row>
    <row r="20" spans="1:6" x14ac:dyDescent="0.25">
      <c r="A20" s="6" t="s">
        <v>29</v>
      </c>
      <c r="B20" s="22">
        <v>11.4</v>
      </c>
      <c r="C20" s="13">
        <v>88.6</v>
      </c>
      <c r="D20" s="191"/>
      <c r="E20" s="67"/>
      <c r="F20" s="67"/>
    </row>
    <row r="21" spans="1:6" x14ac:dyDescent="0.25">
      <c r="A21" s="7" t="s">
        <v>30</v>
      </c>
      <c r="B21" s="23">
        <v>27.1</v>
      </c>
      <c r="C21" s="14">
        <v>72.899999999999991</v>
      </c>
      <c r="D21" s="192"/>
      <c r="E21" s="67"/>
      <c r="F21" s="67"/>
    </row>
    <row r="22" spans="1:6" x14ac:dyDescent="0.25">
      <c r="A22" s="8" t="s">
        <v>175</v>
      </c>
    </row>
    <row r="23" spans="1:6" x14ac:dyDescent="0.25">
      <c r="A23" s="8" t="s">
        <v>7</v>
      </c>
    </row>
  </sheetData>
  <hyperlinks>
    <hyperlink ref="G1" location="'Lisez-moi'!A1" display="Retour au sommair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election activeCell="H7" sqref="H7"/>
    </sheetView>
  </sheetViews>
  <sheetFormatPr baseColWidth="10" defaultRowHeight="15" x14ac:dyDescent="0.25"/>
  <cols>
    <col min="1" max="1" width="22.28515625" customWidth="1"/>
  </cols>
  <sheetData>
    <row r="1" spans="1:16" ht="15" customHeight="1" x14ac:dyDescent="0.25">
      <c r="A1" s="279" t="s">
        <v>184</v>
      </c>
      <c r="B1" s="279"/>
      <c r="C1" s="279"/>
      <c r="D1" s="279"/>
      <c r="E1" s="279"/>
      <c r="F1" s="279"/>
      <c r="G1" s="279"/>
      <c r="H1" s="279"/>
      <c r="I1" s="279"/>
      <c r="J1" s="279"/>
      <c r="K1" s="279"/>
      <c r="L1" s="279"/>
      <c r="M1" s="279"/>
      <c r="N1" s="279"/>
      <c r="O1" s="279"/>
      <c r="P1" s="72" t="s">
        <v>93</v>
      </c>
    </row>
    <row r="2" spans="1:16" x14ac:dyDescent="0.25">
      <c r="A2" s="69"/>
      <c r="B2" s="69"/>
    </row>
    <row r="3" spans="1:16" x14ac:dyDescent="0.25">
      <c r="A3" s="69" t="s">
        <v>182</v>
      </c>
      <c r="B3" s="69"/>
    </row>
    <row r="4" spans="1:16" s="83" customFormat="1" x14ac:dyDescent="0.25"/>
    <row r="5" spans="1:16" x14ac:dyDescent="0.25">
      <c r="A5" s="5" t="s">
        <v>51</v>
      </c>
      <c r="B5" s="27">
        <v>43</v>
      </c>
    </row>
    <row r="6" spans="1:16" x14ac:dyDescent="0.25">
      <c r="A6" s="7" t="s">
        <v>52</v>
      </c>
      <c r="B6" s="29">
        <v>56.999999999999993</v>
      </c>
    </row>
    <row r="7" spans="1:16" x14ac:dyDescent="0.25">
      <c r="A7" s="8" t="s">
        <v>175</v>
      </c>
      <c r="B7" s="69"/>
    </row>
    <row r="8" spans="1:16" x14ac:dyDescent="0.25">
      <c r="A8" s="8" t="s">
        <v>7</v>
      </c>
      <c r="B8" s="69"/>
    </row>
  </sheetData>
  <mergeCells count="1">
    <mergeCell ref="A1:O1"/>
  </mergeCells>
  <hyperlinks>
    <hyperlink ref="P1" location="'Lisez-moi'!A1" display="Retour au sommair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D11"/>
  <sheetViews>
    <sheetView workbookViewId="0">
      <selection activeCell="B4" sqref="B4:B8"/>
    </sheetView>
  </sheetViews>
  <sheetFormatPr baseColWidth="10" defaultRowHeight="15" x14ac:dyDescent="0.25"/>
  <cols>
    <col min="1" max="1" width="90.42578125" style="69" customWidth="1"/>
    <col min="2" max="2" width="11.42578125" style="69"/>
    <col min="3" max="3" width="50.5703125" style="69" customWidth="1"/>
    <col min="4" max="16384" width="11.42578125" style="69"/>
  </cols>
  <sheetData>
    <row r="1" spans="1:4" x14ac:dyDescent="0.25">
      <c r="A1" s="85" t="s">
        <v>147</v>
      </c>
      <c r="B1" s="83"/>
      <c r="D1" s="72" t="s">
        <v>93</v>
      </c>
    </row>
    <row r="2" spans="1:4" x14ac:dyDescent="0.25">
      <c r="A2" s="83"/>
      <c r="B2" s="83"/>
    </row>
    <row r="3" spans="1:4" x14ac:dyDescent="0.25">
      <c r="A3" s="83" t="s">
        <v>148</v>
      </c>
      <c r="B3" s="83"/>
    </row>
    <row r="4" spans="1:4" x14ac:dyDescent="0.25">
      <c r="A4" s="5" t="s">
        <v>1</v>
      </c>
      <c r="B4" s="89">
        <v>0.89999999999999991</v>
      </c>
    </row>
    <row r="5" spans="1:4" x14ac:dyDescent="0.25">
      <c r="A5" s="86" t="s">
        <v>2</v>
      </c>
      <c r="B5" s="90">
        <v>5.4</v>
      </c>
    </row>
    <row r="6" spans="1:4" x14ac:dyDescent="0.25">
      <c r="A6" s="86" t="s">
        <v>3</v>
      </c>
      <c r="B6" s="90">
        <v>26.1</v>
      </c>
    </row>
    <row r="7" spans="1:4" x14ac:dyDescent="0.25">
      <c r="A7" s="86" t="s">
        <v>4</v>
      </c>
      <c r="B7" s="90">
        <v>61.4</v>
      </c>
    </row>
    <row r="8" spans="1:4" x14ac:dyDescent="0.25">
      <c r="A8" s="87" t="s">
        <v>5</v>
      </c>
      <c r="B8" s="91">
        <v>6.3</v>
      </c>
    </row>
    <row r="9" spans="1:4" x14ac:dyDescent="0.25">
      <c r="A9" s="88" t="s">
        <v>149</v>
      </c>
      <c r="B9" s="83"/>
    </row>
    <row r="10" spans="1:4" x14ac:dyDescent="0.25">
      <c r="A10" s="88" t="s">
        <v>175</v>
      </c>
      <c r="B10" s="83"/>
    </row>
    <row r="11" spans="1:4" x14ac:dyDescent="0.25">
      <c r="A11" s="88" t="s">
        <v>7</v>
      </c>
      <c r="B11" s="83"/>
    </row>
  </sheetData>
  <hyperlinks>
    <hyperlink ref="D1" location="'Lisez-moi'!A1" display="Retour au sommair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election activeCell="J7" sqref="J7"/>
    </sheetView>
  </sheetViews>
  <sheetFormatPr baseColWidth="10" defaultRowHeight="15" x14ac:dyDescent="0.25"/>
  <sheetData>
    <row r="1" spans="1:16" s="69" customFormat="1" ht="15" customHeight="1" x14ac:dyDescent="0.25">
      <c r="A1" s="279" t="s">
        <v>184</v>
      </c>
      <c r="B1" s="279"/>
      <c r="C1" s="279"/>
      <c r="D1" s="279"/>
      <c r="E1" s="279"/>
      <c r="F1" s="279"/>
      <c r="G1" s="279"/>
      <c r="H1" s="279"/>
      <c r="I1" s="279"/>
      <c r="J1" s="279"/>
      <c r="K1" s="279"/>
      <c r="L1" s="279"/>
      <c r="M1" s="279"/>
      <c r="N1" s="279"/>
      <c r="O1" s="279"/>
      <c r="P1" s="72" t="s">
        <v>93</v>
      </c>
    </row>
    <row r="3" spans="1:16" x14ac:dyDescent="0.25">
      <c r="A3" s="69" t="s">
        <v>185</v>
      </c>
      <c r="B3" s="69"/>
      <c r="C3" s="69"/>
      <c r="D3" s="69"/>
      <c r="E3" s="69"/>
      <c r="F3" s="69"/>
      <c r="G3" s="69"/>
      <c r="H3" s="69"/>
    </row>
    <row r="4" spans="1:16" s="83" customFormat="1" x14ac:dyDescent="0.25"/>
    <row r="5" spans="1:16" x14ac:dyDescent="0.25">
      <c r="A5" s="69"/>
      <c r="B5" s="33" t="s">
        <v>39</v>
      </c>
      <c r="C5" s="34" t="s">
        <v>8</v>
      </c>
      <c r="D5" s="31" t="s">
        <v>9</v>
      </c>
      <c r="E5" s="31" t="s">
        <v>10</v>
      </c>
      <c r="F5" s="31" t="s">
        <v>11</v>
      </c>
      <c r="G5" s="31" t="s">
        <v>12</v>
      </c>
      <c r="H5" s="32" t="s">
        <v>13</v>
      </c>
    </row>
    <row r="6" spans="1:16" x14ac:dyDescent="0.25">
      <c r="A6" s="5" t="s">
        <v>51</v>
      </c>
      <c r="B6" s="27">
        <v>43</v>
      </c>
      <c r="C6" s="93">
        <v>6.3</v>
      </c>
      <c r="D6" s="93">
        <v>13.600000000000001</v>
      </c>
      <c r="E6" s="93">
        <v>19.7</v>
      </c>
      <c r="F6" s="93">
        <v>28.000000000000004</v>
      </c>
      <c r="G6" s="93">
        <v>44.7</v>
      </c>
      <c r="H6" s="90">
        <v>62.9</v>
      </c>
    </row>
    <row r="7" spans="1:16" x14ac:dyDescent="0.25">
      <c r="A7" s="7" t="s">
        <v>52</v>
      </c>
      <c r="B7" s="29">
        <v>56.999999999999993</v>
      </c>
      <c r="C7" s="94">
        <v>93.8</v>
      </c>
      <c r="D7" s="94">
        <v>86.4</v>
      </c>
      <c r="E7" s="94">
        <v>80.300000000000011</v>
      </c>
      <c r="F7" s="94">
        <v>72</v>
      </c>
      <c r="G7" s="94">
        <v>55.300000000000004</v>
      </c>
      <c r="H7" s="91">
        <v>37.1</v>
      </c>
    </row>
    <row r="8" spans="1:16" x14ac:dyDescent="0.25">
      <c r="A8" s="8" t="s">
        <v>175</v>
      </c>
      <c r="B8" s="69"/>
      <c r="C8" s="69"/>
      <c r="D8" s="69"/>
      <c r="E8" s="69"/>
      <c r="F8" s="69"/>
      <c r="G8" s="69"/>
      <c r="H8" s="69"/>
    </row>
    <row r="9" spans="1:16" x14ac:dyDescent="0.25">
      <c r="A9" s="8" t="s">
        <v>7</v>
      </c>
      <c r="B9" s="69"/>
      <c r="C9" s="69"/>
      <c r="D9" s="69"/>
      <c r="E9" s="69"/>
      <c r="F9" s="69"/>
      <c r="G9" s="69"/>
      <c r="H9" s="69"/>
    </row>
  </sheetData>
  <mergeCells count="1">
    <mergeCell ref="A1:O1"/>
  </mergeCells>
  <hyperlinks>
    <hyperlink ref="P1" location="'Lisez-moi'!A1" display="Retour au sommair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G18" sqref="G18"/>
    </sheetView>
  </sheetViews>
  <sheetFormatPr baseColWidth="10" defaultRowHeight="15" x14ac:dyDescent="0.25"/>
  <cols>
    <col min="1" max="1" width="90" customWidth="1"/>
  </cols>
  <sheetData>
    <row r="1" spans="1:16" s="69" customFormat="1" ht="15" customHeight="1" x14ac:dyDescent="0.25">
      <c r="A1" s="279" t="s">
        <v>184</v>
      </c>
      <c r="B1" s="279"/>
      <c r="C1" s="279"/>
      <c r="D1" s="279"/>
      <c r="E1" s="279"/>
      <c r="F1" s="279"/>
      <c r="G1" s="279"/>
      <c r="H1" s="279"/>
      <c r="I1" s="279"/>
      <c r="J1" s="279"/>
      <c r="K1" s="279"/>
      <c r="L1" s="279"/>
      <c r="M1" s="279"/>
      <c r="N1" s="279"/>
      <c r="O1" s="279"/>
      <c r="P1" s="72"/>
    </row>
    <row r="3" spans="1:16" x14ac:dyDescent="0.25">
      <c r="A3" s="69" t="s">
        <v>186</v>
      </c>
      <c r="B3" s="69"/>
      <c r="C3" s="69"/>
      <c r="I3" s="83"/>
    </row>
    <row r="4" spans="1:16" x14ac:dyDescent="0.25">
      <c r="A4" s="69"/>
      <c r="B4" s="42" t="s">
        <v>51</v>
      </c>
      <c r="C4" s="41" t="s">
        <v>52</v>
      </c>
      <c r="D4" s="41" t="s">
        <v>78</v>
      </c>
    </row>
    <row r="5" spans="1:16" x14ac:dyDescent="0.25">
      <c r="A5" s="42" t="s">
        <v>0</v>
      </c>
      <c r="B5" s="23">
        <v>43</v>
      </c>
      <c r="C5" s="14">
        <v>56.999999999999993</v>
      </c>
      <c r="D5" s="91"/>
    </row>
    <row r="6" spans="1:16" x14ac:dyDescent="0.25">
      <c r="A6" s="6" t="s">
        <v>46</v>
      </c>
      <c r="B6" s="22">
        <v>82.6</v>
      </c>
      <c r="C6" s="13">
        <v>17.399999999999999</v>
      </c>
      <c r="D6" s="90"/>
    </row>
    <row r="7" spans="1:16" x14ac:dyDescent="0.25">
      <c r="A7" s="6" t="s">
        <v>16</v>
      </c>
      <c r="B7" s="22">
        <v>31.7</v>
      </c>
      <c r="C7" s="13">
        <v>68.300000000000011</v>
      </c>
      <c r="D7" s="90"/>
    </row>
    <row r="8" spans="1:16" x14ac:dyDescent="0.25">
      <c r="A8" s="6" t="s">
        <v>17</v>
      </c>
      <c r="B8" s="119" t="s">
        <v>78</v>
      </c>
      <c r="C8" s="120" t="s">
        <v>78</v>
      </c>
      <c r="D8" s="120">
        <f>100-SUM(B8:C8)</f>
        <v>100</v>
      </c>
    </row>
    <row r="9" spans="1:16" x14ac:dyDescent="0.25">
      <c r="A9" s="6" t="s">
        <v>18</v>
      </c>
      <c r="B9" s="22">
        <v>37.299999999999997</v>
      </c>
      <c r="C9" s="13">
        <v>62.7</v>
      </c>
      <c r="D9" s="90"/>
    </row>
    <row r="10" spans="1:16" x14ac:dyDescent="0.25">
      <c r="A10" s="6" t="s">
        <v>19</v>
      </c>
      <c r="B10" s="22">
        <v>66.8</v>
      </c>
      <c r="C10" s="13">
        <v>33.200000000000003</v>
      </c>
      <c r="D10" s="90"/>
    </row>
    <row r="11" spans="1:16" x14ac:dyDescent="0.25">
      <c r="A11" s="6" t="s">
        <v>20</v>
      </c>
      <c r="B11" s="22">
        <v>38.9</v>
      </c>
      <c r="C11" s="13">
        <v>61.1</v>
      </c>
      <c r="D11" s="90"/>
    </row>
    <row r="12" spans="1:16" x14ac:dyDescent="0.25">
      <c r="A12" s="6" t="s">
        <v>21</v>
      </c>
      <c r="B12" s="22">
        <v>35.099999999999994</v>
      </c>
      <c r="C12" s="13">
        <v>64.900000000000006</v>
      </c>
      <c r="D12" s="90"/>
    </row>
    <row r="13" spans="1:16" x14ac:dyDescent="0.25">
      <c r="A13" s="6" t="s">
        <v>22</v>
      </c>
      <c r="B13" s="22">
        <v>60.099999999999994</v>
      </c>
      <c r="C13" s="13">
        <v>39.900000000000006</v>
      </c>
      <c r="D13" s="90"/>
    </row>
    <row r="14" spans="1:16" x14ac:dyDescent="0.25">
      <c r="A14" s="6" t="s">
        <v>23</v>
      </c>
      <c r="B14" s="22">
        <v>64.7</v>
      </c>
      <c r="C14" s="13">
        <v>35.299999999999997</v>
      </c>
      <c r="D14" s="90"/>
    </row>
    <row r="15" spans="1:16" x14ac:dyDescent="0.25">
      <c r="A15" s="6" t="s">
        <v>24</v>
      </c>
      <c r="B15" s="22">
        <v>15.2</v>
      </c>
      <c r="C15" s="13">
        <v>84.8</v>
      </c>
      <c r="D15" s="90"/>
    </row>
    <row r="16" spans="1:16" x14ac:dyDescent="0.25">
      <c r="A16" s="6" t="s">
        <v>25</v>
      </c>
      <c r="B16" s="22">
        <v>15.7</v>
      </c>
      <c r="C16" s="13">
        <v>84.3</v>
      </c>
      <c r="D16" s="90"/>
    </row>
    <row r="17" spans="1:4" x14ac:dyDescent="0.25">
      <c r="A17" s="6" t="s">
        <v>26</v>
      </c>
      <c r="B17" s="22">
        <v>86.8</v>
      </c>
      <c r="C17" s="13">
        <v>13.200000000000001</v>
      </c>
      <c r="D17" s="90"/>
    </row>
    <row r="18" spans="1:4" x14ac:dyDescent="0.25">
      <c r="A18" s="6" t="s">
        <v>27</v>
      </c>
      <c r="B18" s="22">
        <v>57.699999999999996</v>
      </c>
      <c r="C18" s="13">
        <v>42.3</v>
      </c>
      <c r="D18" s="120"/>
    </row>
    <row r="19" spans="1:4" x14ac:dyDescent="0.25">
      <c r="A19" s="6" t="s">
        <v>28</v>
      </c>
      <c r="B19" s="22">
        <v>30.4</v>
      </c>
      <c r="C19" s="13">
        <v>69.599999999999994</v>
      </c>
      <c r="D19" s="90"/>
    </row>
    <row r="20" spans="1:4" x14ac:dyDescent="0.25">
      <c r="A20" s="6" t="s">
        <v>29</v>
      </c>
      <c r="B20" s="22">
        <v>66.7</v>
      </c>
      <c r="C20" s="13">
        <v>33.300000000000004</v>
      </c>
      <c r="D20" s="90"/>
    </row>
    <row r="21" spans="1:4" x14ac:dyDescent="0.25">
      <c r="A21" s="7" t="s">
        <v>30</v>
      </c>
      <c r="B21" s="23">
        <v>13.100000000000001</v>
      </c>
      <c r="C21" s="14">
        <v>86.9</v>
      </c>
      <c r="D21" s="91"/>
    </row>
    <row r="22" spans="1:4" x14ac:dyDescent="0.25">
      <c r="A22" s="8" t="s">
        <v>175</v>
      </c>
      <c r="B22" s="69"/>
      <c r="C22" s="69"/>
    </row>
    <row r="23" spans="1:4" x14ac:dyDescent="0.25">
      <c r="A23" s="8" t="s">
        <v>7</v>
      </c>
      <c r="B23" s="69"/>
      <c r="C23" s="69"/>
    </row>
  </sheetData>
  <mergeCells count="1">
    <mergeCell ref="A1:O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D24"/>
  <sheetViews>
    <sheetView workbookViewId="0">
      <selection activeCell="E6" sqref="E6"/>
    </sheetView>
  </sheetViews>
  <sheetFormatPr baseColWidth="10" defaultRowHeight="15" x14ac:dyDescent="0.25"/>
  <cols>
    <col min="1" max="1" width="85.5703125" style="69" customWidth="1"/>
    <col min="2" max="16384" width="11.42578125" style="69"/>
  </cols>
  <sheetData>
    <row r="1" spans="1:4" x14ac:dyDescent="0.25">
      <c r="A1" s="4" t="s">
        <v>189</v>
      </c>
      <c r="D1" s="72" t="s">
        <v>93</v>
      </c>
    </row>
    <row r="3" spans="1:4" x14ac:dyDescent="0.25">
      <c r="A3" s="69" t="s">
        <v>187</v>
      </c>
      <c r="B3" s="73"/>
    </row>
    <row r="4" spans="1:4" s="83" customFormat="1" x14ac:dyDescent="0.25">
      <c r="B4" s="73"/>
    </row>
    <row r="5" spans="1:4" x14ac:dyDescent="0.25">
      <c r="A5" s="5" t="s">
        <v>53</v>
      </c>
      <c r="B5" s="74">
        <v>45.800000000000004</v>
      </c>
    </row>
    <row r="6" spans="1:4" x14ac:dyDescent="0.25">
      <c r="A6" s="6" t="s">
        <v>54</v>
      </c>
      <c r="B6" s="75">
        <v>20.399999999999999</v>
      </c>
    </row>
    <row r="7" spans="1:4" x14ac:dyDescent="0.25">
      <c r="A7" s="6" t="s">
        <v>55</v>
      </c>
      <c r="B7" s="75">
        <v>0.8</v>
      </c>
    </row>
    <row r="8" spans="1:4" x14ac:dyDescent="0.25">
      <c r="A8" s="6" t="s">
        <v>94</v>
      </c>
      <c r="B8" s="75">
        <v>27.700000000000003</v>
      </c>
    </row>
    <row r="9" spans="1:4" x14ac:dyDescent="0.25">
      <c r="A9" s="7" t="s">
        <v>37</v>
      </c>
      <c r="B9" s="76">
        <v>5.4</v>
      </c>
    </row>
    <row r="10" spans="1:4" x14ac:dyDescent="0.25">
      <c r="A10" s="8" t="s">
        <v>188</v>
      </c>
    </row>
    <row r="11" spans="1:4" x14ac:dyDescent="0.25">
      <c r="A11" s="8" t="s">
        <v>175</v>
      </c>
    </row>
    <row r="12" spans="1:4" x14ac:dyDescent="0.25">
      <c r="A12" s="8" t="s">
        <v>7</v>
      </c>
    </row>
    <row r="13" spans="1:4" x14ac:dyDescent="0.25">
      <c r="A13" s="62"/>
    </row>
    <row r="14" spans="1:4" x14ac:dyDescent="0.25">
      <c r="A14" s="62"/>
    </row>
    <row r="15" spans="1:4" x14ac:dyDescent="0.25">
      <c r="A15" s="62"/>
    </row>
    <row r="16" spans="1:4" x14ac:dyDescent="0.25">
      <c r="A16" s="62"/>
    </row>
    <row r="17" spans="1:1" x14ac:dyDescent="0.25">
      <c r="A17" s="62"/>
    </row>
    <row r="18" spans="1:1" x14ac:dyDescent="0.25">
      <c r="A18" s="62"/>
    </row>
    <row r="19" spans="1:1" x14ac:dyDescent="0.25">
      <c r="A19" s="62"/>
    </row>
    <row r="20" spans="1:1" x14ac:dyDescent="0.25">
      <c r="A20" s="62"/>
    </row>
    <row r="21" spans="1:1" x14ac:dyDescent="0.25">
      <c r="A21" s="62"/>
    </row>
    <row r="22" spans="1:1" x14ac:dyDescent="0.25">
      <c r="A22" s="62"/>
    </row>
    <row r="23" spans="1:1" x14ac:dyDescent="0.25">
      <c r="A23" s="62"/>
    </row>
    <row r="24" spans="1:1" x14ac:dyDescent="0.25">
      <c r="A24" s="62"/>
    </row>
  </sheetData>
  <hyperlinks>
    <hyperlink ref="D1" location="'Lisez-moi'!A1" display="Retour au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N17"/>
  <sheetViews>
    <sheetView workbookViewId="0">
      <selection activeCell="H21" sqref="H21"/>
    </sheetView>
  </sheetViews>
  <sheetFormatPr baseColWidth="10" defaultRowHeight="15" x14ac:dyDescent="0.25"/>
  <cols>
    <col min="1" max="1" width="91.85546875" style="69" customWidth="1"/>
    <col min="2" max="16384" width="11.42578125" style="69"/>
  </cols>
  <sheetData>
    <row r="1" spans="1:14" x14ac:dyDescent="0.25">
      <c r="A1" s="4" t="s">
        <v>189</v>
      </c>
      <c r="D1" s="72" t="s">
        <v>93</v>
      </c>
    </row>
    <row r="2" spans="1:14" x14ac:dyDescent="0.25">
      <c r="A2" s="4"/>
    </row>
    <row r="3" spans="1:14" x14ac:dyDescent="0.25">
      <c r="A3" s="69" t="s">
        <v>190</v>
      </c>
    </row>
    <row r="4" spans="1:14" x14ac:dyDescent="0.25">
      <c r="B4" s="38" t="s">
        <v>39</v>
      </c>
      <c r="C4" s="34" t="s">
        <v>8</v>
      </c>
      <c r="D4" s="31" t="s">
        <v>9</v>
      </c>
      <c r="E4" s="31" t="s">
        <v>10</v>
      </c>
      <c r="F4" s="31" t="s">
        <v>11</v>
      </c>
      <c r="G4" s="31" t="s">
        <v>12</v>
      </c>
      <c r="H4" s="32" t="s">
        <v>13</v>
      </c>
    </row>
    <row r="5" spans="1:14" x14ac:dyDescent="0.25">
      <c r="A5" s="5" t="s">
        <v>53</v>
      </c>
      <c r="B5" s="137">
        <v>45.800000000000004</v>
      </c>
      <c r="C5" s="225">
        <v>49.2</v>
      </c>
      <c r="D5" s="226">
        <v>56.100000000000009</v>
      </c>
      <c r="E5" s="226">
        <v>52.6</v>
      </c>
      <c r="F5" s="226">
        <v>56.8</v>
      </c>
      <c r="G5" s="226">
        <v>46.2</v>
      </c>
      <c r="H5" s="130">
        <v>39.6</v>
      </c>
    </row>
    <row r="6" spans="1:14" x14ac:dyDescent="0.25">
      <c r="A6" s="6" t="s">
        <v>54</v>
      </c>
      <c r="B6" s="138">
        <v>20.399999999999999</v>
      </c>
      <c r="C6" s="119">
        <v>39.800000000000004</v>
      </c>
      <c r="D6" s="122">
        <v>29.799999999999997</v>
      </c>
      <c r="E6" s="122">
        <v>25.5</v>
      </c>
      <c r="F6" s="122">
        <v>19.5</v>
      </c>
      <c r="G6" s="122">
        <v>15.299999999999999</v>
      </c>
      <c r="H6" s="120">
        <v>15.299999999999999</v>
      </c>
    </row>
    <row r="7" spans="1:14" x14ac:dyDescent="0.25">
      <c r="A7" s="6" t="s">
        <v>55</v>
      </c>
      <c r="B7" s="138">
        <v>0.8</v>
      </c>
      <c r="C7" s="119">
        <v>0.5</v>
      </c>
      <c r="D7" s="122">
        <v>1.5</v>
      </c>
      <c r="E7" s="122">
        <v>1</v>
      </c>
      <c r="F7" s="122">
        <v>0.89999999999999991</v>
      </c>
      <c r="G7" s="122">
        <v>0</v>
      </c>
      <c r="H7" s="120">
        <v>0.3</v>
      </c>
    </row>
    <row r="8" spans="1:14" x14ac:dyDescent="0.25">
      <c r="A8" s="6" t="s">
        <v>94</v>
      </c>
      <c r="B8" s="138">
        <v>27.700000000000003</v>
      </c>
      <c r="C8" s="119">
        <v>2.6</v>
      </c>
      <c r="D8" s="122">
        <v>8.1</v>
      </c>
      <c r="E8" s="122">
        <v>14.799999999999999</v>
      </c>
      <c r="F8" s="122">
        <v>17.7</v>
      </c>
      <c r="G8" s="122">
        <v>32.800000000000004</v>
      </c>
      <c r="H8" s="120">
        <v>39.6</v>
      </c>
    </row>
    <row r="9" spans="1:14" x14ac:dyDescent="0.25">
      <c r="A9" s="7" t="s">
        <v>37</v>
      </c>
      <c r="B9" s="139">
        <v>5.4</v>
      </c>
      <c r="C9" s="123">
        <v>7.9</v>
      </c>
      <c r="D9" s="124">
        <v>4.5</v>
      </c>
      <c r="E9" s="124">
        <v>6.1</v>
      </c>
      <c r="F9" s="124">
        <v>5</v>
      </c>
      <c r="G9" s="124">
        <v>5.7</v>
      </c>
      <c r="H9" s="125">
        <v>5.0999999999999996</v>
      </c>
    </row>
    <row r="10" spans="1:14" x14ac:dyDescent="0.25">
      <c r="A10" s="8" t="s">
        <v>175</v>
      </c>
    </row>
    <row r="11" spans="1:14" x14ac:dyDescent="0.25">
      <c r="A11" s="8" t="s">
        <v>7</v>
      </c>
    </row>
    <row r="13" spans="1:14" x14ac:dyDescent="0.25">
      <c r="H13" s="67"/>
      <c r="I13" s="67"/>
      <c r="J13" s="67"/>
      <c r="K13" s="67"/>
      <c r="L13" s="67"/>
      <c r="M13" s="67"/>
      <c r="N13" s="67"/>
    </row>
    <row r="14" spans="1:14" x14ac:dyDescent="0.25">
      <c r="H14" s="67"/>
      <c r="I14" s="67"/>
      <c r="J14" s="67"/>
      <c r="K14" s="67"/>
      <c r="L14" s="67"/>
      <c r="M14" s="67"/>
      <c r="N14" s="67"/>
    </row>
    <row r="15" spans="1:14" x14ac:dyDescent="0.25">
      <c r="H15" s="67"/>
      <c r="I15" s="67"/>
      <c r="J15" s="67"/>
      <c r="K15" s="67"/>
      <c r="L15" s="67"/>
      <c r="M15" s="67"/>
      <c r="N15" s="67"/>
    </row>
    <row r="16" spans="1:14" x14ac:dyDescent="0.25">
      <c r="H16" s="67"/>
      <c r="I16" s="67"/>
      <c r="J16" s="67"/>
      <c r="K16" s="67"/>
      <c r="L16" s="67"/>
      <c r="M16" s="67"/>
      <c r="N16" s="67"/>
    </row>
    <row r="17" spans="8:14" x14ac:dyDescent="0.25">
      <c r="H17" s="67"/>
      <c r="I17" s="67"/>
      <c r="J17" s="67"/>
      <c r="K17" s="67"/>
      <c r="L17" s="67"/>
      <c r="M17" s="67"/>
      <c r="N17" s="67"/>
    </row>
  </sheetData>
  <hyperlinks>
    <hyperlink ref="D1" location="'Lisez-moi'!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I24"/>
  <sheetViews>
    <sheetView workbookViewId="0">
      <selection activeCell="A17" sqref="A17"/>
    </sheetView>
  </sheetViews>
  <sheetFormatPr baseColWidth="10" defaultRowHeight="15" x14ac:dyDescent="0.25"/>
  <cols>
    <col min="1" max="1" width="91.85546875" customWidth="1"/>
  </cols>
  <sheetData>
    <row r="1" spans="1:9" x14ac:dyDescent="0.25">
      <c r="A1" s="4" t="s">
        <v>189</v>
      </c>
      <c r="D1" s="72" t="s">
        <v>93</v>
      </c>
    </row>
    <row r="3" spans="1:9" x14ac:dyDescent="0.25">
      <c r="A3" s="69" t="s">
        <v>191</v>
      </c>
      <c r="B3" s="69"/>
      <c r="C3" s="69"/>
      <c r="D3" s="69"/>
      <c r="E3" s="69"/>
      <c r="F3" s="69"/>
    </row>
    <row r="4" spans="1:9" s="69" customFormat="1" x14ac:dyDescent="0.25"/>
    <row r="5" spans="1:9" ht="138" customHeight="1" x14ac:dyDescent="0.25">
      <c r="A5" s="69"/>
      <c r="B5" s="51" t="s">
        <v>53</v>
      </c>
      <c r="C5" s="47" t="s">
        <v>54</v>
      </c>
      <c r="D5" s="47" t="s">
        <v>55</v>
      </c>
      <c r="E5" s="47" t="s">
        <v>94</v>
      </c>
      <c r="F5" s="50" t="s">
        <v>37</v>
      </c>
      <c r="G5" s="107" t="s">
        <v>78</v>
      </c>
    </row>
    <row r="6" spans="1:9" x14ac:dyDescent="0.25">
      <c r="A6" s="42" t="s">
        <v>0</v>
      </c>
      <c r="B6" s="123">
        <v>45.800000000000004</v>
      </c>
      <c r="C6" s="124">
        <v>20.399999999999999</v>
      </c>
      <c r="D6" s="124">
        <v>0.8</v>
      </c>
      <c r="E6" s="124">
        <v>27.700000000000003</v>
      </c>
      <c r="F6" s="125">
        <v>5.4</v>
      </c>
      <c r="G6" s="127"/>
      <c r="H6" s="67"/>
      <c r="I6" s="67"/>
    </row>
    <row r="7" spans="1:9" x14ac:dyDescent="0.25">
      <c r="A7" s="6" t="s">
        <v>46</v>
      </c>
      <c r="B7" s="119">
        <v>12.3</v>
      </c>
      <c r="C7" s="122" t="s">
        <v>78</v>
      </c>
      <c r="D7" s="122">
        <v>0</v>
      </c>
      <c r="E7" s="122">
        <v>47.5</v>
      </c>
      <c r="F7" s="120" t="s">
        <v>78</v>
      </c>
      <c r="G7" s="102">
        <f>100-SUM(B7:F7)</f>
        <v>40.200000000000003</v>
      </c>
      <c r="H7" s="67"/>
      <c r="I7" s="67"/>
    </row>
    <row r="8" spans="1:9" x14ac:dyDescent="0.25">
      <c r="A8" s="6" t="s">
        <v>16</v>
      </c>
      <c r="B8" s="119">
        <v>55.600000000000009</v>
      </c>
      <c r="C8" s="122">
        <v>12.1</v>
      </c>
      <c r="D8" s="122" t="s">
        <v>78</v>
      </c>
      <c r="E8" s="122">
        <v>29.799999999999997</v>
      </c>
      <c r="F8" s="120" t="s">
        <v>78</v>
      </c>
      <c r="G8" s="102">
        <f>100-SUM(B8:F8)</f>
        <v>2.5</v>
      </c>
      <c r="H8" s="67"/>
      <c r="I8" s="67"/>
    </row>
    <row r="9" spans="1:9" x14ac:dyDescent="0.25">
      <c r="A9" s="6" t="s">
        <v>17</v>
      </c>
      <c r="B9" s="119">
        <v>0</v>
      </c>
      <c r="C9" s="122">
        <v>0</v>
      </c>
      <c r="D9" s="122">
        <v>0</v>
      </c>
      <c r="E9" s="122">
        <v>0</v>
      </c>
      <c r="F9" s="122">
        <v>0</v>
      </c>
      <c r="G9" s="102"/>
      <c r="H9" s="67"/>
      <c r="I9" s="67"/>
    </row>
    <row r="10" spans="1:9" x14ac:dyDescent="0.25">
      <c r="A10" s="6" t="s">
        <v>18</v>
      </c>
      <c r="B10" s="119">
        <v>58.8</v>
      </c>
      <c r="C10" s="122">
        <v>4.1000000000000005</v>
      </c>
      <c r="D10" s="122">
        <v>0</v>
      </c>
      <c r="E10" s="122">
        <v>24.7</v>
      </c>
      <c r="F10" s="120">
        <v>12.5</v>
      </c>
      <c r="G10" s="102"/>
      <c r="H10" s="67"/>
      <c r="I10" s="67"/>
    </row>
    <row r="11" spans="1:9" x14ac:dyDescent="0.25">
      <c r="A11" s="6" t="s">
        <v>19</v>
      </c>
      <c r="B11" s="119">
        <v>64</v>
      </c>
      <c r="C11" s="122">
        <v>6.3</v>
      </c>
      <c r="D11" s="122" t="s">
        <v>78</v>
      </c>
      <c r="E11" s="122">
        <v>24.3</v>
      </c>
      <c r="F11" s="120" t="s">
        <v>78</v>
      </c>
      <c r="G11" s="102">
        <f t="shared" ref="G11:G17" si="0">100-SUM(B11:F11)</f>
        <v>5.4000000000000057</v>
      </c>
      <c r="H11" s="67"/>
      <c r="I11" s="67"/>
    </row>
    <row r="12" spans="1:9" x14ac:dyDescent="0.25">
      <c r="A12" s="6" t="s">
        <v>20</v>
      </c>
      <c r="B12" s="119">
        <v>79.7</v>
      </c>
      <c r="C12" s="122">
        <v>2.1999999999999997</v>
      </c>
      <c r="D12" s="122">
        <v>0</v>
      </c>
      <c r="E12" s="122">
        <v>15.2</v>
      </c>
      <c r="F12" s="120">
        <v>2.9000000000000004</v>
      </c>
      <c r="G12" s="102"/>
      <c r="H12" s="67"/>
      <c r="I12" s="67"/>
    </row>
    <row r="13" spans="1:9" x14ac:dyDescent="0.25">
      <c r="A13" s="6" t="s">
        <v>21</v>
      </c>
      <c r="B13" s="119">
        <v>68.5</v>
      </c>
      <c r="C13" s="122" t="s">
        <v>78</v>
      </c>
      <c r="D13" s="122" t="s">
        <v>78</v>
      </c>
      <c r="E13" s="122">
        <v>14.399999999999999</v>
      </c>
      <c r="F13" s="120">
        <v>9.9</v>
      </c>
      <c r="G13" s="102">
        <f t="shared" si="0"/>
        <v>7.1999999999999886</v>
      </c>
      <c r="H13" s="67"/>
      <c r="I13" s="67"/>
    </row>
    <row r="14" spans="1:9" x14ac:dyDescent="0.25">
      <c r="A14" s="6" t="s">
        <v>22</v>
      </c>
      <c r="B14" s="119">
        <v>26.200000000000003</v>
      </c>
      <c r="C14" s="122">
        <v>25.1</v>
      </c>
      <c r="D14" s="122">
        <v>0.8</v>
      </c>
      <c r="E14" s="122">
        <v>44.1</v>
      </c>
      <c r="F14" s="120">
        <v>3.8</v>
      </c>
      <c r="G14" s="102"/>
      <c r="H14" s="67"/>
      <c r="I14" s="67"/>
    </row>
    <row r="15" spans="1:9" x14ac:dyDescent="0.25">
      <c r="A15" s="6" t="s">
        <v>23</v>
      </c>
      <c r="B15" s="119">
        <v>46.6</v>
      </c>
      <c r="C15" s="122">
        <v>3.8</v>
      </c>
      <c r="D15" s="122" t="s">
        <v>78</v>
      </c>
      <c r="E15" s="122">
        <v>47.699999999999996</v>
      </c>
      <c r="F15" s="120" t="s">
        <v>78</v>
      </c>
      <c r="G15" s="102">
        <f t="shared" si="0"/>
        <v>1.9000000000000057</v>
      </c>
      <c r="H15" s="67"/>
      <c r="I15" s="67"/>
    </row>
    <row r="16" spans="1:9" x14ac:dyDescent="0.25">
      <c r="A16" s="6" t="s">
        <v>24</v>
      </c>
      <c r="B16" s="119">
        <v>39.900000000000006</v>
      </c>
      <c r="C16" s="122">
        <v>53.5</v>
      </c>
      <c r="D16" s="122" t="s">
        <v>78</v>
      </c>
      <c r="E16" s="122" t="s">
        <v>78</v>
      </c>
      <c r="F16" s="120">
        <v>4.5999999999999996</v>
      </c>
      <c r="G16" s="102">
        <f t="shared" si="0"/>
        <v>2</v>
      </c>
      <c r="H16" s="67"/>
      <c r="I16" s="67"/>
    </row>
    <row r="17" spans="1:9" x14ac:dyDescent="0.25">
      <c r="A17" s="6" t="s">
        <v>25</v>
      </c>
      <c r="B17" s="119">
        <v>86.8</v>
      </c>
      <c r="C17" s="122">
        <v>4.3999999999999995</v>
      </c>
      <c r="D17" s="122" t="s">
        <v>78</v>
      </c>
      <c r="E17" s="122">
        <v>6.9</v>
      </c>
      <c r="F17" s="120" t="s">
        <v>78</v>
      </c>
      <c r="G17" s="102">
        <f t="shared" si="0"/>
        <v>1.8999999999999915</v>
      </c>
      <c r="H17" s="67"/>
      <c r="I17" s="67"/>
    </row>
    <row r="18" spans="1:9" x14ac:dyDescent="0.25">
      <c r="A18" s="6" t="s">
        <v>26</v>
      </c>
      <c r="B18" s="119">
        <v>13.3</v>
      </c>
      <c r="C18" s="122">
        <v>5</v>
      </c>
      <c r="D18" s="122">
        <v>0</v>
      </c>
      <c r="E18" s="122">
        <v>81.699999999999989</v>
      </c>
      <c r="F18" s="120">
        <v>0</v>
      </c>
      <c r="G18" s="102"/>
      <c r="H18" s="67"/>
      <c r="I18" s="67"/>
    </row>
    <row r="19" spans="1:9" x14ac:dyDescent="0.25">
      <c r="A19" s="6" t="s">
        <v>27</v>
      </c>
      <c r="B19" s="119">
        <v>42</v>
      </c>
      <c r="C19" s="122">
        <v>9.9</v>
      </c>
      <c r="D19" s="122">
        <v>0</v>
      </c>
      <c r="E19" s="122">
        <v>28.4</v>
      </c>
      <c r="F19" s="120">
        <v>19.8</v>
      </c>
      <c r="G19" s="102"/>
      <c r="H19" s="67"/>
      <c r="I19" s="67"/>
    </row>
    <row r="20" spans="1:9" x14ac:dyDescent="0.25">
      <c r="A20" s="6" t="s">
        <v>28</v>
      </c>
      <c r="B20" s="119">
        <v>47.8</v>
      </c>
      <c r="C20" s="122">
        <v>25.6</v>
      </c>
      <c r="D20" s="122">
        <v>0.6</v>
      </c>
      <c r="E20" s="122">
        <v>16.3</v>
      </c>
      <c r="F20" s="120">
        <v>9.7000000000000011</v>
      </c>
      <c r="G20" s="102"/>
      <c r="H20" s="67"/>
      <c r="I20" s="67"/>
    </row>
    <row r="21" spans="1:9" x14ac:dyDescent="0.25">
      <c r="A21" s="6" t="s">
        <v>29</v>
      </c>
      <c r="B21" s="119">
        <v>23</v>
      </c>
      <c r="C21" s="122">
        <v>6.2</v>
      </c>
      <c r="D21" s="122">
        <v>0.89999999999999991</v>
      </c>
      <c r="E21" s="122">
        <v>66.400000000000006</v>
      </c>
      <c r="F21" s="120">
        <v>3.5000000000000004</v>
      </c>
      <c r="G21" s="102"/>
      <c r="H21" s="67"/>
      <c r="I21" s="67"/>
    </row>
    <row r="22" spans="1:9" x14ac:dyDescent="0.25">
      <c r="A22" s="7" t="s">
        <v>30</v>
      </c>
      <c r="B22" s="123">
        <v>25</v>
      </c>
      <c r="C22" s="124">
        <v>54</v>
      </c>
      <c r="D22" s="124">
        <v>2.1999999999999997</v>
      </c>
      <c r="E22" s="124">
        <v>5.8999999999999995</v>
      </c>
      <c r="F22" s="125">
        <v>12.9</v>
      </c>
      <c r="G22" s="103"/>
      <c r="H22" s="67"/>
      <c r="I22" s="67"/>
    </row>
    <row r="23" spans="1:9" x14ac:dyDescent="0.25">
      <c r="A23" s="8" t="s">
        <v>175</v>
      </c>
      <c r="B23" s="69"/>
      <c r="C23" s="69"/>
      <c r="D23" s="69"/>
      <c r="E23" s="69"/>
      <c r="F23" s="69"/>
    </row>
    <row r="24" spans="1:9" x14ac:dyDescent="0.25">
      <c r="A24" s="8" t="s">
        <v>7</v>
      </c>
      <c r="B24" s="69"/>
      <c r="C24" s="69"/>
      <c r="D24" s="69"/>
      <c r="E24" s="69"/>
      <c r="F24" s="69"/>
    </row>
  </sheetData>
  <hyperlinks>
    <hyperlink ref="D1" location="'Lisez-moi'!A1" display="Retour au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F18" sqref="F18"/>
    </sheetView>
  </sheetViews>
  <sheetFormatPr baseColWidth="10" defaultRowHeight="15" x14ac:dyDescent="0.25"/>
  <cols>
    <col min="1" max="1" width="85.140625" customWidth="1"/>
  </cols>
  <sheetData>
    <row r="1" spans="1:6" s="69" customFormat="1" x14ac:dyDescent="0.25">
      <c r="A1" s="188" t="s">
        <v>192</v>
      </c>
      <c r="F1" s="72" t="s">
        <v>93</v>
      </c>
    </row>
    <row r="2" spans="1:6" s="69" customFormat="1" x14ac:dyDescent="0.25">
      <c r="A2" s="4"/>
      <c r="F2" s="72"/>
    </row>
    <row r="3" spans="1:6" x14ac:dyDescent="0.25">
      <c r="A3" s="69" t="s">
        <v>193</v>
      </c>
      <c r="B3" s="73"/>
      <c r="C3" s="73"/>
      <c r="D3" s="77"/>
      <c r="E3" s="77"/>
    </row>
    <row r="5" spans="1:6" x14ac:dyDescent="0.25">
      <c r="A5" s="5" t="s">
        <v>95</v>
      </c>
      <c r="B5" s="74">
        <v>6.5</v>
      </c>
      <c r="C5" s="73"/>
      <c r="D5" s="77"/>
      <c r="E5" s="78"/>
    </row>
    <row r="6" spans="1:6" x14ac:dyDescent="0.25">
      <c r="A6" s="6" t="s">
        <v>96</v>
      </c>
      <c r="B6" s="75">
        <v>3.5000000000000004</v>
      </c>
      <c r="C6" s="73"/>
      <c r="D6" s="77"/>
      <c r="E6" s="78"/>
    </row>
    <row r="7" spans="1:6" x14ac:dyDescent="0.25">
      <c r="A7" s="6" t="s">
        <v>97</v>
      </c>
      <c r="B7" s="75">
        <v>4.5999999999999996</v>
      </c>
      <c r="C7" s="73"/>
      <c r="D7" s="77"/>
      <c r="E7" s="78"/>
    </row>
    <row r="8" spans="1:6" x14ac:dyDescent="0.25">
      <c r="A8" s="6" t="s">
        <v>52</v>
      </c>
      <c r="B8" s="75">
        <v>63.1</v>
      </c>
      <c r="C8" s="73"/>
      <c r="D8" s="79"/>
      <c r="E8" s="79"/>
    </row>
    <row r="9" spans="1:6" x14ac:dyDescent="0.25">
      <c r="A9" s="7" t="s">
        <v>67</v>
      </c>
      <c r="B9" s="76">
        <v>22.3</v>
      </c>
      <c r="C9" s="73"/>
      <c r="D9" s="77"/>
      <c r="E9" s="78"/>
    </row>
    <row r="10" spans="1:6" x14ac:dyDescent="0.25">
      <c r="A10" s="8" t="s">
        <v>194</v>
      </c>
      <c r="B10" s="69"/>
      <c r="C10" s="69"/>
      <c r="D10" s="69"/>
      <c r="E10" s="69"/>
    </row>
    <row r="11" spans="1:6" x14ac:dyDescent="0.25">
      <c r="A11" s="8" t="s">
        <v>175</v>
      </c>
      <c r="B11" s="69"/>
      <c r="C11" s="69"/>
      <c r="D11" s="69"/>
      <c r="E11" s="69"/>
    </row>
    <row r="12" spans="1:6" x14ac:dyDescent="0.25">
      <c r="A12" s="8" t="s">
        <v>7</v>
      </c>
      <c r="B12" s="69"/>
      <c r="C12" s="69"/>
      <c r="D12" s="69"/>
      <c r="E12" s="69"/>
    </row>
  </sheetData>
  <hyperlinks>
    <hyperlink ref="F1" location="'Lisez-moi'!A1" display="Retour au sommair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J15" sqref="J15"/>
    </sheetView>
  </sheetViews>
  <sheetFormatPr baseColWidth="10" defaultRowHeight="15" x14ac:dyDescent="0.25"/>
  <cols>
    <col min="1" max="1" width="74.7109375" customWidth="1"/>
  </cols>
  <sheetData>
    <row r="1" spans="1:8" s="69" customFormat="1" x14ac:dyDescent="0.25">
      <c r="A1" s="188" t="s">
        <v>192</v>
      </c>
      <c r="F1" s="72" t="s">
        <v>93</v>
      </c>
    </row>
    <row r="3" spans="1:8" x14ac:dyDescent="0.25">
      <c r="A3" s="69" t="s">
        <v>195</v>
      </c>
      <c r="B3" s="69"/>
      <c r="C3" s="69"/>
      <c r="D3" s="69"/>
      <c r="E3" s="69"/>
      <c r="F3" s="69"/>
      <c r="G3" s="69"/>
      <c r="H3" s="69"/>
    </row>
    <row r="4" spans="1:8" x14ac:dyDescent="0.25">
      <c r="A4" s="69"/>
      <c r="B4" s="38" t="s">
        <v>39</v>
      </c>
      <c r="C4" s="34" t="s">
        <v>8</v>
      </c>
      <c r="D4" s="31" t="s">
        <v>9</v>
      </c>
      <c r="E4" s="31" t="s">
        <v>10</v>
      </c>
      <c r="F4" s="31" t="s">
        <v>11</v>
      </c>
      <c r="G4" s="31" t="s">
        <v>12</v>
      </c>
      <c r="H4" s="32" t="s">
        <v>13</v>
      </c>
    </row>
    <row r="5" spans="1:8" x14ac:dyDescent="0.25">
      <c r="A5" s="5" t="s">
        <v>95</v>
      </c>
      <c r="B5" s="137">
        <v>6.5</v>
      </c>
      <c r="C5" s="119">
        <v>2.6</v>
      </c>
      <c r="D5" s="122">
        <v>5.5</v>
      </c>
      <c r="E5" s="122">
        <v>10.7</v>
      </c>
      <c r="F5" s="122">
        <v>10.8</v>
      </c>
      <c r="G5" s="122">
        <v>10.6</v>
      </c>
      <c r="H5" s="120">
        <v>5.0999999999999996</v>
      </c>
    </row>
    <row r="6" spans="1:8" x14ac:dyDescent="0.25">
      <c r="A6" s="6" t="s">
        <v>96</v>
      </c>
      <c r="B6" s="138">
        <v>3.5000000000000004</v>
      </c>
      <c r="C6" s="119">
        <v>2.1</v>
      </c>
      <c r="D6" s="122">
        <v>2.5</v>
      </c>
      <c r="E6" s="122">
        <v>5.0999999999999996</v>
      </c>
      <c r="F6" s="122">
        <v>6.3</v>
      </c>
      <c r="G6" s="122">
        <v>4.9000000000000004</v>
      </c>
      <c r="H6" s="120">
        <v>3</v>
      </c>
    </row>
    <row r="7" spans="1:8" x14ac:dyDescent="0.25">
      <c r="A7" s="6" t="s">
        <v>97</v>
      </c>
      <c r="B7" s="138">
        <v>4.5999999999999996</v>
      </c>
      <c r="C7" s="119">
        <v>1</v>
      </c>
      <c r="D7" s="122">
        <v>3.5000000000000004</v>
      </c>
      <c r="E7" s="122">
        <v>2.6</v>
      </c>
      <c r="F7" s="122">
        <v>4.5</v>
      </c>
      <c r="G7" s="122">
        <v>6.5</v>
      </c>
      <c r="H7" s="120">
        <v>5.4</v>
      </c>
    </row>
    <row r="8" spans="1:8" x14ac:dyDescent="0.25">
      <c r="A8" s="6" t="s">
        <v>52</v>
      </c>
      <c r="B8" s="138">
        <v>63.1</v>
      </c>
      <c r="C8" s="119">
        <v>86.5</v>
      </c>
      <c r="D8" s="122">
        <v>78.900000000000006</v>
      </c>
      <c r="E8" s="122">
        <v>73</v>
      </c>
      <c r="F8" s="122">
        <v>64</v>
      </c>
      <c r="G8" s="122">
        <v>64.600000000000009</v>
      </c>
      <c r="H8" s="120">
        <v>53.2</v>
      </c>
    </row>
    <row r="9" spans="1:8" x14ac:dyDescent="0.25">
      <c r="A9" s="7" t="s">
        <v>67</v>
      </c>
      <c r="B9" s="139">
        <v>22.3</v>
      </c>
      <c r="C9" s="123">
        <v>7.8</v>
      </c>
      <c r="D9" s="124">
        <v>9.5</v>
      </c>
      <c r="E9" s="124">
        <v>8.6999999999999993</v>
      </c>
      <c r="F9" s="124">
        <v>14.399999999999999</v>
      </c>
      <c r="G9" s="124">
        <v>13.3</v>
      </c>
      <c r="H9" s="125">
        <v>33.300000000000004</v>
      </c>
    </row>
    <row r="10" spans="1:8" x14ac:dyDescent="0.25">
      <c r="A10" s="8" t="s">
        <v>175</v>
      </c>
      <c r="B10" s="69"/>
      <c r="C10" s="69"/>
      <c r="D10" s="69"/>
      <c r="E10" s="69"/>
      <c r="F10" s="69"/>
      <c r="G10" s="69"/>
      <c r="H10" s="69"/>
    </row>
    <row r="11" spans="1:8" x14ac:dyDescent="0.25">
      <c r="A11" s="8" t="s">
        <v>7</v>
      </c>
      <c r="B11" s="69"/>
      <c r="C11" s="69"/>
      <c r="D11" s="69"/>
      <c r="E11" s="69"/>
      <c r="F11" s="69"/>
      <c r="G11" s="69"/>
      <c r="H11" s="69"/>
    </row>
  </sheetData>
  <hyperlinks>
    <hyperlink ref="F1" location="'Lisez-moi'!A1" display="Retour au sommair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I9" sqref="I9"/>
    </sheetView>
  </sheetViews>
  <sheetFormatPr baseColWidth="10" defaultRowHeight="15" x14ac:dyDescent="0.25"/>
  <cols>
    <col min="1" max="1" width="92.7109375" customWidth="1"/>
  </cols>
  <sheetData>
    <row r="1" spans="1:7" s="69" customFormat="1" x14ac:dyDescent="0.25">
      <c r="A1" s="188" t="s">
        <v>192</v>
      </c>
      <c r="F1" s="72" t="s">
        <v>93</v>
      </c>
    </row>
    <row r="3" spans="1:7" x14ac:dyDescent="0.25">
      <c r="A3" s="69" t="s">
        <v>196</v>
      </c>
      <c r="B3" s="69"/>
      <c r="C3" s="69"/>
      <c r="D3" s="69"/>
      <c r="E3" s="69"/>
      <c r="F3" s="69"/>
    </row>
    <row r="4" spans="1:7" s="69" customFormat="1" x14ac:dyDescent="0.25"/>
    <row r="5" spans="1:7" ht="146.25" x14ac:dyDescent="0.25">
      <c r="A5" s="69"/>
      <c r="B5" s="51" t="s">
        <v>95</v>
      </c>
      <c r="C5" s="47" t="s">
        <v>96</v>
      </c>
      <c r="D5" s="47" t="s">
        <v>97</v>
      </c>
      <c r="E5" s="47" t="s">
        <v>52</v>
      </c>
      <c r="F5" s="50" t="s">
        <v>67</v>
      </c>
      <c r="G5" s="81" t="s">
        <v>78</v>
      </c>
    </row>
    <row r="6" spans="1:7" x14ac:dyDescent="0.25">
      <c r="A6" s="42" t="s">
        <v>0</v>
      </c>
      <c r="B6" s="23">
        <v>6.5</v>
      </c>
      <c r="C6" s="20">
        <v>3.5000000000000004</v>
      </c>
      <c r="D6" s="20">
        <v>4.5999999999999996</v>
      </c>
      <c r="E6" s="20">
        <v>63.1</v>
      </c>
      <c r="F6" s="14">
        <v>22.3</v>
      </c>
      <c r="G6" s="80"/>
    </row>
    <row r="7" spans="1:7" x14ac:dyDescent="0.25">
      <c r="A7" s="6" t="s">
        <v>46</v>
      </c>
      <c r="B7" s="22">
        <v>0</v>
      </c>
      <c r="C7" s="18">
        <v>0</v>
      </c>
      <c r="D7" s="18">
        <v>0</v>
      </c>
      <c r="E7" s="18">
        <v>24.8</v>
      </c>
      <c r="F7" s="13">
        <v>75.2</v>
      </c>
      <c r="G7" s="101"/>
    </row>
    <row r="8" spans="1:7" x14ac:dyDescent="0.25">
      <c r="A8" s="6" t="s">
        <v>16</v>
      </c>
      <c r="B8" s="22">
        <v>4.8</v>
      </c>
      <c r="C8" s="18">
        <v>2.4</v>
      </c>
      <c r="D8" s="18">
        <v>8.7999999999999989</v>
      </c>
      <c r="E8" s="18">
        <v>81.599999999999994</v>
      </c>
      <c r="F8" s="93">
        <v>2.4</v>
      </c>
      <c r="G8" s="102"/>
    </row>
    <row r="9" spans="1:7" x14ac:dyDescent="0.25">
      <c r="A9" s="6" t="s">
        <v>17</v>
      </c>
      <c r="B9" s="119">
        <v>0</v>
      </c>
      <c r="C9" s="122">
        <v>0</v>
      </c>
      <c r="D9" s="122">
        <v>0</v>
      </c>
      <c r="E9" s="122">
        <v>0</v>
      </c>
      <c r="F9" s="120">
        <v>0</v>
      </c>
      <c r="G9" s="102"/>
    </row>
    <row r="10" spans="1:7" x14ac:dyDescent="0.25">
      <c r="A10" s="6" t="s">
        <v>18</v>
      </c>
      <c r="B10" s="22">
        <v>17.899999999999999</v>
      </c>
      <c r="C10" s="18">
        <v>12.3</v>
      </c>
      <c r="D10" s="18">
        <v>2.2999999999999998</v>
      </c>
      <c r="E10" s="18">
        <v>53.800000000000004</v>
      </c>
      <c r="F10" s="13">
        <v>13.600000000000001</v>
      </c>
      <c r="G10" s="102"/>
    </row>
    <row r="11" spans="1:7" x14ac:dyDescent="0.25">
      <c r="A11" s="6" t="s">
        <v>19</v>
      </c>
      <c r="B11" s="22">
        <v>21.099999999999998</v>
      </c>
      <c r="C11" s="18">
        <v>5.2</v>
      </c>
      <c r="D11" s="18">
        <v>26.6</v>
      </c>
      <c r="E11" s="18">
        <v>39.900000000000006</v>
      </c>
      <c r="F11" s="13">
        <v>7.0000000000000009</v>
      </c>
      <c r="G11" s="102"/>
    </row>
    <row r="12" spans="1:7" x14ac:dyDescent="0.25">
      <c r="A12" s="6" t="s">
        <v>20</v>
      </c>
      <c r="B12" s="22">
        <v>15.299999999999999</v>
      </c>
      <c r="C12" s="18">
        <v>5.8000000000000007</v>
      </c>
      <c r="D12" s="18">
        <v>6.2</v>
      </c>
      <c r="E12" s="18">
        <v>51.800000000000004</v>
      </c>
      <c r="F12" s="13">
        <v>20.8</v>
      </c>
      <c r="G12" s="102"/>
    </row>
    <row r="13" spans="1:7" x14ac:dyDescent="0.25">
      <c r="A13" s="6" t="s">
        <v>21</v>
      </c>
      <c r="B13" s="22">
        <v>0</v>
      </c>
      <c r="C13" s="18">
        <v>6.1</v>
      </c>
      <c r="D13" s="18">
        <v>6.1</v>
      </c>
      <c r="E13" s="18">
        <v>74.599999999999994</v>
      </c>
      <c r="F13" s="13">
        <v>13.200000000000001</v>
      </c>
      <c r="G13" s="102"/>
    </row>
    <row r="14" spans="1:7" x14ac:dyDescent="0.25">
      <c r="A14" s="6" t="s">
        <v>22</v>
      </c>
      <c r="B14" s="22">
        <v>2.7</v>
      </c>
      <c r="C14" s="18">
        <v>2.2999999999999998</v>
      </c>
      <c r="D14" s="18">
        <v>0.8</v>
      </c>
      <c r="E14" s="18">
        <v>64.400000000000006</v>
      </c>
      <c r="F14" s="13">
        <v>29.9</v>
      </c>
      <c r="G14" s="102"/>
    </row>
    <row r="15" spans="1:7" x14ac:dyDescent="0.25">
      <c r="A15" s="6" t="s">
        <v>23</v>
      </c>
      <c r="B15" s="22">
        <v>2.1999999999999997</v>
      </c>
      <c r="C15" s="18">
        <v>1.7999999999999998</v>
      </c>
      <c r="D15" s="18">
        <v>1.7999999999999998</v>
      </c>
      <c r="E15" s="18">
        <v>61.199999999999996</v>
      </c>
      <c r="F15" s="13">
        <v>33</v>
      </c>
      <c r="G15" s="102"/>
    </row>
    <row r="16" spans="1:7" x14ac:dyDescent="0.25">
      <c r="A16" s="6" t="s">
        <v>24</v>
      </c>
      <c r="B16" s="22">
        <v>5.5</v>
      </c>
      <c r="C16" s="18">
        <v>3.5999999999999996</v>
      </c>
      <c r="D16" s="18">
        <v>3</v>
      </c>
      <c r="E16" s="18">
        <v>77.3</v>
      </c>
      <c r="F16" s="13">
        <v>10.5</v>
      </c>
      <c r="G16" s="102"/>
    </row>
    <row r="17" spans="1:7" x14ac:dyDescent="0.25">
      <c r="A17" s="6" t="s">
        <v>25</v>
      </c>
      <c r="B17" s="22">
        <v>13.700000000000001</v>
      </c>
      <c r="C17" s="18">
        <v>7.8</v>
      </c>
      <c r="D17" s="18">
        <v>10.299999999999999</v>
      </c>
      <c r="E17" s="18">
        <v>47.5</v>
      </c>
      <c r="F17" s="13">
        <v>20.599999999999998</v>
      </c>
      <c r="G17" s="102"/>
    </row>
    <row r="18" spans="1:7" x14ac:dyDescent="0.25">
      <c r="A18" s="6" t="s">
        <v>26</v>
      </c>
      <c r="B18" s="119">
        <v>0</v>
      </c>
      <c r="C18" s="122" t="s">
        <v>78</v>
      </c>
      <c r="D18" s="122" t="s">
        <v>78</v>
      </c>
      <c r="E18" s="122">
        <v>76.3</v>
      </c>
      <c r="F18" s="120">
        <v>20.3</v>
      </c>
      <c r="G18" s="102">
        <f t="shared" ref="G18:G21" si="0">100-SUM(B18:F18)</f>
        <v>3.4000000000000057</v>
      </c>
    </row>
    <row r="19" spans="1:7" x14ac:dyDescent="0.25">
      <c r="A19" s="6" t="s">
        <v>27</v>
      </c>
      <c r="B19" s="119" t="s">
        <v>78</v>
      </c>
      <c r="C19" s="122">
        <v>0</v>
      </c>
      <c r="D19" s="122" t="s">
        <v>78</v>
      </c>
      <c r="E19" s="122">
        <v>63</v>
      </c>
      <c r="F19" s="120">
        <v>19.8</v>
      </c>
      <c r="G19" s="102">
        <f>100-SUM(B19:F19)</f>
        <v>17.200000000000003</v>
      </c>
    </row>
    <row r="20" spans="1:7" x14ac:dyDescent="0.25">
      <c r="A20" s="6" t="s">
        <v>28</v>
      </c>
      <c r="B20" s="119">
        <v>6.9</v>
      </c>
      <c r="C20" s="122">
        <v>3.4000000000000004</v>
      </c>
      <c r="D20" s="122">
        <v>6</v>
      </c>
      <c r="E20" s="122">
        <v>53.300000000000004</v>
      </c>
      <c r="F20" s="120">
        <v>30.4</v>
      </c>
      <c r="G20" s="102"/>
    </row>
    <row r="21" spans="1:7" x14ac:dyDescent="0.25">
      <c r="A21" s="6" t="s">
        <v>29</v>
      </c>
      <c r="B21" s="119">
        <v>2.7</v>
      </c>
      <c r="C21" s="122" t="s">
        <v>78</v>
      </c>
      <c r="D21" s="122" t="s">
        <v>78</v>
      </c>
      <c r="E21" s="122">
        <v>90.3</v>
      </c>
      <c r="F21" s="120">
        <v>4.3999999999999995</v>
      </c>
      <c r="G21" s="102">
        <f t="shared" si="0"/>
        <v>2.5999999999999943</v>
      </c>
    </row>
    <row r="22" spans="1:7" x14ac:dyDescent="0.25">
      <c r="A22" s="7" t="s">
        <v>30</v>
      </c>
      <c r="B22" s="123">
        <v>6.6000000000000005</v>
      </c>
      <c r="C22" s="124">
        <v>1.0999999999999999</v>
      </c>
      <c r="D22" s="124">
        <v>5.5</v>
      </c>
      <c r="E22" s="124">
        <v>75</v>
      </c>
      <c r="F22" s="125">
        <v>11.799999999999999</v>
      </c>
      <c r="G22" s="103"/>
    </row>
    <row r="23" spans="1:7" x14ac:dyDescent="0.25">
      <c r="A23" s="8" t="s">
        <v>175</v>
      </c>
      <c r="B23" s="69"/>
      <c r="C23" s="69"/>
      <c r="D23" s="69"/>
      <c r="E23" s="69"/>
      <c r="F23" s="69"/>
    </row>
    <row r="24" spans="1:7" x14ac:dyDescent="0.25">
      <c r="A24" s="8" t="s">
        <v>7</v>
      </c>
      <c r="B24" s="69"/>
      <c r="C24" s="69"/>
      <c r="D24" s="69"/>
      <c r="E24" s="69"/>
      <c r="F24" s="69"/>
    </row>
  </sheetData>
  <hyperlinks>
    <hyperlink ref="F1" location="'Lisez-moi'!A1" display="Retour au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G10" sqref="G10"/>
    </sheetView>
  </sheetViews>
  <sheetFormatPr baseColWidth="10" defaultRowHeight="15" x14ac:dyDescent="0.25"/>
  <cols>
    <col min="1" max="1" width="72.85546875" customWidth="1"/>
  </cols>
  <sheetData>
    <row r="1" spans="1:9" x14ac:dyDescent="0.25">
      <c r="A1" s="188" t="s">
        <v>197</v>
      </c>
      <c r="I1" s="116" t="s">
        <v>93</v>
      </c>
    </row>
    <row r="3" spans="1:9" x14ac:dyDescent="0.25">
      <c r="A3" s="83" t="s">
        <v>198</v>
      </c>
    </row>
    <row r="4" spans="1:9" x14ac:dyDescent="0.25">
      <c r="A4" s="5" t="s">
        <v>51</v>
      </c>
      <c r="B4" s="84">
        <v>3.6999999999999997</v>
      </c>
    </row>
    <row r="5" spans="1:9" x14ac:dyDescent="0.25">
      <c r="A5" s="86" t="s">
        <v>111</v>
      </c>
      <c r="B5" s="105">
        <v>6.1</v>
      </c>
    </row>
    <row r="6" spans="1:9" x14ac:dyDescent="0.25">
      <c r="A6" s="86" t="s">
        <v>112</v>
      </c>
      <c r="B6" s="105">
        <v>1.7999999999999998</v>
      </c>
    </row>
    <row r="7" spans="1:9" x14ac:dyDescent="0.25">
      <c r="A7" s="86" t="s">
        <v>113</v>
      </c>
      <c r="B7" s="105">
        <v>70.099999999999994</v>
      </c>
    </row>
    <row r="8" spans="1:9" x14ac:dyDescent="0.25">
      <c r="A8" s="87" t="s">
        <v>67</v>
      </c>
      <c r="B8" s="109">
        <v>18.3</v>
      </c>
    </row>
    <row r="9" spans="1:9" x14ac:dyDescent="0.25">
      <c r="A9" s="88" t="s">
        <v>175</v>
      </c>
    </row>
    <row r="10" spans="1:9" x14ac:dyDescent="0.25">
      <c r="A10" s="88" t="s">
        <v>7</v>
      </c>
    </row>
  </sheetData>
  <hyperlinks>
    <hyperlink ref="I1" location="'Lisez-moi'!A1" display="Retour au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15" sqref="I15"/>
    </sheetView>
  </sheetViews>
  <sheetFormatPr baseColWidth="10" defaultRowHeight="15" x14ac:dyDescent="0.25"/>
  <cols>
    <col min="1" max="1" width="74.42578125" customWidth="1"/>
  </cols>
  <sheetData>
    <row r="1" spans="1:9" x14ac:dyDescent="0.25">
      <c r="A1" s="188" t="s">
        <v>197</v>
      </c>
      <c r="I1" s="116" t="s">
        <v>93</v>
      </c>
    </row>
    <row r="3" spans="1:9" x14ac:dyDescent="0.25">
      <c r="A3" t="s">
        <v>199</v>
      </c>
    </row>
    <row r="4" spans="1:9" x14ac:dyDescent="0.25">
      <c r="B4" s="80" t="s">
        <v>39</v>
      </c>
      <c r="C4" s="148" t="s">
        <v>8</v>
      </c>
      <c r="D4" s="148" t="s">
        <v>9</v>
      </c>
      <c r="E4" s="148" t="s">
        <v>10</v>
      </c>
      <c r="F4" s="148" t="s">
        <v>11</v>
      </c>
      <c r="G4" s="148" t="s">
        <v>12</v>
      </c>
      <c r="H4" s="41" t="s">
        <v>13</v>
      </c>
    </row>
    <row r="5" spans="1:9" x14ac:dyDescent="0.25">
      <c r="A5" s="84" t="s">
        <v>51</v>
      </c>
      <c r="B5" s="84">
        <v>3.6999999999999997</v>
      </c>
      <c r="C5" s="144">
        <v>3.2</v>
      </c>
      <c r="D5" s="144">
        <v>3.1</v>
      </c>
      <c r="E5" s="144">
        <v>3.4000000000000004</v>
      </c>
      <c r="F5" s="144">
        <v>3.6999999999999997</v>
      </c>
      <c r="G5" s="144">
        <v>3.4000000000000004</v>
      </c>
      <c r="H5" s="145">
        <v>4.1000000000000005</v>
      </c>
    </row>
    <row r="6" spans="1:9" x14ac:dyDescent="0.25">
      <c r="A6" s="105" t="s">
        <v>111</v>
      </c>
      <c r="B6" s="105">
        <v>6.1</v>
      </c>
      <c r="C6" s="126">
        <v>5</v>
      </c>
      <c r="D6" s="126">
        <v>4.3999999999999995</v>
      </c>
      <c r="E6" s="126">
        <v>4.2</v>
      </c>
      <c r="F6" s="126">
        <v>5.7</v>
      </c>
      <c r="G6" s="126">
        <v>6.2</v>
      </c>
      <c r="H6" s="142">
        <v>7.7</v>
      </c>
    </row>
    <row r="7" spans="1:9" x14ac:dyDescent="0.25">
      <c r="A7" s="105" t="s">
        <v>112</v>
      </c>
      <c r="B7" s="105">
        <v>1.7999999999999998</v>
      </c>
      <c r="C7" s="126">
        <v>1.7000000000000002</v>
      </c>
      <c r="D7" s="126">
        <v>1.7000000000000002</v>
      </c>
      <c r="E7" s="126">
        <v>1.9</v>
      </c>
      <c r="F7" s="126">
        <v>1.9</v>
      </c>
      <c r="G7" s="126">
        <v>2.2999999999999998</v>
      </c>
      <c r="H7" s="142">
        <v>1.9</v>
      </c>
    </row>
    <row r="8" spans="1:9" x14ac:dyDescent="0.25">
      <c r="A8" s="105" t="s">
        <v>113</v>
      </c>
      <c r="B8" s="105">
        <v>70.099999999999994</v>
      </c>
      <c r="C8" s="126">
        <v>73.599999999999994</v>
      </c>
      <c r="D8" s="126">
        <v>74.099999999999994</v>
      </c>
      <c r="E8" s="126">
        <v>72.7</v>
      </c>
      <c r="F8" s="126">
        <v>72.599999999999994</v>
      </c>
      <c r="G8" s="126">
        <v>69.5</v>
      </c>
      <c r="H8" s="142">
        <v>66</v>
      </c>
    </row>
    <row r="9" spans="1:9" x14ac:dyDescent="0.25">
      <c r="A9" s="109" t="s">
        <v>67</v>
      </c>
      <c r="B9" s="109">
        <v>18.3</v>
      </c>
      <c r="C9" s="146">
        <v>16.600000000000001</v>
      </c>
      <c r="D9" s="146">
        <v>16.8</v>
      </c>
      <c r="E9" s="146">
        <v>17.8</v>
      </c>
      <c r="F9" s="146">
        <v>16.100000000000001</v>
      </c>
      <c r="G9" s="146">
        <v>18.600000000000001</v>
      </c>
      <c r="H9" s="147">
        <v>20.3</v>
      </c>
    </row>
    <row r="10" spans="1:9" x14ac:dyDescent="0.25">
      <c r="A10" s="143" t="s">
        <v>175</v>
      </c>
    </row>
    <row r="11" spans="1:9" x14ac:dyDescent="0.25">
      <c r="A11" s="143" t="s">
        <v>7</v>
      </c>
    </row>
  </sheetData>
  <hyperlinks>
    <hyperlink ref="I1" location="'Lisez-moi'!A1" display="Retour au sommair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P12"/>
  <sheetViews>
    <sheetView workbookViewId="0">
      <selection activeCell="B5" sqref="B5:H9"/>
    </sheetView>
  </sheetViews>
  <sheetFormatPr baseColWidth="10" defaultRowHeight="15" x14ac:dyDescent="0.25"/>
  <cols>
    <col min="1" max="1" width="90.42578125" style="69" customWidth="1"/>
    <col min="2" max="16384" width="11.42578125" style="69"/>
  </cols>
  <sheetData>
    <row r="1" spans="1:16" x14ac:dyDescent="0.25">
      <c r="A1" s="4" t="s">
        <v>147</v>
      </c>
      <c r="G1" s="72" t="s">
        <v>93</v>
      </c>
    </row>
    <row r="3" spans="1:16" x14ac:dyDescent="0.25">
      <c r="A3" s="69" t="s">
        <v>151</v>
      </c>
    </row>
    <row r="4" spans="1:16" x14ac:dyDescent="0.25">
      <c r="B4" s="33" t="s">
        <v>0</v>
      </c>
      <c r="C4" s="34" t="s">
        <v>8</v>
      </c>
      <c r="D4" s="31" t="s">
        <v>9</v>
      </c>
      <c r="E4" s="31" t="s">
        <v>10</v>
      </c>
      <c r="F4" s="31" t="s">
        <v>11</v>
      </c>
      <c r="G4" s="31" t="s">
        <v>12</v>
      </c>
      <c r="H4" s="32" t="s">
        <v>13</v>
      </c>
    </row>
    <row r="5" spans="1:16" x14ac:dyDescent="0.25">
      <c r="A5" s="5" t="s">
        <v>1</v>
      </c>
      <c r="B5" s="36">
        <v>0.89999999999999991</v>
      </c>
      <c r="C5" s="18">
        <v>1.9</v>
      </c>
      <c r="D5" s="18">
        <v>1.7000000000000002</v>
      </c>
      <c r="E5" s="18">
        <v>1</v>
      </c>
      <c r="F5" s="18">
        <v>0.89999999999999991</v>
      </c>
      <c r="G5" s="18">
        <v>0.89999999999999991</v>
      </c>
      <c r="H5" s="13">
        <v>0.2</v>
      </c>
      <c r="J5" s="67"/>
      <c r="K5" s="67"/>
      <c r="L5" s="67"/>
      <c r="M5" s="67"/>
      <c r="N5" s="67"/>
      <c r="O5" s="67"/>
      <c r="P5" s="67"/>
    </row>
    <row r="6" spans="1:16" x14ac:dyDescent="0.25">
      <c r="A6" s="6" t="s">
        <v>2</v>
      </c>
      <c r="B6" s="36">
        <v>5.4</v>
      </c>
      <c r="C6" s="18">
        <v>7.1999999999999993</v>
      </c>
      <c r="D6" s="18">
        <v>6.4</v>
      </c>
      <c r="E6" s="18">
        <v>5.2</v>
      </c>
      <c r="F6" s="18">
        <v>4.5</v>
      </c>
      <c r="G6" s="18">
        <v>4.3</v>
      </c>
      <c r="H6" s="13">
        <v>5.0999999999999996</v>
      </c>
      <c r="J6" s="67"/>
      <c r="K6" s="67"/>
      <c r="L6" s="67"/>
      <c r="M6" s="67"/>
      <c r="N6" s="67"/>
      <c r="O6" s="67"/>
      <c r="P6" s="67"/>
    </row>
    <row r="7" spans="1:16" x14ac:dyDescent="0.25">
      <c r="A7" s="6" t="s">
        <v>3</v>
      </c>
      <c r="B7" s="36">
        <v>26.1</v>
      </c>
      <c r="C7" s="18">
        <v>24.4</v>
      </c>
      <c r="D7" s="18">
        <v>21.8</v>
      </c>
      <c r="E7" s="18">
        <v>22.900000000000002</v>
      </c>
      <c r="F7" s="18">
        <v>22.400000000000002</v>
      </c>
      <c r="G7" s="18">
        <v>22</v>
      </c>
      <c r="H7" s="13">
        <v>31.4</v>
      </c>
      <c r="J7" s="67"/>
      <c r="K7" s="67"/>
      <c r="L7" s="67"/>
      <c r="M7" s="67"/>
      <c r="N7" s="67"/>
      <c r="O7" s="67"/>
      <c r="P7" s="67"/>
    </row>
    <row r="8" spans="1:16" x14ac:dyDescent="0.25">
      <c r="A8" s="6" t="s">
        <v>4</v>
      </c>
      <c r="B8" s="36">
        <v>61.4</v>
      </c>
      <c r="C8" s="18">
        <v>61.8</v>
      </c>
      <c r="D8" s="18">
        <v>64.8</v>
      </c>
      <c r="E8" s="18">
        <v>64.3</v>
      </c>
      <c r="F8" s="18">
        <v>64.7</v>
      </c>
      <c r="G8" s="18">
        <v>65.900000000000006</v>
      </c>
      <c r="H8" s="13">
        <v>56.899999999999991</v>
      </c>
      <c r="J8" s="67"/>
      <c r="K8" s="67"/>
      <c r="L8" s="67"/>
      <c r="M8" s="67"/>
      <c r="N8" s="67"/>
      <c r="O8" s="67"/>
      <c r="P8" s="67"/>
    </row>
    <row r="9" spans="1:16" x14ac:dyDescent="0.25">
      <c r="A9" s="7" t="s">
        <v>5</v>
      </c>
      <c r="B9" s="37">
        <v>6.3</v>
      </c>
      <c r="C9" s="20">
        <v>4.5999999999999996</v>
      </c>
      <c r="D9" s="20">
        <v>5.3</v>
      </c>
      <c r="E9" s="20">
        <v>6.6000000000000005</v>
      </c>
      <c r="F9" s="20">
        <v>7.5</v>
      </c>
      <c r="G9" s="20">
        <v>6.9</v>
      </c>
      <c r="H9" s="14">
        <v>6.5</v>
      </c>
      <c r="J9" s="67"/>
      <c r="K9" s="67"/>
      <c r="L9" s="67"/>
      <c r="M9" s="67"/>
      <c r="N9" s="67"/>
      <c r="O9" s="67"/>
      <c r="P9" s="67"/>
    </row>
    <row r="10" spans="1:16" x14ac:dyDescent="0.25">
      <c r="A10" s="8" t="s">
        <v>175</v>
      </c>
    </row>
    <row r="11" spans="1:16" x14ac:dyDescent="0.25">
      <c r="A11" s="8" t="s">
        <v>7</v>
      </c>
    </row>
    <row r="12" spans="1:16" x14ac:dyDescent="0.25">
      <c r="A12" s="62"/>
    </row>
  </sheetData>
  <hyperlinks>
    <hyperlink ref="G1" location="'Lisez-moi'!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H9" sqref="H9"/>
    </sheetView>
  </sheetViews>
  <sheetFormatPr baseColWidth="10" defaultRowHeight="15" x14ac:dyDescent="0.25"/>
  <cols>
    <col min="1" max="1" width="89" customWidth="1"/>
  </cols>
  <sheetData>
    <row r="1" spans="1:8" x14ac:dyDescent="0.25">
      <c r="A1" s="188" t="s">
        <v>197</v>
      </c>
      <c r="H1" s="116" t="s">
        <v>93</v>
      </c>
    </row>
    <row r="2" spans="1:8" s="83" customFormat="1" x14ac:dyDescent="0.25">
      <c r="A2" s="85"/>
    </row>
    <row r="3" spans="1:8" x14ac:dyDescent="0.25">
      <c r="A3" t="s">
        <v>200</v>
      </c>
    </row>
    <row r="4" spans="1:8" ht="131.25" x14ac:dyDescent="0.25">
      <c r="A4" s="83"/>
      <c r="B4" s="108" t="s">
        <v>51</v>
      </c>
      <c r="C4" s="106" t="s">
        <v>111</v>
      </c>
      <c r="D4" s="106" t="s">
        <v>112</v>
      </c>
      <c r="E4" s="106" t="s">
        <v>113</v>
      </c>
      <c r="F4" s="107" t="s">
        <v>67</v>
      </c>
      <c r="G4" s="81" t="s">
        <v>78</v>
      </c>
    </row>
    <row r="5" spans="1:8" x14ac:dyDescent="0.25">
      <c r="A5" s="104" t="s">
        <v>0</v>
      </c>
      <c r="B5" s="123">
        <v>3.6999999999999997</v>
      </c>
      <c r="C5" s="124">
        <v>6.1</v>
      </c>
      <c r="D5" s="124">
        <v>1.7999999999999998</v>
      </c>
      <c r="E5" s="124">
        <v>70.099999999999994</v>
      </c>
      <c r="F5" s="125">
        <v>18.3</v>
      </c>
      <c r="G5" s="80"/>
    </row>
    <row r="6" spans="1:8" x14ac:dyDescent="0.25">
      <c r="A6" s="121" t="s">
        <v>46</v>
      </c>
      <c r="B6" s="149">
        <v>1.0999999999999999</v>
      </c>
      <c r="C6" s="150" t="s">
        <v>78</v>
      </c>
      <c r="D6" s="150" t="s">
        <v>78</v>
      </c>
      <c r="E6" s="150">
        <v>84.6</v>
      </c>
      <c r="F6" s="151">
        <v>11.1</v>
      </c>
      <c r="G6" s="102">
        <f>100-SUM(B6:F6)</f>
        <v>3.2000000000000171</v>
      </c>
    </row>
    <row r="7" spans="1:8" x14ac:dyDescent="0.25">
      <c r="A7" s="86" t="s">
        <v>16</v>
      </c>
      <c r="B7" s="119">
        <v>2.1</v>
      </c>
      <c r="C7" s="122" t="s">
        <v>78</v>
      </c>
      <c r="D7" s="122" t="s">
        <v>78</v>
      </c>
      <c r="E7" s="122">
        <v>78.7</v>
      </c>
      <c r="F7" s="120">
        <v>14.000000000000002</v>
      </c>
      <c r="G7" s="102">
        <f t="shared" ref="G7:G8" si="0">100-SUM(B7:F7)</f>
        <v>5.2000000000000028</v>
      </c>
    </row>
    <row r="8" spans="1:8" x14ac:dyDescent="0.25">
      <c r="A8" s="86" t="s">
        <v>17</v>
      </c>
      <c r="B8" s="119">
        <v>0</v>
      </c>
      <c r="C8" s="122">
        <v>0</v>
      </c>
      <c r="D8" s="122" t="s">
        <v>78</v>
      </c>
      <c r="E8" s="122">
        <v>88.3</v>
      </c>
      <c r="F8" s="120" t="s">
        <v>78</v>
      </c>
      <c r="G8" s="102">
        <f t="shared" si="0"/>
        <v>11.700000000000003</v>
      </c>
    </row>
    <row r="9" spans="1:8" x14ac:dyDescent="0.25">
      <c r="A9" s="86" t="s">
        <v>18</v>
      </c>
      <c r="B9" s="119">
        <v>11.200000000000001</v>
      </c>
      <c r="C9" s="122">
        <v>7.6</v>
      </c>
      <c r="D9" s="122">
        <v>5.8999999999999995</v>
      </c>
      <c r="E9" s="122">
        <v>57.9</v>
      </c>
      <c r="F9" s="120">
        <v>17.399999999999999</v>
      </c>
      <c r="G9" s="105"/>
    </row>
    <row r="10" spans="1:8" x14ac:dyDescent="0.25">
      <c r="A10" s="86" t="s">
        <v>19</v>
      </c>
      <c r="B10" s="119">
        <v>8.5</v>
      </c>
      <c r="C10" s="122">
        <v>16.400000000000002</v>
      </c>
      <c r="D10" s="122">
        <v>3.3000000000000003</v>
      </c>
      <c r="E10" s="122">
        <v>48.8</v>
      </c>
      <c r="F10" s="120">
        <v>23</v>
      </c>
      <c r="G10" s="105"/>
    </row>
    <row r="11" spans="1:8" x14ac:dyDescent="0.25">
      <c r="A11" s="86" t="s">
        <v>20</v>
      </c>
      <c r="B11" s="119">
        <v>8.2000000000000011</v>
      </c>
      <c r="C11" s="122">
        <v>8.4</v>
      </c>
      <c r="D11" s="122">
        <v>4.3</v>
      </c>
      <c r="E11" s="122">
        <v>62.3</v>
      </c>
      <c r="F11" s="120">
        <v>16.900000000000002</v>
      </c>
      <c r="G11" s="105"/>
    </row>
    <row r="12" spans="1:8" x14ac:dyDescent="0.25">
      <c r="A12" s="86" t="s">
        <v>21</v>
      </c>
      <c r="B12" s="119">
        <v>1.4000000000000001</v>
      </c>
      <c r="C12" s="122">
        <v>2.9000000000000004</v>
      </c>
      <c r="D12" s="122">
        <v>0.70000000000000007</v>
      </c>
      <c r="E12" s="122">
        <v>77.600000000000009</v>
      </c>
      <c r="F12" s="120">
        <v>17.399999999999999</v>
      </c>
      <c r="G12" s="105"/>
    </row>
    <row r="13" spans="1:8" x14ac:dyDescent="0.25">
      <c r="A13" s="86" t="s">
        <v>22</v>
      </c>
      <c r="B13" s="119">
        <v>3</v>
      </c>
      <c r="C13" s="122">
        <v>6</v>
      </c>
      <c r="D13" s="122">
        <v>1</v>
      </c>
      <c r="E13" s="122">
        <v>72.3</v>
      </c>
      <c r="F13" s="120">
        <v>17.599999999999998</v>
      </c>
      <c r="G13" s="105"/>
    </row>
    <row r="14" spans="1:8" x14ac:dyDescent="0.25">
      <c r="A14" s="86" t="s">
        <v>23</v>
      </c>
      <c r="B14" s="119">
        <v>3</v>
      </c>
      <c r="C14" s="122">
        <v>15</v>
      </c>
      <c r="D14" s="122">
        <v>1.6</v>
      </c>
      <c r="E14" s="122">
        <v>59.3</v>
      </c>
      <c r="F14" s="120">
        <v>21.2</v>
      </c>
      <c r="G14" s="105"/>
    </row>
    <row r="15" spans="1:8" x14ac:dyDescent="0.25">
      <c r="A15" s="86" t="s">
        <v>24</v>
      </c>
      <c r="B15" s="119">
        <v>9.1999999999999993</v>
      </c>
      <c r="C15" s="122">
        <v>14.499999999999998</v>
      </c>
      <c r="D15" s="122">
        <v>5.7</v>
      </c>
      <c r="E15" s="122">
        <v>39.1</v>
      </c>
      <c r="F15" s="120">
        <v>31.5</v>
      </c>
      <c r="G15" s="105"/>
    </row>
    <row r="16" spans="1:8" x14ac:dyDescent="0.25">
      <c r="A16" s="86" t="s">
        <v>25</v>
      </c>
      <c r="B16" s="119">
        <v>1.6</v>
      </c>
      <c r="C16" s="122">
        <v>3.2</v>
      </c>
      <c r="D16" s="122">
        <v>3</v>
      </c>
      <c r="E16" s="122">
        <v>78.8</v>
      </c>
      <c r="F16" s="120">
        <v>13.4</v>
      </c>
      <c r="G16" s="105"/>
    </row>
    <row r="17" spans="1:7" x14ac:dyDescent="0.25">
      <c r="A17" s="86" t="s">
        <v>26</v>
      </c>
      <c r="B17" s="119">
        <v>1.5</v>
      </c>
      <c r="C17" s="122">
        <v>1.5</v>
      </c>
      <c r="D17" s="122">
        <v>0.4</v>
      </c>
      <c r="E17" s="122">
        <v>90.7</v>
      </c>
      <c r="F17" s="120">
        <v>5.8999999999999995</v>
      </c>
      <c r="G17" s="105"/>
    </row>
    <row r="18" spans="1:7" x14ac:dyDescent="0.25">
      <c r="A18" s="86" t="s">
        <v>27</v>
      </c>
      <c r="B18" s="119">
        <v>3.6999999999999997</v>
      </c>
      <c r="C18" s="122">
        <v>3.4000000000000004</v>
      </c>
      <c r="D18" s="122">
        <v>1.3</v>
      </c>
      <c r="E18" s="122">
        <v>74.7</v>
      </c>
      <c r="F18" s="120">
        <v>16.900000000000002</v>
      </c>
      <c r="G18" s="105"/>
    </row>
    <row r="19" spans="1:7" x14ac:dyDescent="0.25">
      <c r="A19" s="86" t="s">
        <v>28</v>
      </c>
      <c r="B19" s="119">
        <v>3.6999999999999997</v>
      </c>
      <c r="C19" s="122">
        <v>5.2</v>
      </c>
      <c r="D19" s="122">
        <v>1.7000000000000002</v>
      </c>
      <c r="E19" s="122">
        <v>67.300000000000011</v>
      </c>
      <c r="F19" s="120">
        <v>22</v>
      </c>
      <c r="G19" s="105"/>
    </row>
    <row r="20" spans="1:7" x14ac:dyDescent="0.25">
      <c r="A20" s="86" t="s">
        <v>29</v>
      </c>
      <c r="B20" s="119">
        <v>1</v>
      </c>
      <c r="C20" s="122">
        <v>1.7999999999999998</v>
      </c>
      <c r="D20" s="122">
        <v>0.8</v>
      </c>
      <c r="E20" s="122">
        <v>77.900000000000006</v>
      </c>
      <c r="F20" s="120">
        <v>18.399999999999999</v>
      </c>
      <c r="G20" s="105"/>
    </row>
    <row r="21" spans="1:7" x14ac:dyDescent="0.25">
      <c r="A21" s="87" t="s">
        <v>30</v>
      </c>
      <c r="B21" s="123">
        <v>6</v>
      </c>
      <c r="C21" s="124">
        <v>5.4</v>
      </c>
      <c r="D21" s="124">
        <v>0.70000000000000007</v>
      </c>
      <c r="E21" s="124">
        <v>69.3</v>
      </c>
      <c r="F21" s="125">
        <v>18.600000000000001</v>
      </c>
      <c r="G21" s="109"/>
    </row>
    <row r="22" spans="1:7" x14ac:dyDescent="0.25">
      <c r="A22" s="143" t="s">
        <v>175</v>
      </c>
    </row>
    <row r="23" spans="1:7" x14ac:dyDescent="0.25">
      <c r="A23" s="143" t="s">
        <v>7</v>
      </c>
    </row>
  </sheetData>
  <hyperlinks>
    <hyperlink ref="H1" location="'Lisez-moi'!A1" display="Retour au sommair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I1" sqref="I1"/>
    </sheetView>
  </sheetViews>
  <sheetFormatPr baseColWidth="10" defaultRowHeight="15" x14ac:dyDescent="0.25"/>
  <cols>
    <col min="1" max="1" width="73" style="186" customWidth="1"/>
    <col min="2" max="16384" width="11.42578125" style="186"/>
  </cols>
  <sheetData>
    <row r="1" spans="1:9" x14ac:dyDescent="0.25">
      <c r="A1" s="188" t="s">
        <v>333</v>
      </c>
      <c r="I1" s="116" t="s">
        <v>93</v>
      </c>
    </row>
    <row r="3" spans="1:9" x14ac:dyDescent="0.25">
      <c r="A3" s="186" t="s">
        <v>332</v>
      </c>
    </row>
    <row r="4" spans="1:9" x14ac:dyDescent="0.25">
      <c r="B4" s="100" t="s">
        <v>0</v>
      </c>
      <c r="C4" s="34" t="s">
        <v>8</v>
      </c>
      <c r="D4" s="98" t="s">
        <v>9</v>
      </c>
      <c r="E4" s="98" t="s">
        <v>10</v>
      </c>
      <c r="F4" s="98" t="s">
        <v>11</v>
      </c>
      <c r="G4" s="98" t="s">
        <v>12</v>
      </c>
      <c r="H4" s="99" t="s">
        <v>13</v>
      </c>
    </row>
    <row r="5" spans="1:9" x14ac:dyDescent="0.25">
      <c r="A5" s="5" t="s">
        <v>46</v>
      </c>
      <c r="B5" s="255">
        <v>18.091000000000001</v>
      </c>
      <c r="C5" s="261">
        <v>1.776</v>
      </c>
      <c r="D5" s="262">
        <v>6.44</v>
      </c>
      <c r="E5" s="262">
        <v>2.29</v>
      </c>
      <c r="F5" s="262">
        <v>4.9889999999999999</v>
      </c>
      <c r="G5" s="262">
        <v>12.436999999999999</v>
      </c>
      <c r="H5" s="263">
        <v>23.998000000000001</v>
      </c>
    </row>
    <row r="6" spans="1:9" x14ac:dyDescent="0.25">
      <c r="A6" s="189" t="s">
        <v>331</v>
      </c>
      <c r="B6" s="255">
        <v>6.15</v>
      </c>
      <c r="C6" s="261">
        <v>6.7000000000000004E-2</v>
      </c>
      <c r="D6" s="264">
        <v>1.298</v>
      </c>
      <c r="E6" s="264">
        <v>4.117</v>
      </c>
      <c r="F6" s="264">
        <v>6.8449999999999998</v>
      </c>
      <c r="G6" s="264">
        <v>5.7480000000000002</v>
      </c>
      <c r="H6" s="265">
        <v>10.971</v>
      </c>
    </row>
    <row r="7" spans="1:9" x14ac:dyDescent="0.25">
      <c r="A7" s="189" t="s">
        <v>17</v>
      </c>
      <c r="B7" s="255">
        <v>5.2729999999999997</v>
      </c>
      <c r="C7" s="261" t="s">
        <v>78</v>
      </c>
      <c r="D7" s="264">
        <v>7</v>
      </c>
      <c r="E7" s="264">
        <v>0</v>
      </c>
      <c r="F7" s="264" t="s">
        <v>78</v>
      </c>
      <c r="G7" s="264">
        <v>0</v>
      </c>
      <c r="H7" s="265">
        <v>6.2889999999999997</v>
      </c>
    </row>
    <row r="8" spans="1:9" x14ac:dyDescent="0.25">
      <c r="A8" s="189" t="s">
        <v>330</v>
      </c>
      <c r="B8" s="255">
        <v>20.858000000000001</v>
      </c>
      <c r="C8" s="261">
        <v>9.6180000000000003</v>
      </c>
      <c r="D8" s="264">
        <v>13.217000000000001</v>
      </c>
      <c r="E8" s="264">
        <v>11.335000000000001</v>
      </c>
      <c r="F8" s="264">
        <v>12.516</v>
      </c>
      <c r="G8" s="264">
        <v>18.321999999999999</v>
      </c>
      <c r="H8" s="265">
        <v>28.809000000000001</v>
      </c>
    </row>
    <row r="9" spans="1:9" x14ac:dyDescent="0.25">
      <c r="A9" s="189" t="s">
        <v>19</v>
      </c>
      <c r="B9" s="255">
        <v>29.568000000000001</v>
      </c>
      <c r="C9" s="261">
        <v>1.5389999999999999</v>
      </c>
      <c r="D9" s="264">
        <v>0.434</v>
      </c>
      <c r="E9" s="264">
        <v>15.382</v>
      </c>
      <c r="F9" s="264">
        <v>9.3520000000000003</v>
      </c>
      <c r="G9" s="264">
        <v>9.0869999999999997</v>
      </c>
      <c r="H9" s="265">
        <v>35.095999999999997</v>
      </c>
    </row>
    <row r="10" spans="1:9" x14ac:dyDescent="0.25">
      <c r="A10" s="189" t="s">
        <v>20</v>
      </c>
      <c r="B10" s="255">
        <v>12.311</v>
      </c>
      <c r="C10" s="261">
        <v>1.4670000000000001</v>
      </c>
      <c r="D10" s="264">
        <v>3.2730000000000001</v>
      </c>
      <c r="E10" s="264">
        <v>6.8040000000000003</v>
      </c>
      <c r="F10" s="264">
        <v>11.653</v>
      </c>
      <c r="G10" s="264">
        <v>13.802</v>
      </c>
      <c r="H10" s="265">
        <v>22.776</v>
      </c>
    </row>
    <row r="11" spans="1:9" x14ac:dyDescent="0.25">
      <c r="A11" s="189" t="s">
        <v>21</v>
      </c>
      <c r="B11" s="255">
        <v>5.0880000000000001</v>
      </c>
      <c r="C11" s="261">
        <v>1.444</v>
      </c>
      <c r="D11" s="264">
        <v>2.0470000000000002</v>
      </c>
      <c r="E11" s="264">
        <v>8.9469999999999992</v>
      </c>
      <c r="F11" s="264">
        <v>3.7709999999999999</v>
      </c>
      <c r="G11" s="264">
        <v>5.43</v>
      </c>
      <c r="H11" s="265">
        <v>12.093999999999999</v>
      </c>
    </row>
    <row r="12" spans="1:9" x14ac:dyDescent="0.25">
      <c r="A12" s="189" t="s">
        <v>22</v>
      </c>
      <c r="B12" s="255">
        <v>11.837</v>
      </c>
      <c r="C12" s="261">
        <v>5.7850000000000001</v>
      </c>
      <c r="D12" s="264">
        <v>9.8970000000000002</v>
      </c>
      <c r="E12" s="264">
        <v>12.61</v>
      </c>
      <c r="F12" s="264">
        <v>15.016999999999999</v>
      </c>
      <c r="G12" s="264">
        <v>21.879000000000001</v>
      </c>
      <c r="H12" s="265">
        <v>11.036</v>
      </c>
    </row>
    <row r="13" spans="1:9" x14ac:dyDescent="0.25">
      <c r="A13" s="189" t="s">
        <v>23</v>
      </c>
      <c r="B13" s="255">
        <v>7.05</v>
      </c>
      <c r="C13" s="261">
        <v>1.766</v>
      </c>
      <c r="D13" s="264">
        <v>2.2549999999999999</v>
      </c>
      <c r="E13" s="264">
        <v>6.9660000000000002</v>
      </c>
      <c r="F13" s="264">
        <v>3.16</v>
      </c>
      <c r="G13" s="264">
        <v>5.8890000000000002</v>
      </c>
      <c r="H13" s="265">
        <v>10.367000000000001</v>
      </c>
    </row>
    <row r="14" spans="1:9" x14ac:dyDescent="0.25">
      <c r="A14" s="189" t="s">
        <v>24</v>
      </c>
      <c r="B14" s="255">
        <v>8.1969999999999992</v>
      </c>
      <c r="C14" s="261">
        <v>1.6180000000000001</v>
      </c>
      <c r="D14" s="264">
        <v>6.3689999999999998</v>
      </c>
      <c r="E14" s="264">
        <v>4.6150000000000002</v>
      </c>
      <c r="F14" s="264">
        <v>5.4630000000000001</v>
      </c>
      <c r="G14" s="264">
        <v>8.6660000000000004</v>
      </c>
      <c r="H14" s="265">
        <v>18.763000000000002</v>
      </c>
    </row>
    <row r="15" spans="1:9" x14ac:dyDescent="0.25">
      <c r="A15" s="189" t="s">
        <v>25</v>
      </c>
      <c r="B15" s="255">
        <v>68.272999999999996</v>
      </c>
      <c r="C15" s="261">
        <v>52.241</v>
      </c>
      <c r="D15" s="264">
        <v>56.264000000000003</v>
      </c>
      <c r="E15" s="264">
        <v>71.906999999999996</v>
      </c>
      <c r="F15" s="264">
        <v>67.893000000000001</v>
      </c>
      <c r="G15" s="264">
        <v>67.656999999999996</v>
      </c>
      <c r="H15" s="265">
        <v>72.861999999999995</v>
      </c>
    </row>
    <row r="16" spans="1:9" x14ac:dyDescent="0.25">
      <c r="A16" s="189" t="s">
        <v>26</v>
      </c>
      <c r="B16" s="255">
        <v>52.488999999999997</v>
      </c>
      <c r="C16" s="261">
        <v>23.966000000000001</v>
      </c>
      <c r="D16" s="264">
        <v>38.308999999999997</v>
      </c>
      <c r="E16" s="264">
        <v>49.091000000000001</v>
      </c>
      <c r="F16" s="264">
        <v>55.436999999999998</v>
      </c>
      <c r="G16" s="264">
        <v>61.133000000000003</v>
      </c>
      <c r="H16" s="265">
        <v>54.301000000000002</v>
      </c>
    </row>
    <row r="17" spans="1:8" x14ac:dyDescent="0.25">
      <c r="A17" s="189" t="s">
        <v>27</v>
      </c>
      <c r="B17" s="255">
        <v>28.649000000000001</v>
      </c>
      <c r="C17" s="261">
        <v>11.51</v>
      </c>
      <c r="D17" s="264">
        <v>11.635999999999999</v>
      </c>
      <c r="E17" s="264">
        <v>33.555999999999997</v>
      </c>
      <c r="F17" s="264">
        <v>23.097999999999999</v>
      </c>
      <c r="G17" s="264">
        <v>32.145000000000003</v>
      </c>
      <c r="H17" s="265">
        <v>49.183999999999997</v>
      </c>
    </row>
    <row r="18" spans="1:8" x14ac:dyDescent="0.25">
      <c r="A18" s="189" t="s">
        <v>28</v>
      </c>
      <c r="B18" s="255">
        <v>30.280999999999999</v>
      </c>
      <c r="C18" s="261">
        <v>21.652999999999999</v>
      </c>
      <c r="D18" s="264">
        <v>26.821000000000002</v>
      </c>
      <c r="E18" s="264">
        <v>28.736000000000001</v>
      </c>
      <c r="F18" s="264">
        <v>31.132000000000001</v>
      </c>
      <c r="G18" s="264">
        <v>37.484999999999999</v>
      </c>
      <c r="H18" s="265">
        <v>32.762</v>
      </c>
    </row>
    <row r="19" spans="1:8" x14ac:dyDescent="0.25">
      <c r="A19" s="189" t="s">
        <v>29</v>
      </c>
      <c r="B19" s="255">
        <v>5.2889999999999997</v>
      </c>
      <c r="C19" s="261">
        <v>4.0780000000000003</v>
      </c>
      <c r="D19" s="264">
        <v>4.4390000000000001</v>
      </c>
      <c r="E19" s="264">
        <v>3.1040000000000001</v>
      </c>
      <c r="F19" s="264">
        <v>6.1740000000000004</v>
      </c>
      <c r="G19" s="264">
        <v>6.633</v>
      </c>
      <c r="H19" s="265">
        <v>5.9710000000000001</v>
      </c>
    </row>
    <row r="20" spans="1:8" x14ac:dyDescent="0.25">
      <c r="A20" s="190" t="s">
        <v>30</v>
      </c>
      <c r="B20" s="256">
        <v>17.196999999999999</v>
      </c>
      <c r="C20" s="261">
        <v>11.816000000000001</v>
      </c>
      <c r="D20" s="264">
        <v>16.523</v>
      </c>
      <c r="E20" s="264">
        <v>15.553000000000001</v>
      </c>
      <c r="F20" s="264">
        <v>15.837999999999999</v>
      </c>
      <c r="G20" s="264">
        <v>22.222999999999999</v>
      </c>
      <c r="H20" s="265">
        <v>27.491</v>
      </c>
    </row>
    <row r="21" spans="1:8" x14ac:dyDescent="0.25">
      <c r="A21" s="257" t="s">
        <v>0</v>
      </c>
      <c r="B21" s="258">
        <v>18.812000000000001</v>
      </c>
      <c r="C21" s="258">
        <v>8.875</v>
      </c>
      <c r="D21" s="259">
        <v>11.846</v>
      </c>
      <c r="E21" s="259">
        <v>14.673</v>
      </c>
      <c r="F21" s="259">
        <v>16.614999999999998</v>
      </c>
      <c r="G21" s="259">
        <v>20.597999999999999</v>
      </c>
      <c r="H21" s="260">
        <v>25.824000000000002</v>
      </c>
    </row>
    <row r="22" spans="1:8" x14ac:dyDescent="0.25">
      <c r="A22" s="143" t="s">
        <v>175</v>
      </c>
    </row>
    <row r="23" spans="1:8" x14ac:dyDescent="0.25">
      <c r="A23" s="143" t="s">
        <v>7</v>
      </c>
    </row>
  </sheetData>
  <hyperlinks>
    <hyperlink ref="I1" location="'Lisez-moi'!A1" display="Retour au sommair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5" x14ac:dyDescent="0.25"/>
  <cols>
    <col min="1" max="1" width="79.140625" customWidth="1"/>
    <col min="2" max="2" width="13.85546875" customWidth="1"/>
  </cols>
  <sheetData>
    <row r="1" spans="1:6" x14ac:dyDescent="0.25">
      <c r="A1" s="188" t="s">
        <v>202</v>
      </c>
      <c r="F1" s="116" t="s">
        <v>93</v>
      </c>
    </row>
    <row r="3" spans="1:6" x14ac:dyDescent="0.25">
      <c r="A3" s="186" t="s">
        <v>207</v>
      </c>
      <c r="B3" s="186"/>
    </row>
    <row r="4" spans="1:6" x14ac:dyDescent="0.25">
      <c r="A4" s="39" t="s">
        <v>203</v>
      </c>
      <c r="B4" s="238">
        <v>9</v>
      </c>
      <c r="C4" s="237"/>
    </row>
    <row r="5" spans="1:6" x14ac:dyDescent="0.25">
      <c r="A5" s="61" t="s">
        <v>204</v>
      </c>
      <c r="B5" s="239">
        <v>17.299999999999997</v>
      </c>
      <c r="C5" s="237"/>
    </row>
    <row r="6" spans="1:6" x14ac:dyDescent="0.25">
      <c r="A6" s="61" t="s">
        <v>205</v>
      </c>
      <c r="B6" s="239">
        <v>32.6</v>
      </c>
      <c r="C6" s="237"/>
    </row>
    <row r="7" spans="1:6" x14ac:dyDescent="0.25">
      <c r="A7" s="40" t="s">
        <v>206</v>
      </c>
      <c r="B7" s="240">
        <v>41.199999999999996</v>
      </c>
      <c r="C7" s="237"/>
    </row>
    <row r="8" spans="1:6" s="186" customFormat="1" x14ac:dyDescent="0.25">
      <c r="A8" s="241" t="s">
        <v>328</v>
      </c>
      <c r="B8" s="236"/>
      <c r="C8" s="236"/>
    </row>
    <row r="9" spans="1:6" s="186" customFormat="1" x14ac:dyDescent="0.25">
      <c r="A9" s="88" t="s">
        <v>175</v>
      </c>
      <c r="B9" s="236"/>
      <c r="C9" s="236"/>
    </row>
    <row r="10" spans="1:6" s="186" customFormat="1" x14ac:dyDescent="0.25">
      <c r="A10" s="88" t="s">
        <v>7</v>
      </c>
      <c r="B10" s="236"/>
      <c r="C10" s="236"/>
    </row>
  </sheetData>
  <hyperlinks>
    <hyperlink ref="F1" location="'Lisez-moi'!A1" display="Retour au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I10" sqref="I10"/>
    </sheetView>
  </sheetViews>
  <sheetFormatPr baseColWidth="10" defaultRowHeight="15" x14ac:dyDescent="0.25"/>
  <cols>
    <col min="1" max="1" width="41" customWidth="1"/>
    <col min="2" max="8" width="13.85546875" customWidth="1"/>
  </cols>
  <sheetData>
    <row r="1" spans="1:9" x14ac:dyDescent="0.25">
      <c r="A1" s="188" t="s">
        <v>202</v>
      </c>
      <c r="I1" s="116" t="s">
        <v>93</v>
      </c>
    </row>
    <row r="3" spans="1:9" x14ac:dyDescent="0.25">
      <c r="A3" s="186" t="s">
        <v>208</v>
      </c>
      <c r="B3" s="186"/>
      <c r="C3" s="186"/>
      <c r="D3" s="186"/>
      <c r="E3" s="186"/>
      <c r="F3" s="186"/>
      <c r="G3" s="186"/>
      <c r="H3" s="186"/>
    </row>
    <row r="4" spans="1:9" x14ac:dyDescent="0.25">
      <c r="A4" s="186"/>
      <c r="B4" s="100" t="s">
        <v>39</v>
      </c>
      <c r="C4" s="34" t="s">
        <v>8</v>
      </c>
      <c r="D4" s="98" t="s">
        <v>9</v>
      </c>
      <c r="E4" s="98" t="s">
        <v>10</v>
      </c>
      <c r="F4" s="98" t="s">
        <v>11</v>
      </c>
      <c r="G4" s="98" t="s">
        <v>12</v>
      </c>
      <c r="H4" s="99" t="s">
        <v>13</v>
      </c>
    </row>
    <row r="5" spans="1:9" x14ac:dyDescent="0.25">
      <c r="A5" s="39" t="s">
        <v>203</v>
      </c>
      <c r="B5" s="242">
        <f>100*HLOOKUP("q14mod1",[1]data!$1:$1048576,VLOOKUP("EnsEns",[1]data_rep!$A$1:$B$200,2,FALSE),FALSE)</f>
        <v>9</v>
      </c>
      <c r="C5" s="195">
        <f>100*HLOOKUP("q14mod1",[1]data!$1:$1048576,VLOOKUP("1Ens",[1]data!$A$1:$B$200,2,FALSE),FALSE)</f>
        <v>11.200000000000001</v>
      </c>
      <c r="D5" s="193">
        <f>100*HLOOKUP("q14mod1",[1]data!$1:$1048576,VLOOKUP("2Ens",[1]data!$A$1:$B$200,2,FALSE),FALSE)</f>
        <v>10.299999999999999</v>
      </c>
      <c r="E5" s="193">
        <f>100*HLOOKUP("q14mod1",[1]data!$1:$1048576,VLOOKUP("3Ens",[1]data!$A$1:$B$200,2,FALSE),FALSE)</f>
        <v>10.5</v>
      </c>
      <c r="F5" s="193">
        <f>100*HLOOKUP("q14mod1",[1]data!$1:$1048576,VLOOKUP("4Ens",[1]data!$A$1:$B$200,2,FALSE),FALSE)</f>
        <v>9.8000000000000007</v>
      </c>
      <c r="G5" s="193">
        <f>100*HLOOKUP("q14mod1",[1]data!$1:$1048576,VLOOKUP("5Ens",[1]data!$A$1:$B$200,2,FALSE),FALSE)</f>
        <v>8.3000000000000007</v>
      </c>
      <c r="H5" s="191">
        <f>100*HLOOKUP("q14mod1",[1]data!$1:$1048576,VLOOKUP("6Ens",[1]data!$A$1:$B$200,2,FALSE),FALSE)</f>
        <v>8.2000000000000011</v>
      </c>
    </row>
    <row r="6" spans="1:9" x14ac:dyDescent="0.25">
      <c r="A6" s="61" t="s">
        <v>204</v>
      </c>
      <c r="B6" s="243">
        <f>100*HLOOKUP("q14mod2",[1]data!$1:$1048576,VLOOKUP("EnsEns",[1]data_rep!$A$1:$B$200,2,FALSE),FALSE)</f>
        <v>17.299999999999997</v>
      </c>
      <c r="C6" s="195">
        <f>100*HLOOKUP("q14mod2",[1]data!$1:$1048576,VLOOKUP("1Ens",[1]data!$A$1:$B$200,2,FALSE),FALSE)</f>
        <v>15.7</v>
      </c>
      <c r="D6" s="193">
        <f>100*HLOOKUP("q14mod2",[1]data!$1:$1048576,VLOOKUP("2Ens",[1]data!$A$1:$B$200,2,FALSE),FALSE)</f>
        <v>15.8</v>
      </c>
      <c r="E6" s="193">
        <f>100*HLOOKUP("q14mod2",[1]data!$1:$1048576,VLOOKUP("3Ens",[1]data!$A$1:$B$200,2,FALSE),FALSE)</f>
        <v>15.9</v>
      </c>
      <c r="F6" s="193">
        <f>100*HLOOKUP("q14mod2",[1]data!$1:$1048576,VLOOKUP("4Ens",[1]data!$A$1:$B$200,2,FALSE),FALSE)</f>
        <v>18.600000000000001</v>
      </c>
      <c r="G6" s="193">
        <f>100*HLOOKUP("q14mod2",[1]data!$1:$1048576,VLOOKUP("5Ens",[1]data!$A$1:$B$200,2,FALSE),FALSE)</f>
        <v>18.899999999999999</v>
      </c>
      <c r="H6" s="191">
        <f>100*HLOOKUP("q14mod2",[1]data!$1:$1048576,VLOOKUP("6Ens",[1]data!$A$1:$B$200,2,FALSE),FALSE)</f>
        <v>17.2</v>
      </c>
    </row>
    <row r="7" spans="1:9" x14ac:dyDescent="0.25">
      <c r="A7" s="61" t="s">
        <v>205</v>
      </c>
      <c r="B7" s="243">
        <f>100*HLOOKUP("q14mod3",[1]data!$1:$1048576,VLOOKUP("EnsEns",[1]data_rep!$A$1:$B$200,2,FALSE),FALSE)</f>
        <v>32.6</v>
      </c>
      <c r="C7" s="195">
        <f>100*HLOOKUP("q14mod3",[1]data!$1:$1048576,VLOOKUP("1Ens",[1]data!$A$1:$B$200,2,FALSE),FALSE)</f>
        <v>23.3</v>
      </c>
      <c r="D7" s="193">
        <f>100*HLOOKUP("q14mod3",[1]data!$1:$1048576,VLOOKUP("2Ens",[1]data!$A$1:$B$200,2,FALSE),FALSE)</f>
        <v>30.5</v>
      </c>
      <c r="E7" s="193">
        <f>100*HLOOKUP("q14mod3",[1]data!$1:$1048576,VLOOKUP("3Ens",[1]data!$A$1:$B$200,2,FALSE),FALSE)</f>
        <v>29.5</v>
      </c>
      <c r="F7" s="193">
        <f>100*HLOOKUP("q14mod3",[1]data!$1:$1048576,VLOOKUP("4Ens",[1]data!$A$1:$B$200,2,FALSE),FALSE)</f>
        <v>31.8</v>
      </c>
      <c r="G7" s="193">
        <f>100*HLOOKUP("q14mod3",[1]data!$1:$1048576,VLOOKUP("5Ens",[1]data!$A$1:$B$200,2,FALSE),FALSE)</f>
        <v>32.4</v>
      </c>
      <c r="H7" s="191">
        <f>100*HLOOKUP("q14mod3",[1]data!$1:$1048576,VLOOKUP("6Ens",[1]data!$A$1:$B$200,2,FALSE),FALSE)</f>
        <v>34.5</v>
      </c>
    </row>
    <row r="8" spans="1:9" x14ac:dyDescent="0.25">
      <c r="A8" s="40" t="s">
        <v>206</v>
      </c>
      <c r="B8" s="244">
        <f>100*HLOOKUP("q14mod4",[1]data!$1:$1048576,VLOOKUP("EnsEns",[1]data_rep!$A$1:$B$200,2,FALSE),FALSE)</f>
        <v>41.199999999999996</v>
      </c>
      <c r="C8" s="196">
        <f>100*HLOOKUP("q14mod4",[1]data!$1:$1048576,VLOOKUP("1Ens",[1]data!$A$1:$B$200,2,FALSE),FALSE)</f>
        <v>49.8</v>
      </c>
      <c r="D8" s="194">
        <f>100*HLOOKUP("q14mod4",[1]data!$1:$1048576,VLOOKUP("2Ens",[1]data!$A$1:$B$200,2,FALSE),FALSE)</f>
        <v>43.4</v>
      </c>
      <c r="E8" s="194">
        <f>100*HLOOKUP("q14mod4",[1]data!$1:$1048576,VLOOKUP("3Ens",[1]data!$A$1:$B$200,2,FALSE),FALSE)</f>
        <v>44.1</v>
      </c>
      <c r="F8" s="194">
        <f>100*HLOOKUP("q14mod4",[1]data!$1:$1048576,VLOOKUP("4Ens",[1]data!$A$1:$B$200,2,FALSE),FALSE)</f>
        <v>39.800000000000004</v>
      </c>
      <c r="G8" s="194">
        <f>100*HLOOKUP("q14mod4",[1]data!$1:$1048576,VLOOKUP("5Ens",[1]data!$A$1:$B$200,2,FALSE),FALSE)</f>
        <v>40.400000000000006</v>
      </c>
      <c r="H8" s="192">
        <f>100*HLOOKUP("q14mod4",[1]data!$1:$1048576,VLOOKUP("6Ens",[1]data!$A$1:$B$200,2,FALSE),FALSE)</f>
        <v>40</v>
      </c>
    </row>
    <row r="9" spans="1:9" x14ac:dyDescent="0.25">
      <c r="A9" s="88" t="s">
        <v>175</v>
      </c>
    </row>
    <row r="10" spans="1:9" x14ac:dyDescent="0.25">
      <c r="A10" s="88" t="s">
        <v>7</v>
      </c>
    </row>
  </sheetData>
  <hyperlinks>
    <hyperlink ref="I1" location="'Lisez-moi'!A1" display="Retour au sommair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G4" sqref="G4"/>
    </sheetView>
  </sheetViews>
  <sheetFormatPr baseColWidth="10" defaultRowHeight="15" x14ac:dyDescent="0.25"/>
  <cols>
    <col min="1" max="1" width="90" customWidth="1"/>
    <col min="2" max="5" width="13.85546875" customWidth="1"/>
  </cols>
  <sheetData>
    <row r="1" spans="1:5" x14ac:dyDescent="0.25">
      <c r="A1" s="188" t="s">
        <v>202</v>
      </c>
      <c r="E1" s="116" t="s">
        <v>93</v>
      </c>
    </row>
    <row r="3" spans="1:5" x14ac:dyDescent="0.25">
      <c r="A3" s="186" t="s">
        <v>329</v>
      </c>
      <c r="B3" s="186"/>
      <c r="C3" s="186"/>
      <c r="D3" s="186"/>
      <c r="E3" s="186"/>
    </row>
    <row r="4" spans="1:5" ht="115.5" customHeight="1" x14ac:dyDescent="0.25">
      <c r="A4" s="186"/>
      <c r="B4" s="212" t="s">
        <v>203</v>
      </c>
      <c r="C4" s="209" t="s">
        <v>204</v>
      </c>
      <c r="D4" s="209" t="s">
        <v>205</v>
      </c>
      <c r="E4" s="211" t="s">
        <v>206</v>
      </c>
    </row>
    <row r="5" spans="1:5" x14ac:dyDescent="0.25">
      <c r="A5" s="245" t="s">
        <v>0</v>
      </c>
      <c r="B5" s="246">
        <f>100*HLOOKUP("q14mod1",[1]data!$1:$1048576,VLOOKUP("EnsEns",[1]data!$A$1:$B$200,2,FALSE),FALSE)</f>
        <v>9</v>
      </c>
      <c r="C5" s="247">
        <f>100*HLOOKUP("q14mod2",[1]data!$1:$1048576,VLOOKUP("EnsEns",[1]data!$A$1:$B$200,2,FALSE),FALSE)</f>
        <v>17.299999999999997</v>
      </c>
      <c r="D5" s="247">
        <f>100*HLOOKUP("q14mod3",[1]data!$1:$1048576,VLOOKUP("EnsEns",[1]data!$A$1:$B$200,2,FALSE),FALSE)</f>
        <v>32.6</v>
      </c>
      <c r="E5" s="248">
        <f>100*HLOOKUP("q14mod4",[1]data!$1:$1048576,VLOOKUP("EnsEns",[1]data!$A$1:$B$200,2,FALSE),FALSE)</f>
        <v>41.199999999999996</v>
      </c>
    </row>
    <row r="6" spans="1:5" x14ac:dyDescent="0.25">
      <c r="A6" s="217" t="s">
        <v>46</v>
      </c>
      <c r="B6" s="214">
        <f>100*HLOOKUP("q14mod1",[1]data!$1:$1048576,VLOOKUP("EnsDE",[1]data!$A$1:$B$200,2,FALSE),FALSE)</f>
        <v>2.5</v>
      </c>
      <c r="C6" s="215">
        <f>100*HLOOKUP("q14mod2",[1]data!$1:$1048576,VLOOKUP("EnsDE",[1]data!$A$1:$B$200,2,FALSE),FALSE)</f>
        <v>16.600000000000001</v>
      </c>
      <c r="D6" s="215">
        <f>100*HLOOKUP("q14mod3",[1]data!$1:$1048576,VLOOKUP("EnsDE",[1]data!$A$1:$B$200,2,FALSE),FALSE)</f>
        <v>73.2</v>
      </c>
      <c r="E6" s="216">
        <f>100*HLOOKUP("q14mod4",[1]data!$1:$1048576,VLOOKUP("EnsDE",[1]data!$A$1:$B$200,2,FALSE),FALSE)</f>
        <v>7.8</v>
      </c>
    </row>
    <row r="7" spans="1:5" x14ac:dyDescent="0.25">
      <c r="A7" s="217" t="s">
        <v>16</v>
      </c>
      <c r="B7" s="214">
        <f>100*HLOOKUP("q14mod1",[1]data!$1:$1048576,VLOOKUP("EnsC1",[1]data!$A$1:$B$200,2,FALSE),FALSE)</f>
        <v>15.2</v>
      </c>
      <c r="C7" s="215">
        <f>100*HLOOKUP("q14mod2",[1]data!$1:$1048576,VLOOKUP("EnsC1",[1]data!$A$1:$B$200,2,FALSE),FALSE)</f>
        <v>17.100000000000001</v>
      </c>
      <c r="D7" s="215">
        <f>100*HLOOKUP("q14mod3",[1]data!$1:$1048576,VLOOKUP("EnsC1",[1]data!$A$1:$B$200,2,FALSE),FALSE)</f>
        <v>25.1</v>
      </c>
      <c r="E7" s="216">
        <f>100*HLOOKUP("q14mod4",[1]data!$1:$1048576,VLOOKUP("EnsC1",[1]data!$A$1:$B$200,2,FALSE),FALSE)</f>
        <v>42.6</v>
      </c>
    </row>
    <row r="8" spans="1:5" x14ac:dyDescent="0.25">
      <c r="A8" s="189" t="s">
        <v>17</v>
      </c>
      <c r="B8" s="195">
        <f>100*HLOOKUP("q14mod1",[1]data!$1:$1048576,VLOOKUP("EnsC2",[1]data!$A$1:$B$200,2,FALSE),FALSE)</f>
        <v>3.3000000000000003</v>
      </c>
      <c r="C8" s="193">
        <f>100*HLOOKUP("q14mod2",[1]data!$1:$1048576,VLOOKUP("EnsC2",[1]data!$A$1:$B$200,2,FALSE),FALSE)</f>
        <v>66.7</v>
      </c>
      <c r="D8" s="193">
        <f>100*HLOOKUP("q14mod3",[1]data!$1:$1048576,VLOOKUP("EnsC2",[1]data!$A$1:$B$200,2,FALSE),FALSE)</f>
        <v>22.6</v>
      </c>
      <c r="E8" s="191">
        <f>100*HLOOKUP("q14mod4",[1]data!$1:$1048576,VLOOKUP("EnsC2",[1]data!$A$1:$B$200,2,FALSE),FALSE)</f>
        <v>7.3</v>
      </c>
    </row>
    <row r="9" spans="1:5" x14ac:dyDescent="0.25">
      <c r="A9" s="189" t="s">
        <v>18</v>
      </c>
      <c r="B9" s="195">
        <f>100*HLOOKUP("q14mod1",[1]data!$1:$1048576,VLOOKUP("EnsC3",[1]data!$A$1:$B$200,2,FALSE),FALSE)</f>
        <v>15.8</v>
      </c>
      <c r="C9" s="193">
        <f>100*HLOOKUP("q14mod2",[1]data!$1:$1048576,VLOOKUP("EnsC3",[1]data!$A$1:$B$200,2,FALSE),FALSE)</f>
        <v>21.3</v>
      </c>
      <c r="D9" s="193">
        <f>100*HLOOKUP("q14mod3",[1]data!$1:$1048576,VLOOKUP("EnsC3",[1]data!$A$1:$B$200,2,FALSE),FALSE)</f>
        <v>34.599999999999994</v>
      </c>
      <c r="E9" s="191">
        <f>100*HLOOKUP("q14mod4",[1]data!$1:$1048576,VLOOKUP("EnsC3",[1]data!$A$1:$B$200,2,FALSE),FALSE)</f>
        <v>28.199999999999996</v>
      </c>
    </row>
    <row r="10" spans="1:5" x14ac:dyDescent="0.25">
      <c r="A10" s="189" t="s">
        <v>19</v>
      </c>
      <c r="B10" s="195">
        <f>100*HLOOKUP("q14mod1",[1]data!$1:$1048576,VLOOKUP("EnsC4",[1]data!$A$1:$B$200,2,FALSE),FALSE)</f>
        <v>18.099999999999998</v>
      </c>
      <c r="C10" s="193">
        <f>100*HLOOKUP("q14mod2",[1]data!$1:$1048576,VLOOKUP("EnsC4",[1]data!$A$1:$B$200,2,FALSE),FALSE)</f>
        <v>31.2</v>
      </c>
      <c r="D10" s="193">
        <f>100*HLOOKUP("q14mod3",[1]data!$1:$1048576,VLOOKUP("EnsC4",[1]data!$A$1:$B$200,2,FALSE),FALSE)</f>
        <v>25.5</v>
      </c>
      <c r="E10" s="191">
        <f>100*HLOOKUP("q14mod4",[1]data!$1:$1048576,VLOOKUP("EnsC4",[1]data!$A$1:$B$200,2,FALSE),FALSE)</f>
        <v>25.2</v>
      </c>
    </row>
    <row r="11" spans="1:5" x14ac:dyDescent="0.25">
      <c r="A11" s="189" t="s">
        <v>20</v>
      </c>
      <c r="B11" s="195">
        <f>100*HLOOKUP("q14mod1",[1]data!$1:$1048576,VLOOKUP("EnsC5",[1]data!$A$1:$B$200,2,FALSE),FALSE)</f>
        <v>17</v>
      </c>
      <c r="C11" s="193">
        <f>100*HLOOKUP("q14mod2",[1]data!$1:$1048576,VLOOKUP("EnsC5",[1]data!$A$1:$B$200,2,FALSE),FALSE)</f>
        <v>21.9</v>
      </c>
      <c r="D11" s="193">
        <f>100*HLOOKUP("q14mod3",[1]data!$1:$1048576,VLOOKUP("EnsC5",[1]data!$A$1:$B$200,2,FALSE),FALSE)</f>
        <v>31.4</v>
      </c>
      <c r="E11" s="191">
        <f>100*HLOOKUP("q14mod4",[1]data!$1:$1048576,VLOOKUP("EnsC5",[1]data!$A$1:$B$200,2,FALSE),FALSE)</f>
        <v>29.7</v>
      </c>
    </row>
    <row r="12" spans="1:5" x14ac:dyDescent="0.25">
      <c r="A12" s="189" t="s">
        <v>21</v>
      </c>
      <c r="B12" s="195">
        <f>100*HLOOKUP("q14mod1",[1]data!$1:$1048576,VLOOKUP("EnsFZ",[1]data!$A$1:$B$200,2,FALSE),FALSE)</f>
        <v>19.400000000000002</v>
      </c>
      <c r="C12" s="193">
        <f>100*HLOOKUP("q14mod2",[1]data!$1:$1048576,VLOOKUP("EnsFZ",[1]data!$A$1:$B$200,2,FALSE),FALSE)</f>
        <v>24.8</v>
      </c>
      <c r="D12" s="193">
        <f>100*HLOOKUP("q14mod3",[1]data!$1:$1048576,VLOOKUP("EnsFZ",[1]data!$A$1:$B$200,2,FALSE),FALSE)</f>
        <v>33.4</v>
      </c>
      <c r="E12" s="191">
        <f>100*HLOOKUP("q14mod4",[1]data!$1:$1048576,VLOOKUP("EnsFZ",[1]data!$A$1:$B$200,2,FALSE),FALSE)</f>
        <v>22.400000000000002</v>
      </c>
    </row>
    <row r="13" spans="1:5" x14ac:dyDescent="0.25">
      <c r="A13" s="189" t="s">
        <v>22</v>
      </c>
      <c r="B13" s="195">
        <f>100*HLOOKUP("q14mod1",[1]data!$1:$1048576,VLOOKUP("EnsGZ",[1]data!$A$1:$B$200,2,FALSE),FALSE)</f>
        <v>7.9</v>
      </c>
      <c r="C13" s="193">
        <f>100*HLOOKUP("q14mod2",[1]data!$1:$1048576,VLOOKUP("EnsGZ",[1]data!$A$1:$B$200,2,FALSE),FALSE)</f>
        <v>15.7</v>
      </c>
      <c r="D13" s="193">
        <f>100*HLOOKUP("q14mod3",[1]data!$1:$1048576,VLOOKUP("EnsGZ",[1]data!$A$1:$B$200,2,FALSE),FALSE)</f>
        <v>35.799999999999997</v>
      </c>
      <c r="E13" s="191">
        <f>100*HLOOKUP("q14mod4",[1]data!$1:$1048576,VLOOKUP("EnsGZ",[1]data!$A$1:$B$200,2,FALSE),FALSE)</f>
        <v>40.6</v>
      </c>
    </row>
    <row r="14" spans="1:5" x14ac:dyDescent="0.25">
      <c r="A14" s="189" t="s">
        <v>23</v>
      </c>
      <c r="B14" s="195">
        <f>100*HLOOKUP("q14mod1",[1]data!$1:$1048576,VLOOKUP("EnsHZ",[1]data!$A$1:$B$200,2,FALSE),FALSE)</f>
        <v>18.8</v>
      </c>
      <c r="C14" s="193">
        <f>100*HLOOKUP("q14mod2",[1]data!$1:$1048576,VLOOKUP("EnsHZ",[1]data!$A$1:$B$200,2,FALSE),FALSE)</f>
        <v>24.3</v>
      </c>
      <c r="D14" s="193">
        <f>100*HLOOKUP("q14mod3",[1]data!$1:$1048576,VLOOKUP("EnsHZ",[1]data!$A$1:$B$200,2,FALSE),FALSE)</f>
        <v>21.4</v>
      </c>
      <c r="E14" s="191">
        <f>100*HLOOKUP("q14mod4",[1]data!$1:$1048576,VLOOKUP("EnsHZ",[1]data!$A$1:$B$200,2,FALSE),FALSE)</f>
        <v>35.6</v>
      </c>
    </row>
    <row r="15" spans="1:5" x14ac:dyDescent="0.25">
      <c r="A15" s="189" t="s">
        <v>24</v>
      </c>
      <c r="B15" s="195">
        <f>100*HLOOKUP("q14mod1",[1]data!$1:$1048576,VLOOKUP("EnsIZ",[1]data!$A$1:$B$200,2,FALSE),FALSE)</f>
        <v>8.1</v>
      </c>
      <c r="C15" s="193">
        <f>100*HLOOKUP("q14mod2",[1]data!$1:$1048576,VLOOKUP("EnsIZ",[1]data!$A$1:$B$200,2,FALSE),FALSE)</f>
        <v>25.6</v>
      </c>
      <c r="D15" s="193">
        <f>100*HLOOKUP("q14mod3",[1]data!$1:$1048576,VLOOKUP("EnsIZ",[1]data!$A$1:$B$200,2,FALSE),FALSE)</f>
        <v>52.400000000000006</v>
      </c>
      <c r="E15" s="191">
        <f>100*HLOOKUP("q14mod4",[1]data!$1:$1048576,VLOOKUP("EnsIZ",[1]data!$A$1:$B$200,2,FALSE),FALSE)</f>
        <v>13.900000000000002</v>
      </c>
    </row>
    <row r="16" spans="1:5" x14ac:dyDescent="0.25">
      <c r="A16" s="189" t="s">
        <v>25</v>
      </c>
      <c r="B16" s="195">
        <f>100*HLOOKUP("q14mod1",[1]data!$1:$1048576,VLOOKUP("EnsJZ",[1]data!$A$1:$B$200,2,FALSE),FALSE)</f>
        <v>4.5</v>
      </c>
      <c r="C16" s="193">
        <f>100*HLOOKUP("q14mod2",[1]data!$1:$1048576,VLOOKUP("EnsJZ",[1]data!$A$1:$B$200,2,FALSE),FALSE)</f>
        <v>10.4</v>
      </c>
      <c r="D16" s="193">
        <f>100*HLOOKUP("q14mod3",[1]data!$1:$1048576,VLOOKUP("EnsJZ",[1]data!$A$1:$B$200,2,FALSE),FALSE)</f>
        <v>23.3</v>
      </c>
      <c r="E16" s="191">
        <f>100*HLOOKUP("q14mod4",[1]data!$1:$1048576,VLOOKUP("EnsJZ",[1]data!$A$1:$B$200,2,FALSE),FALSE)</f>
        <v>61.7</v>
      </c>
    </row>
    <row r="17" spans="1:5" x14ac:dyDescent="0.25">
      <c r="A17" s="189" t="s">
        <v>26</v>
      </c>
      <c r="B17" s="195">
        <f>100*HLOOKUP("q14mod1",[1]data!$1:$1048576,VLOOKUP("EnsKZ",[1]data!$A$1:$B$200,2,FALSE),FALSE)</f>
        <v>5.7</v>
      </c>
      <c r="C17" s="193">
        <f>100*HLOOKUP("q14mod2",[1]data!$1:$1048576,VLOOKUP("EnsKZ",[1]data!$A$1:$B$200,2,FALSE),FALSE)</f>
        <v>15.9</v>
      </c>
      <c r="D17" s="193">
        <f>100*HLOOKUP("q14mod3",[1]data!$1:$1048576,VLOOKUP("EnsKZ",[1]data!$A$1:$B$200,2,FALSE),FALSE)</f>
        <v>35.199999999999996</v>
      </c>
      <c r="E17" s="191">
        <f>100*HLOOKUP("q14mod4",[1]data!$1:$1048576,VLOOKUP("EnsKZ",[1]data!$A$1:$B$200,2,FALSE),FALSE)</f>
        <v>43.2</v>
      </c>
    </row>
    <row r="18" spans="1:5" x14ac:dyDescent="0.25">
      <c r="A18" s="189" t="s">
        <v>27</v>
      </c>
      <c r="B18" s="195">
        <f>100*HLOOKUP("q14mod1",[1]data!$1:$1048576,VLOOKUP("EnsLZ",[1]data!$A$1:$B$200,2,FALSE),FALSE)</f>
        <v>6.7</v>
      </c>
      <c r="C18" s="193">
        <f>100*HLOOKUP("q14mod2",[1]data!$1:$1048576,VLOOKUP("EnsLZ",[1]data!$A$1:$B$200,2,FALSE),FALSE)</f>
        <v>26</v>
      </c>
      <c r="D18" s="193">
        <f>100*HLOOKUP("q14mod3",[1]data!$1:$1048576,VLOOKUP("EnsLZ",[1]data!$A$1:$B$200,2,FALSE),FALSE)</f>
        <v>41.3</v>
      </c>
      <c r="E18" s="191">
        <f>100*HLOOKUP("q14mod4",[1]data!$1:$1048576,VLOOKUP("EnsLZ",[1]data!$A$1:$B$200,2,FALSE),FALSE)</f>
        <v>26</v>
      </c>
    </row>
    <row r="19" spans="1:5" x14ac:dyDescent="0.25">
      <c r="A19" s="189" t="s">
        <v>28</v>
      </c>
      <c r="B19" s="195">
        <f>100*HLOOKUP("q14mod1",[1]data!$1:$1048576,VLOOKUP("EnsMN",[1]data!$A$1:$B$200,2,FALSE),FALSE)</f>
        <v>8.4</v>
      </c>
      <c r="C19" s="193">
        <f>100*HLOOKUP("q14mod2",[1]data!$1:$1048576,VLOOKUP("EnsMN",[1]data!$A$1:$B$200,2,FALSE),FALSE)</f>
        <v>15.7</v>
      </c>
      <c r="D19" s="193">
        <f>100*HLOOKUP("q14mod3",[1]data!$1:$1048576,VLOOKUP("EnsMN",[1]data!$A$1:$B$200,2,FALSE),FALSE)</f>
        <v>33.5</v>
      </c>
      <c r="E19" s="191">
        <f>100*HLOOKUP("q14mod4",[1]data!$1:$1048576,VLOOKUP("EnsMN",[1]data!$A$1:$B$200,2,FALSE),FALSE)</f>
        <v>42.5</v>
      </c>
    </row>
    <row r="20" spans="1:5" x14ac:dyDescent="0.25">
      <c r="A20" s="189" t="s">
        <v>29</v>
      </c>
      <c r="B20" s="195">
        <f>100*HLOOKUP("q14mod1",[1]data!$1:$1048576,VLOOKUP("EnsOQ",[1]data!$A$1:$B$200,2,FALSE),FALSE)</f>
        <v>16.600000000000001</v>
      </c>
      <c r="C20" s="193">
        <f>100*HLOOKUP("q14mod2",[1]data!$1:$1048576,VLOOKUP("EnsOQ",[1]data!$A$1:$B$200,2,FALSE),FALSE)</f>
        <v>26.5</v>
      </c>
      <c r="D20" s="193">
        <f>100*HLOOKUP("q14mod3",[1]data!$1:$1048576,VLOOKUP("EnsOQ",[1]data!$A$1:$B$200,2,FALSE),FALSE)</f>
        <v>26.1</v>
      </c>
      <c r="E20" s="191">
        <f>100*HLOOKUP("q14mod4",[1]data!$1:$1048576,VLOOKUP("EnsOQ",[1]data!$A$1:$B$200,2,FALSE),FALSE)</f>
        <v>30.9</v>
      </c>
    </row>
    <row r="21" spans="1:5" x14ac:dyDescent="0.25">
      <c r="A21" s="190" t="s">
        <v>30</v>
      </c>
      <c r="B21" s="196">
        <f>100*HLOOKUP("q14mod1",[1]data!$1:$1048576,VLOOKUP("EnsRU",[1]data!$A$1:$B$200,2,FALSE),FALSE)</f>
        <v>12.5</v>
      </c>
      <c r="C21" s="194">
        <f>100*HLOOKUP("q14mod2",[1]data!$1:$1048576,VLOOKUP("EnsRU",[1]data!$A$1:$B$200,2,FALSE),FALSE)</f>
        <v>23.5</v>
      </c>
      <c r="D21" s="194">
        <f>100*HLOOKUP("q14mod3",[1]data!$1:$1048576,VLOOKUP("EnsRU",[1]data!$A$1:$B$200,2,FALSE),FALSE)</f>
        <v>26.400000000000002</v>
      </c>
      <c r="E21" s="192">
        <f>100*HLOOKUP("q14mod4",[1]data!$1:$1048576,VLOOKUP("EnsRU",[1]data!$A$1:$B$200,2,FALSE),FALSE)</f>
        <v>37.6</v>
      </c>
    </row>
    <row r="22" spans="1:5" x14ac:dyDescent="0.25">
      <c r="A22" s="88" t="s">
        <v>175</v>
      </c>
    </row>
    <row r="23" spans="1:5" x14ac:dyDescent="0.25">
      <c r="A23" s="88" t="s">
        <v>7</v>
      </c>
    </row>
  </sheetData>
  <hyperlinks>
    <hyperlink ref="E1" location="'Lisez-moi'!A1" display="Retour au sommair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M33"/>
  <sheetViews>
    <sheetView workbookViewId="0">
      <selection activeCell="I9" sqref="I9"/>
    </sheetView>
  </sheetViews>
  <sheetFormatPr baseColWidth="10" defaultRowHeight="15" x14ac:dyDescent="0.25"/>
  <cols>
    <col min="1" max="1" width="56.28515625" style="69" customWidth="1"/>
    <col min="2" max="8" width="16.5703125" style="69" customWidth="1"/>
    <col min="9" max="16384" width="11.42578125" style="69"/>
  </cols>
  <sheetData>
    <row r="1" spans="1:13" x14ac:dyDescent="0.25">
      <c r="A1" s="188" t="s">
        <v>201</v>
      </c>
      <c r="G1" s="72" t="s">
        <v>93</v>
      </c>
    </row>
    <row r="3" spans="1:13" x14ac:dyDescent="0.25">
      <c r="A3" s="69" t="s">
        <v>209</v>
      </c>
    </row>
    <row r="4" spans="1:13" ht="67.5" customHeight="1" x14ac:dyDescent="0.25">
      <c r="B4" s="24" t="s">
        <v>56</v>
      </c>
      <c r="C4" s="25" t="s">
        <v>57</v>
      </c>
      <c r="D4" s="25" t="s">
        <v>58</v>
      </c>
      <c r="E4" s="25" t="s">
        <v>89</v>
      </c>
      <c r="F4" s="25" t="s">
        <v>59</v>
      </c>
      <c r="G4" s="26" t="s">
        <v>60</v>
      </c>
    </row>
    <row r="5" spans="1:13" x14ac:dyDescent="0.25">
      <c r="A5" s="15" t="s">
        <v>61</v>
      </c>
      <c r="B5" s="21">
        <v>60.3</v>
      </c>
      <c r="C5" s="16">
        <v>5.7</v>
      </c>
      <c r="D5" s="16">
        <v>1.2</v>
      </c>
      <c r="E5" s="16">
        <v>0</v>
      </c>
      <c r="F5" s="16">
        <v>1.2</v>
      </c>
      <c r="G5" s="130" t="s">
        <v>78</v>
      </c>
    </row>
    <row r="6" spans="1:13" x14ac:dyDescent="0.25">
      <c r="A6" s="17" t="s">
        <v>62</v>
      </c>
      <c r="B6" s="22">
        <v>15.8</v>
      </c>
      <c r="C6" s="18">
        <v>7.1</v>
      </c>
      <c r="D6" s="18">
        <v>0.89999999999999991</v>
      </c>
      <c r="E6" s="18">
        <v>0</v>
      </c>
      <c r="F6" s="18">
        <v>0.6</v>
      </c>
      <c r="G6" s="120" t="s">
        <v>78</v>
      </c>
    </row>
    <row r="7" spans="1:13" x14ac:dyDescent="0.25">
      <c r="A7" s="17" t="s">
        <v>65</v>
      </c>
      <c r="B7" s="22">
        <v>9.5</v>
      </c>
      <c r="C7" s="18">
        <v>9.1</v>
      </c>
      <c r="D7" s="18">
        <v>1.2</v>
      </c>
      <c r="E7" s="18">
        <v>0.70000000000000007</v>
      </c>
      <c r="F7" s="18">
        <v>2.6</v>
      </c>
      <c r="G7" s="120" t="s">
        <v>78</v>
      </c>
    </row>
    <row r="8" spans="1:13" x14ac:dyDescent="0.25">
      <c r="A8" s="17" t="s">
        <v>66</v>
      </c>
      <c r="B8" s="22">
        <v>5.0999999999999996</v>
      </c>
      <c r="C8" s="18">
        <v>11.5</v>
      </c>
      <c r="D8" s="18">
        <v>2.4</v>
      </c>
      <c r="E8" s="18">
        <v>14.2</v>
      </c>
      <c r="F8" s="18">
        <v>19.600000000000001</v>
      </c>
      <c r="G8" s="13">
        <v>0.1</v>
      </c>
    </row>
    <row r="9" spans="1:13" x14ac:dyDescent="0.25">
      <c r="A9" s="17" t="s">
        <v>63</v>
      </c>
      <c r="B9" s="22">
        <v>4.7</v>
      </c>
      <c r="C9" s="18">
        <v>23.400000000000002</v>
      </c>
      <c r="D9" s="18">
        <v>16</v>
      </c>
      <c r="E9" s="18">
        <v>71.899999999999991</v>
      </c>
      <c r="F9" s="18">
        <v>60.9</v>
      </c>
      <c r="G9" s="13">
        <v>2</v>
      </c>
    </row>
    <row r="10" spans="1:13" x14ac:dyDescent="0.25">
      <c r="A10" s="19" t="s">
        <v>64</v>
      </c>
      <c r="B10" s="23">
        <v>4.5999999999999996</v>
      </c>
      <c r="C10" s="20">
        <v>43.2</v>
      </c>
      <c r="D10" s="20">
        <v>78.2</v>
      </c>
      <c r="E10" s="20">
        <v>13.200000000000001</v>
      </c>
      <c r="F10" s="20">
        <v>15.1</v>
      </c>
      <c r="G10" s="14">
        <v>97.8</v>
      </c>
    </row>
    <row r="11" spans="1:13" x14ac:dyDescent="0.25">
      <c r="A11" s="8" t="s">
        <v>175</v>
      </c>
    </row>
    <row r="12" spans="1:13" x14ac:dyDescent="0.25">
      <c r="A12" s="8" t="s">
        <v>7</v>
      </c>
    </row>
    <row r="13" spans="1:13" x14ac:dyDescent="0.25">
      <c r="A13" s="62"/>
    </row>
    <row r="14" spans="1:13" x14ac:dyDescent="0.25">
      <c r="A14" s="62"/>
      <c r="H14" s="67"/>
      <c r="I14" s="67"/>
      <c r="J14" s="67"/>
      <c r="K14" s="67"/>
      <c r="L14" s="67"/>
      <c r="M14" s="67"/>
    </row>
    <row r="15" spans="1:13" x14ac:dyDescent="0.25">
      <c r="A15" s="62"/>
      <c r="H15" s="67"/>
      <c r="I15" s="67"/>
      <c r="J15" s="67"/>
      <c r="K15" s="67"/>
      <c r="L15" s="67"/>
      <c r="M15" s="67"/>
    </row>
    <row r="16" spans="1:13" x14ac:dyDescent="0.25">
      <c r="A16" s="62"/>
      <c r="H16" s="67"/>
      <c r="I16" s="67"/>
      <c r="J16" s="67"/>
      <c r="K16" s="67"/>
      <c r="L16" s="67"/>
      <c r="M16" s="67"/>
    </row>
    <row r="17" spans="1:13" x14ac:dyDescent="0.25">
      <c r="A17" s="62"/>
      <c r="H17" s="67"/>
      <c r="I17" s="67"/>
      <c r="J17" s="67"/>
      <c r="K17" s="67"/>
      <c r="L17" s="67"/>
      <c r="M17" s="67"/>
    </row>
    <row r="18" spans="1:13" x14ac:dyDescent="0.25">
      <c r="A18" s="62"/>
      <c r="H18" s="67"/>
      <c r="I18" s="67"/>
      <c r="J18" s="67"/>
      <c r="K18" s="67"/>
      <c r="L18" s="67"/>
      <c r="M18" s="67"/>
    </row>
    <row r="19" spans="1:13" x14ac:dyDescent="0.25">
      <c r="A19" s="62"/>
      <c r="H19" s="67"/>
      <c r="I19" s="67"/>
      <c r="J19" s="67"/>
      <c r="K19" s="67"/>
      <c r="L19" s="67"/>
      <c r="M19" s="67"/>
    </row>
    <row r="20" spans="1:13" x14ac:dyDescent="0.25">
      <c r="A20" s="62"/>
    </row>
    <row r="21" spans="1:13" x14ac:dyDescent="0.25">
      <c r="A21" s="62"/>
    </row>
    <row r="22" spans="1:13" x14ac:dyDescent="0.25">
      <c r="A22" s="62"/>
    </row>
    <row r="23" spans="1:13" x14ac:dyDescent="0.25">
      <c r="A23" s="62"/>
    </row>
    <row r="24" spans="1:13" x14ac:dyDescent="0.25">
      <c r="A24" s="62"/>
    </row>
    <row r="25" spans="1:13" x14ac:dyDescent="0.25">
      <c r="A25" s="62"/>
    </row>
    <row r="26" spans="1:13" x14ac:dyDescent="0.25">
      <c r="A26" s="62"/>
    </row>
    <row r="27" spans="1:13" x14ac:dyDescent="0.25">
      <c r="A27" s="62"/>
    </row>
    <row r="28" spans="1:13" x14ac:dyDescent="0.25">
      <c r="A28" s="62"/>
    </row>
    <row r="29" spans="1:13" x14ac:dyDescent="0.25">
      <c r="A29" s="62"/>
    </row>
    <row r="30" spans="1:13" x14ac:dyDescent="0.25">
      <c r="A30" s="62"/>
    </row>
    <row r="31" spans="1:13" x14ac:dyDescent="0.25">
      <c r="A31" s="62"/>
    </row>
    <row r="32" spans="1:13" x14ac:dyDescent="0.25">
      <c r="A32" s="62"/>
    </row>
    <row r="33" spans="1:1" x14ac:dyDescent="0.25">
      <c r="A33" s="62"/>
    </row>
  </sheetData>
  <hyperlinks>
    <hyperlink ref="G1" location="'Lisez-moi'!A1" display="Retour au sommair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P198"/>
  <sheetViews>
    <sheetView workbookViewId="0">
      <selection activeCell="I4" sqref="I4"/>
    </sheetView>
  </sheetViews>
  <sheetFormatPr baseColWidth="10" defaultRowHeight="15" x14ac:dyDescent="0.25"/>
  <cols>
    <col min="1" max="1" width="56.28515625" customWidth="1"/>
    <col min="2" max="8" width="16.5703125" customWidth="1"/>
  </cols>
  <sheetData>
    <row r="1" spans="1:16" x14ac:dyDescent="0.25">
      <c r="A1" s="188" t="s">
        <v>201</v>
      </c>
      <c r="H1" s="72" t="s">
        <v>93</v>
      </c>
    </row>
    <row r="3" spans="1:16" x14ac:dyDescent="0.25">
      <c r="A3" s="3" t="s">
        <v>210</v>
      </c>
    </row>
    <row r="4" spans="1:16" x14ac:dyDescent="0.25">
      <c r="A4" s="3"/>
      <c r="B4" s="33" t="s">
        <v>0</v>
      </c>
      <c r="C4" s="30" t="s">
        <v>8</v>
      </c>
      <c r="D4" s="31" t="s">
        <v>9</v>
      </c>
      <c r="E4" s="31" t="s">
        <v>10</v>
      </c>
      <c r="F4" s="31" t="s">
        <v>11</v>
      </c>
      <c r="G4" s="31" t="s">
        <v>12</v>
      </c>
      <c r="H4" s="32" t="s">
        <v>13</v>
      </c>
    </row>
    <row r="5" spans="1:16" x14ac:dyDescent="0.25">
      <c r="A5" s="15" t="s">
        <v>61</v>
      </c>
      <c r="B5" s="36">
        <v>60.3</v>
      </c>
      <c r="C5" s="18">
        <v>71.899999999999991</v>
      </c>
      <c r="D5" s="18">
        <v>71.2</v>
      </c>
      <c r="E5" s="18">
        <v>68.8</v>
      </c>
      <c r="F5" s="18">
        <v>63.3</v>
      </c>
      <c r="G5" s="18">
        <v>57.3</v>
      </c>
      <c r="H5" s="13">
        <v>50.1</v>
      </c>
      <c r="J5" s="67"/>
      <c r="K5" s="67"/>
      <c r="L5" s="67"/>
      <c r="M5" s="67"/>
      <c r="N5" s="67"/>
      <c r="O5" s="67"/>
      <c r="P5" s="67"/>
    </row>
    <row r="6" spans="1:16" x14ac:dyDescent="0.25">
      <c r="A6" s="17" t="s">
        <v>62</v>
      </c>
      <c r="B6" s="36">
        <v>15.8</v>
      </c>
      <c r="C6" s="18">
        <v>8.6</v>
      </c>
      <c r="D6" s="18">
        <v>9.3000000000000007</v>
      </c>
      <c r="E6" s="18">
        <v>10.4</v>
      </c>
      <c r="F6" s="18">
        <v>15.8</v>
      </c>
      <c r="G6" s="18">
        <v>17.5</v>
      </c>
      <c r="H6" s="13">
        <v>21.5</v>
      </c>
      <c r="J6" s="67"/>
      <c r="K6" s="67"/>
      <c r="L6" s="67"/>
      <c r="M6" s="67"/>
      <c r="N6" s="67"/>
      <c r="O6" s="67"/>
      <c r="P6" s="67"/>
    </row>
    <row r="7" spans="1:16" x14ac:dyDescent="0.25">
      <c r="A7" s="17" t="s">
        <v>65</v>
      </c>
      <c r="B7" s="36">
        <v>9.5</v>
      </c>
      <c r="C7" s="18">
        <v>4.2</v>
      </c>
      <c r="D7" s="18">
        <v>4.2</v>
      </c>
      <c r="E7" s="18">
        <v>6.1</v>
      </c>
      <c r="F7" s="18">
        <v>6.4</v>
      </c>
      <c r="G7" s="18">
        <v>8.3000000000000007</v>
      </c>
      <c r="H7" s="13">
        <v>15.4</v>
      </c>
      <c r="J7" s="67"/>
      <c r="K7" s="67"/>
      <c r="L7" s="67"/>
      <c r="M7" s="67"/>
      <c r="N7" s="67"/>
      <c r="O7" s="67"/>
      <c r="P7" s="67"/>
    </row>
    <row r="8" spans="1:16" x14ac:dyDescent="0.25">
      <c r="A8" s="17" t="s">
        <v>66</v>
      </c>
      <c r="B8" s="36">
        <v>5.0999999999999996</v>
      </c>
      <c r="C8" s="18">
        <v>4.7</v>
      </c>
      <c r="D8" s="18">
        <v>4.3</v>
      </c>
      <c r="E8" s="18">
        <v>4.9000000000000004</v>
      </c>
      <c r="F8" s="18">
        <v>4.9000000000000004</v>
      </c>
      <c r="G8" s="18">
        <v>6.4</v>
      </c>
      <c r="H8" s="13">
        <v>5.3</v>
      </c>
      <c r="J8" s="67"/>
      <c r="K8" s="67"/>
      <c r="L8" s="67"/>
      <c r="M8" s="67"/>
      <c r="N8" s="67"/>
      <c r="O8" s="67"/>
      <c r="P8" s="67"/>
    </row>
    <row r="9" spans="1:16" x14ac:dyDescent="0.25">
      <c r="A9" s="17" t="s">
        <v>63</v>
      </c>
      <c r="B9" s="36">
        <v>4.7</v>
      </c>
      <c r="C9" s="18">
        <v>3.3000000000000003</v>
      </c>
      <c r="D9" s="18">
        <v>4.3999999999999995</v>
      </c>
      <c r="E9" s="18">
        <v>4.8</v>
      </c>
      <c r="F9" s="18">
        <v>5</v>
      </c>
      <c r="G9" s="18">
        <v>5.2</v>
      </c>
      <c r="H9" s="13">
        <v>5</v>
      </c>
      <c r="J9" s="67"/>
      <c r="K9" s="67"/>
      <c r="L9" s="67"/>
      <c r="M9" s="67"/>
      <c r="N9" s="67"/>
      <c r="O9" s="67"/>
      <c r="P9" s="67"/>
    </row>
    <row r="10" spans="1:16" x14ac:dyDescent="0.25">
      <c r="A10" s="19" t="s">
        <v>64</v>
      </c>
      <c r="B10" s="37">
        <v>4.5999999999999996</v>
      </c>
      <c r="C10" s="20">
        <v>7.1999999999999993</v>
      </c>
      <c r="D10" s="20">
        <v>6.5</v>
      </c>
      <c r="E10" s="20">
        <v>5</v>
      </c>
      <c r="F10" s="20">
        <v>4.5999999999999996</v>
      </c>
      <c r="G10" s="20">
        <v>5.4</v>
      </c>
      <c r="H10" s="14">
        <v>2.8000000000000003</v>
      </c>
      <c r="J10" s="67"/>
      <c r="K10" s="67"/>
      <c r="L10" s="67"/>
      <c r="M10" s="67"/>
      <c r="N10" s="67"/>
      <c r="O10" s="67"/>
      <c r="P10" s="67"/>
    </row>
    <row r="11" spans="1:16" x14ac:dyDescent="0.25">
      <c r="A11" s="8" t="s">
        <v>175</v>
      </c>
    </row>
    <row r="12" spans="1:16" x14ac:dyDescent="0.25">
      <c r="A12" s="8" t="s">
        <v>7</v>
      </c>
    </row>
    <row r="13" spans="1:16" s="3" customFormat="1" x14ac:dyDescent="0.25">
      <c r="A13" s="62"/>
    </row>
    <row r="14" spans="1:16" s="3" customFormat="1" x14ac:dyDescent="0.25">
      <c r="A14" s="62"/>
    </row>
    <row r="15" spans="1:16" s="3" customFormat="1" x14ac:dyDescent="0.25">
      <c r="A15" s="62"/>
    </row>
    <row r="16" spans="1:16" s="3" customFormat="1" x14ac:dyDescent="0.25">
      <c r="A16" s="62"/>
    </row>
    <row r="17" spans="1:1" s="3" customFormat="1" x14ac:dyDescent="0.25">
      <c r="A17" s="62"/>
    </row>
    <row r="18" spans="1:1" s="3" customFormat="1" x14ac:dyDescent="0.25">
      <c r="A18" s="62"/>
    </row>
    <row r="19" spans="1:1" s="3" customFormat="1" x14ac:dyDescent="0.25">
      <c r="A19" s="62"/>
    </row>
    <row r="20" spans="1:1" s="3" customFormat="1" x14ac:dyDescent="0.25">
      <c r="A20" s="62"/>
    </row>
    <row r="21" spans="1:1" s="3" customFormat="1" x14ac:dyDescent="0.25">
      <c r="A21" s="62"/>
    </row>
    <row r="22" spans="1:1" s="3" customFormat="1" x14ac:dyDescent="0.25">
      <c r="A22" s="62"/>
    </row>
    <row r="23" spans="1:1" s="3" customFormat="1" x14ac:dyDescent="0.25">
      <c r="A23" s="62"/>
    </row>
    <row r="24" spans="1:1" s="3" customFormat="1" x14ac:dyDescent="0.25">
      <c r="A24" s="62"/>
    </row>
    <row r="25" spans="1:1" s="3" customFormat="1" x14ac:dyDescent="0.25">
      <c r="A25" s="62"/>
    </row>
    <row r="26" spans="1:1" s="3" customFormat="1" x14ac:dyDescent="0.25">
      <c r="A26" s="62"/>
    </row>
    <row r="27" spans="1:1" s="3" customFormat="1" x14ac:dyDescent="0.25">
      <c r="A27" s="62"/>
    </row>
    <row r="29" spans="1:1" s="3" customFormat="1" x14ac:dyDescent="0.25"/>
    <row r="30" spans="1:1" s="3" customFormat="1" x14ac:dyDescent="0.25"/>
    <row r="31" spans="1:1" s="3" customFormat="1" x14ac:dyDescent="0.25"/>
    <row r="32" spans="1:1" s="3" customFormat="1" x14ac:dyDescent="0.25"/>
    <row r="33" spans="1:16" s="3" customFormat="1" x14ac:dyDescent="0.25"/>
    <row r="34" spans="1:16" s="3" customFormat="1" x14ac:dyDescent="0.25"/>
    <row r="35" spans="1:16" s="3" customFormat="1" x14ac:dyDescent="0.25"/>
    <row r="36" spans="1:16" s="3" customFormat="1" x14ac:dyDescent="0.25"/>
    <row r="37" spans="1:16" s="3" customFormat="1" x14ac:dyDescent="0.25"/>
    <row r="38" spans="1:16" s="3" customFormat="1" x14ac:dyDescent="0.25"/>
    <row r="39" spans="1:16" x14ac:dyDescent="0.25">
      <c r="A39" s="3" t="s">
        <v>211</v>
      </c>
      <c r="B39" s="3"/>
      <c r="C39" s="3"/>
      <c r="D39" s="3"/>
      <c r="E39" s="3"/>
      <c r="F39" s="3"/>
      <c r="G39" s="3"/>
      <c r="H39" s="3"/>
    </row>
    <row r="40" spans="1:16" x14ac:dyDescent="0.25">
      <c r="A40" s="3"/>
      <c r="B40" s="33" t="s">
        <v>0</v>
      </c>
      <c r="C40" s="30" t="s">
        <v>8</v>
      </c>
      <c r="D40" s="31" t="s">
        <v>9</v>
      </c>
      <c r="E40" s="31" t="s">
        <v>10</v>
      </c>
      <c r="F40" s="31" t="s">
        <v>11</v>
      </c>
      <c r="G40" s="31" t="s">
        <v>12</v>
      </c>
      <c r="H40" s="32" t="s">
        <v>13</v>
      </c>
    </row>
    <row r="41" spans="1:16" x14ac:dyDescent="0.25">
      <c r="A41" s="15" t="s">
        <v>61</v>
      </c>
      <c r="B41" s="36">
        <v>5.7</v>
      </c>
      <c r="C41" s="18">
        <v>4.2</v>
      </c>
      <c r="D41" s="18">
        <v>5.0999999999999996</v>
      </c>
      <c r="E41" s="18">
        <v>5.3</v>
      </c>
      <c r="F41" s="18">
        <v>5</v>
      </c>
      <c r="G41" s="18">
        <v>5.8000000000000007</v>
      </c>
      <c r="H41" s="13">
        <v>6.8000000000000007</v>
      </c>
      <c r="J41" s="67"/>
      <c r="K41" s="67"/>
      <c r="L41" s="67"/>
      <c r="M41" s="67"/>
      <c r="N41" s="67"/>
      <c r="O41" s="67"/>
      <c r="P41" s="67"/>
    </row>
    <row r="42" spans="1:16" x14ac:dyDescent="0.25">
      <c r="A42" s="17" t="s">
        <v>62</v>
      </c>
      <c r="B42" s="36">
        <v>7.1</v>
      </c>
      <c r="C42" s="18">
        <v>3.1</v>
      </c>
      <c r="D42" s="18">
        <v>3.4000000000000004</v>
      </c>
      <c r="E42" s="18">
        <v>5.3</v>
      </c>
      <c r="F42" s="18">
        <v>5.8999999999999995</v>
      </c>
      <c r="G42" s="18">
        <v>8.6</v>
      </c>
      <c r="H42" s="13">
        <v>10.100000000000001</v>
      </c>
      <c r="J42" s="67"/>
      <c r="K42" s="67"/>
      <c r="L42" s="67"/>
      <c r="M42" s="67"/>
      <c r="N42" s="67"/>
      <c r="O42" s="67"/>
      <c r="P42" s="67"/>
    </row>
    <row r="43" spans="1:16" x14ac:dyDescent="0.25">
      <c r="A43" s="17" t="s">
        <v>65</v>
      </c>
      <c r="B43" s="36">
        <v>9.1</v>
      </c>
      <c r="C43" s="18">
        <v>2.1</v>
      </c>
      <c r="D43" s="18">
        <v>3.3000000000000003</v>
      </c>
      <c r="E43" s="18">
        <v>4.7</v>
      </c>
      <c r="F43" s="18">
        <v>7.6</v>
      </c>
      <c r="G43" s="18">
        <v>8</v>
      </c>
      <c r="H43" s="13">
        <v>15.5</v>
      </c>
      <c r="J43" s="67"/>
      <c r="K43" s="67"/>
      <c r="L43" s="67"/>
      <c r="M43" s="67"/>
      <c r="N43" s="67"/>
      <c r="O43" s="67"/>
      <c r="P43" s="67"/>
    </row>
    <row r="44" spans="1:16" x14ac:dyDescent="0.25">
      <c r="A44" s="17" t="s">
        <v>66</v>
      </c>
      <c r="B44" s="36">
        <v>11.5</v>
      </c>
      <c r="C44" s="18">
        <v>4.5999999999999996</v>
      </c>
      <c r="D44" s="18">
        <v>6.4</v>
      </c>
      <c r="E44" s="18">
        <v>6.3</v>
      </c>
      <c r="F44" s="18">
        <v>10.6</v>
      </c>
      <c r="G44" s="18">
        <v>12.1</v>
      </c>
      <c r="H44" s="13">
        <v>17.100000000000001</v>
      </c>
      <c r="J44" s="67"/>
      <c r="K44" s="67"/>
      <c r="L44" s="67"/>
      <c r="M44" s="67"/>
      <c r="N44" s="67"/>
      <c r="O44" s="67"/>
      <c r="P44" s="67"/>
    </row>
    <row r="45" spans="1:16" x14ac:dyDescent="0.25">
      <c r="A45" s="17" t="s">
        <v>63</v>
      </c>
      <c r="B45" s="36">
        <v>23.400000000000002</v>
      </c>
      <c r="C45" s="18">
        <v>8.7999999999999989</v>
      </c>
      <c r="D45" s="18">
        <v>14.499999999999998</v>
      </c>
      <c r="E45" s="18">
        <v>20.399999999999999</v>
      </c>
      <c r="F45" s="18">
        <v>25.6</v>
      </c>
      <c r="G45" s="18">
        <v>27.400000000000002</v>
      </c>
      <c r="H45" s="13">
        <v>30</v>
      </c>
      <c r="J45" s="67"/>
      <c r="K45" s="67"/>
      <c r="L45" s="67"/>
      <c r="M45" s="67"/>
      <c r="N45" s="67"/>
      <c r="O45" s="67"/>
      <c r="P45" s="67"/>
    </row>
    <row r="46" spans="1:16" x14ac:dyDescent="0.25">
      <c r="A46" s="19" t="s">
        <v>64</v>
      </c>
      <c r="B46" s="37">
        <v>43.2</v>
      </c>
      <c r="C46" s="20">
        <v>77.2</v>
      </c>
      <c r="D46" s="20">
        <v>67.2</v>
      </c>
      <c r="E46" s="20">
        <v>58.099999999999994</v>
      </c>
      <c r="F46" s="20">
        <v>45.4</v>
      </c>
      <c r="G46" s="20">
        <v>38.1</v>
      </c>
      <c r="H46" s="14">
        <v>20.599999999999998</v>
      </c>
      <c r="J46" s="67"/>
      <c r="K46" s="67"/>
      <c r="L46" s="67"/>
      <c r="M46" s="67"/>
      <c r="N46" s="67"/>
      <c r="O46" s="67"/>
      <c r="P46" s="67"/>
    </row>
    <row r="47" spans="1:16" x14ac:dyDescent="0.25">
      <c r="A47" s="8" t="s">
        <v>175</v>
      </c>
    </row>
    <row r="48" spans="1:16" s="3" customFormat="1" x14ac:dyDescent="0.25">
      <c r="A48" s="8" t="s">
        <v>7</v>
      </c>
    </row>
    <row r="49" spans="1:1" s="3" customFormat="1" x14ac:dyDescent="0.25">
      <c r="A49" s="62"/>
    </row>
    <row r="50" spans="1:1" s="3" customFormat="1" x14ac:dyDescent="0.25">
      <c r="A50" s="62"/>
    </row>
    <row r="51" spans="1:1" s="3" customFormat="1" x14ac:dyDescent="0.25">
      <c r="A51" s="62"/>
    </row>
    <row r="52" spans="1:1" s="3" customFormat="1" x14ac:dyDescent="0.25">
      <c r="A52" s="62"/>
    </row>
    <row r="53" spans="1:1" s="3" customFormat="1" x14ac:dyDescent="0.25">
      <c r="A53" s="62"/>
    </row>
    <row r="54" spans="1:1" s="3" customFormat="1" x14ac:dyDescent="0.25">
      <c r="A54" s="62"/>
    </row>
    <row r="55" spans="1:1" s="3" customFormat="1" x14ac:dyDescent="0.25">
      <c r="A55" s="62"/>
    </row>
    <row r="56" spans="1:1" s="3" customFormat="1" x14ac:dyDescent="0.25">
      <c r="A56" s="62"/>
    </row>
    <row r="57" spans="1:1" s="3" customFormat="1" x14ac:dyDescent="0.25">
      <c r="A57" s="62"/>
    </row>
    <row r="58" spans="1:1" s="3" customFormat="1" x14ac:dyDescent="0.25">
      <c r="A58" s="62"/>
    </row>
    <row r="59" spans="1:1" s="3" customFormat="1" x14ac:dyDescent="0.25">
      <c r="A59" s="62"/>
    </row>
    <row r="60" spans="1:1" s="3" customFormat="1" x14ac:dyDescent="0.25">
      <c r="A60" s="62"/>
    </row>
    <row r="61" spans="1:1" s="3" customFormat="1" x14ac:dyDescent="0.25">
      <c r="A61" s="62"/>
    </row>
    <row r="62" spans="1:1" s="3" customFormat="1" x14ac:dyDescent="0.25">
      <c r="A62" s="62"/>
    </row>
    <row r="63" spans="1:1" s="3" customFormat="1" x14ac:dyDescent="0.25">
      <c r="A63" s="62"/>
    </row>
    <row r="64" spans="1:1" s="3" customFormat="1" x14ac:dyDescent="0.25">
      <c r="A64" s="62"/>
    </row>
    <row r="65" spans="1:16" s="3" customFormat="1" x14ac:dyDescent="0.25">
      <c r="A65" s="62"/>
    </row>
    <row r="66" spans="1:16" s="3" customFormat="1" x14ac:dyDescent="0.25">
      <c r="A66" s="62"/>
    </row>
    <row r="67" spans="1:16" s="3" customFormat="1" x14ac:dyDescent="0.25">
      <c r="A67" s="62"/>
    </row>
    <row r="68" spans="1:16" s="3" customFormat="1" x14ac:dyDescent="0.25">
      <c r="A68" s="62"/>
    </row>
    <row r="69" spans="1:16" s="3" customFormat="1" x14ac:dyDescent="0.25">
      <c r="A69" s="62"/>
    </row>
    <row r="70" spans="1:16" s="3" customFormat="1" x14ac:dyDescent="0.25">
      <c r="A70" s="62"/>
    </row>
    <row r="71" spans="1:16" s="3" customFormat="1" x14ac:dyDescent="0.25">
      <c r="A71" s="62"/>
    </row>
    <row r="72" spans="1:16" s="3" customFormat="1" x14ac:dyDescent="0.25">
      <c r="A72" s="62"/>
    </row>
    <row r="73" spans="1:16" s="3" customFormat="1" x14ac:dyDescent="0.25">
      <c r="A73" s="62"/>
    </row>
    <row r="74" spans="1:16" s="3" customFormat="1" x14ac:dyDescent="0.25">
      <c r="A74" s="62"/>
    </row>
    <row r="76" spans="1:16" x14ac:dyDescent="0.25">
      <c r="A76" s="3" t="s">
        <v>212</v>
      </c>
      <c r="B76" s="3"/>
      <c r="C76" s="3"/>
      <c r="D76" s="3"/>
      <c r="E76" s="3"/>
      <c r="F76" s="3"/>
      <c r="G76" s="3"/>
      <c r="H76" s="3"/>
    </row>
    <row r="77" spans="1:16" x14ac:dyDescent="0.25">
      <c r="A77" s="3"/>
      <c r="B77" s="33" t="s">
        <v>0</v>
      </c>
      <c r="C77" s="30" t="s">
        <v>8</v>
      </c>
      <c r="D77" s="31" t="s">
        <v>9</v>
      </c>
      <c r="E77" s="31" t="s">
        <v>10</v>
      </c>
      <c r="F77" s="31" t="s">
        <v>11</v>
      </c>
      <c r="G77" s="31" t="s">
        <v>12</v>
      </c>
      <c r="H77" s="32" t="s">
        <v>13</v>
      </c>
    </row>
    <row r="78" spans="1:16" x14ac:dyDescent="0.25">
      <c r="A78" s="15" t="s">
        <v>61</v>
      </c>
      <c r="B78" s="36">
        <v>1.2</v>
      </c>
      <c r="C78" s="18">
        <v>3</v>
      </c>
      <c r="D78" s="18">
        <v>2.4</v>
      </c>
      <c r="E78" s="18">
        <v>1.3</v>
      </c>
      <c r="F78" s="18">
        <v>1.2</v>
      </c>
      <c r="G78" s="18">
        <v>1.0999999999999999</v>
      </c>
      <c r="H78" s="13">
        <v>0.3</v>
      </c>
      <c r="J78" s="67"/>
      <c r="K78" s="67"/>
      <c r="L78" s="67"/>
      <c r="M78" s="67"/>
      <c r="N78" s="67"/>
      <c r="O78" s="67"/>
      <c r="P78" s="67"/>
    </row>
    <row r="79" spans="1:16" x14ac:dyDescent="0.25">
      <c r="A79" s="17" t="s">
        <v>62</v>
      </c>
      <c r="B79" s="36">
        <v>0.89999999999999991</v>
      </c>
      <c r="C79" s="18">
        <v>1.6</v>
      </c>
      <c r="D79" s="18">
        <v>1.3</v>
      </c>
      <c r="E79" s="18">
        <v>1.3</v>
      </c>
      <c r="F79" s="18">
        <v>0.5</v>
      </c>
      <c r="G79" s="18">
        <v>0.5</v>
      </c>
      <c r="H79" s="13">
        <v>0.70000000000000007</v>
      </c>
      <c r="J79" s="67"/>
      <c r="K79" s="67"/>
      <c r="L79" s="67"/>
      <c r="M79" s="67"/>
      <c r="N79" s="67"/>
      <c r="O79" s="67"/>
      <c r="P79" s="67"/>
    </row>
    <row r="80" spans="1:16" x14ac:dyDescent="0.25">
      <c r="A80" s="17" t="s">
        <v>65</v>
      </c>
      <c r="B80" s="36">
        <v>1.2</v>
      </c>
      <c r="C80" s="18">
        <v>1.0999999999999999</v>
      </c>
      <c r="D80" s="18">
        <v>1.4000000000000001</v>
      </c>
      <c r="E80" s="18">
        <v>0.89999999999999991</v>
      </c>
      <c r="F80" s="18">
        <v>0.8</v>
      </c>
      <c r="G80" s="18">
        <v>1</v>
      </c>
      <c r="H80" s="13">
        <v>1.5</v>
      </c>
      <c r="J80" s="67"/>
      <c r="K80" s="67"/>
      <c r="L80" s="67"/>
      <c r="M80" s="67"/>
      <c r="N80" s="67"/>
      <c r="O80" s="67"/>
      <c r="P80" s="67"/>
    </row>
    <row r="81" spans="1:16" x14ac:dyDescent="0.25">
      <c r="A81" s="17" t="s">
        <v>66</v>
      </c>
      <c r="B81" s="36">
        <v>2.4</v>
      </c>
      <c r="C81" s="18">
        <v>3.3000000000000003</v>
      </c>
      <c r="D81" s="18">
        <v>2.8000000000000003</v>
      </c>
      <c r="E81" s="18">
        <v>2.2999999999999998</v>
      </c>
      <c r="F81" s="18">
        <v>2.8000000000000003</v>
      </c>
      <c r="G81" s="18">
        <v>2.9000000000000004</v>
      </c>
      <c r="H81" s="13">
        <v>1.7999999999999998</v>
      </c>
      <c r="J81" s="67"/>
      <c r="K81" s="67"/>
      <c r="L81" s="67"/>
      <c r="M81" s="67"/>
      <c r="N81" s="67"/>
      <c r="O81" s="67"/>
      <c r="P81" s="67"/>
    </row>
    <row r="82" spans="1:16" x14ac:dyDescent="0.25">
      <c r="A82" s="17" t="s">
        <v>63</v>
      </c>
      <c r="B82" s="36">
        <v>16</v>
      </c>
      <c r="C82" s="18">
        <v>3.6999999999999997</v>
      </c>
      <c r="D82" s="18">
        <v>7.1</v>
      </c>
      <c r="E82" s="18">
        <v>9.1</v>
      </c>
      <c r="F82" s="18">
        <v>12.5</v>
      </c>
      <c r="G82" s="18">
        <v>17.399999999999999</v>
      </c>
      <c r="H82" s="13">
        <v>25.7</v>
      </c>
      <c r="J82" s="67"/>
      <c r="K82" s="67"/>
      <c r="L82" s="67"/>
      <c r="M82" s="67"/>
      <c r="N82" s="67"/>
      <c r="O82" s="67"/>
      <c r="P82" s="67"/>
    </row>
    <row r="83" spans="1:16" x14ac:dyDescent="0.25">
      <c r="A83" s="19" t="s">
        <v>64</v>
      </c>
      <c r="B83" s="37">
        <v>78.2</v>
      </c>
      <c r="C83" s="20">
        <v>87.2</v>
      </c>
      <c r="D83" s="20">
        <v>84.899999999999991</v>
      </c>
      <c r="E83" s="20">
        <v>85.1</v>
      </c>
      <c r="F83" s="20">
        <v>82.199999999999989</v>
      </c>
      <c r="G83" s="20">
        <v>77.2</v>
      </c>
      <c r="H83" s="14">
        <v>70</v>
      </c>
      <c r="J83" s="67"/>
      <c r="K83" s="67"/>
      <c r="L83" s="67"/>
      <c r="M83" s="67"/>
      <c r="N83" s="67"/>
      <c r="O83" s="67"/>
      <c r="P83" s="67"/>
    </row>
    <row r="84" spans="1:16" x14ac:dyDescent="0.25">
      <c r="A84" s="8" t="s">
        <v>175</v>
      </c>
    </row>
    <row r="85" spans="1:16" x14ac:dyDescent="0.25">
      <c r="A85" s="8" t="s">
        <v>7</v>
      </c>
    </row>
    <row r="86" spans="1:16" s="3" customFormat="1" x14ac:dyDescent="0.25">
      <c r="A86" s="62"/>
    </row>
    <row r="87" spans="1:16" s="3" customFormat="1" x14ac:dyDescent="0.25">
      <c r="A87" s="62"/>
    </row>
    <row r="88" spans="1:16" s="3" customFormat="1" x14ac:dyDescent="0.25">
      <c r="A88" s="62"/>
    </row>
    <row r="89" spans="1:16" s="3" customFormat="1" x14ac:dyDescent="0.25">
      <c r="A89" s="62"/>
    </row>
    <row r="90" spans="1:16" s="3" customFormat="1" x14ac:dyDescent="0.25">
      <c r="A90" s="62"/>
    </row>
    <row r="91" spans="1:16" s="3" customFormat="1" x14ac:dyDescent="0.25">
      <c r="A91" s="62"/>
    </row>
    <row r="92" spans="1:16" s="3" customFormat="1" x14ac:dyDescent="0.25">
      <c r="A92" s="62"/>
    </row>
    <row r="93" spans="1:16" s="3" customFormat="1" x14ac:dyDescent="0.25">
      <c r="A93" s="62"/>
    </row>
    <row r="94" spans="1:16" s="3" customFormat="1" x14ac:dyDescent="0.25">
      <c r="A94" s="62"/>
    </row>
    <row r="95" spans="1:16" s="3" customFormat="1" x14ac:dyDescent="0.25">
      <c r="A95" s="62"/>
    </row>
    <row r="96" spans="1:16" s="3" customFormat="1" x14ac:dyDescent="0.25">
      <c r="A96" s="62"/>
    </row>
    <row r="97" spans="1:1" s="3" customFormat="1" x14ac:dyDescent="0.25">
      <c r="A97" s="62"/>
    </row>
    <row r="98" spans="1:1" s="3" customFormat="1" x14ac:dyDescent="0.25">
      <c r="A98" s="62"/>
    </row>
    <row r="99" spans="1:1" s="3" customFormat="1" x14ac:dyDescent="0.25">
      <c r="A99" s="62"/>
    </row>
    <row r="100" spans="1:1" s="3" customFormat="1" x14ac:dyDescent="0.25">
      <c r="A100" s="62"/>
    </row>
    <row r="101" spans="1:1" s="3" customFormat="1" x14ac:dyDescent="0.25">
      <c r="A101" s="62"/>
    </row>
    <row r="102" spans="1:1" s="3" customFormat="1" x14ac:dyDescent="0.25">
      <c r="A102" s="62"/>
    </row>
    <row r="103" spans="1:1" s="3" customFormat="1" x14ac:dyDescent="0.25">
      <c r="A103" s="62"/>
    </row>
    <row r="104" spans="1:1" s="3" customFormat="1" x14ac:dyDescent="0.25">
      <c r="A104" s="62"/>
    </row>
    <row r="105" spans="1:1" s="3" customFormat="1" x14ac:dyDescent="0.25">
      <c r="A105" s="62"/>
    </row>
    <row r="106" spans="1:1" s="3" customFormat="1" x14ac:dyDescent="0.25">
      <c r="A106" s="62"/>
    </row>
    <row r="107" spans="1:1" s="3" customFormat="1" x14ac:dyDescent="0.25">
      <c r="A107" s="62"/>
    </row>
    <row r="108" spans="1:1" s="3" customFormat="1" x14ac:dyDescent="0.25">
      <c r="A108" s="62"/>
    </row>
    <row r="109" spans="1:1" s="3" customFormat="1" x14ac:dyDescent="0.25">
      <c r="A109" s="62"/>
    </row>
    <row r="110" spans="1:1" s="3" customFormat="1" x14ac:dyDescent="0.25">
      <c r="A110" s="62"/>
    </row>
    <row r="111" spans="1:1" s="3" customFormat="1" x14ac:dyDescent="0.25">
      <c r="A111" s="62"/>
    </row>
    <row r="112" spans="1:1" s="3" customFormat="1" x14ac:dyDescent="0.25">
      <c r="A112" s="62"/>
    </row>
    <row r="113" spans="1:16" x14ac:dyDescent="0.25">
      <c r="A113" s="3" t="s">
        <v>213</v>
      </c>
      <c r="B113" s="3"/>
      <c r="C113" s="3"/>
      <c r="D113" s="3"/>
      <c r="E113" s="3"/>
      <c r="F113" s="3"/>
      <c r="G113" s="3"/>
      <c r="H113" s="3"/>
    </row>
    <row r="114" spans="1:16" x14ac:dyDescent="0.25">
      <c r="A114" s="3"/>
      <c r="B114" s="33" t="s">
        <v>0</v>
      </c>
      <c r="C114" s="30" t="s">
        <v>8</v>
      </c>
      <c r="D114" s="31" t="s">
        <v>9</v>
      </c>
      <c r="E114" s="31" t="s">
        <v>10</v>
      </c>
      <c r="F114" s="31" t="s">
        <v>11</v>
      </c>
      <c r="G114" s="31" t="s">
        <v>12</v>
      </c>
      <c r="H114" s="32" t="s">
        <v>13</v>
      </c>
    </row>
    <row r="115" spans="1:16" x14ac:dyDescent="0.25">
      <c r="A115" s="15" t="s">
        <v>61</v>
      </c>
      <c r="B115" s="36">
        <v>0</v>
      </c>
      <c r="C115" s="122" t="s">
        <v>78</v>
      </c>
      <c r="D115" s="122" t="s">
        <v>78</v>
      </c>
      <c r="E115" s="122">
        <v>0</v>
      </c>
      <c r="F115" s="122" t="s">
        <v>78</v>
      </c>
      <c r="G115" s="122">
        <v>0</v>
      </c>
      <c r="H115" s="120">
        <v>0</v>
      </c>
      <c r="J115" s="67"/>
      <c r="K115" s="67"/>
      <c r="L115" s="67"/>
      <c r="M115" s="67"/>
      <c r="N115" s="67"/>
      <c r="O115" s="67"/>
      <c r="P115" s="67"/>
    </row>
    <row r="116" spans="1:16" x14ac:dyDescent="0.25">
      <c r="A116" s="17" t="s">
        <v>62</v>
      </c>
      <c r="B116" s="36">
        <v>0</v>
      </c>
      <c r="C116" s="122" t="s">
        <v>78</v>
      </c>
      <c r="D116" s="122">
        <v>0</v>
      </c>
      <c r="E116" s="122" t="s">
        <v>78</v>
      </c>
      <c r="F116" s="122" t="s">
        <v>78</v>
      </c>
      <c r="G116" s="122">
        <v>0</v>
      </c>
      <c r="H116" s="120" t="s">
        <v>78</v>
      </c>
      <c r="J116" s="67"/>
      <c r="K116" s="67"/>
      <c r="L116" s="67"/>
      <c r="M116" s="67"/>
      <c r="N116" s="67"/>
      <c r="O116" s="67"/>
      <c r="P116" s="67"/>
    </row>
    <row r="117" spans="1:16" x14ac:dyDescent="0.25">
      <c r="A117" s="17" t="s">
        <v>65</v>
      </c>
      <c r="B117" s="36">
        <v>0.70000000000000007</v>
      </c>
      <c r="C117" s="122">
        <v>0.70000000000000007</v>
      </c>
      <c r="D117" s="122" t="s">
        <v>78</v>
      </c>
      <c r="E117" s="122" t="s">
        <v>78</v>
      </c>
      <c r="F117" s="122" t="s">
        <v>78</v>
      </c>
      <c r="G117" s="122">
        <v>0.70000000000000007</v>
      </c>
      <c r="H117" s="120" t="s">
        <v>78</v>
      </c>
      <c r="J117" s="67"/>
      <c r="K117" s="67"/>
      <c r="L117" s="67"/>
      <c r="M117" s="67"/>
      <c r="N117" s="67"/>
      <c r="O117" s="67"/>
      <c r="P117" s="67"/>
    </row>
    <row r="118" spans="1:16" x14ac:dyDescent="0.25">
      <c r="A118" s="17" t="s">
        <v>66</v>
      </c>
      <c r="B118" s="36">
        <v>14.2</v>
      </c>
      <c r="C118" s="122">
        <v>8</v>
      </c>
      <c r="D118" s="122">
        <v>11.3</v>
      </c>
      <c r="E118" s="122">
        <v>14.7</v>
      </c>
      <c r="F118" s="122">
        <v>16.3</v>
      </c>
      <c r="G118" s="122">
        <v>20.599999999999998</v>
      </c>
      <c r="H118" s="120">
        <v>14.6</v>
      </c>
      <c r="J118" s="67"/>
      <c r="K118" s="67"/>
      <c r="L118" s="67"/>
      <c r="M118" s="67"/>
      <c r="N118" s="67"/>
      <c r="O118" s="67"/>
      <c r="P118" s="67"/>
    </row>
    <row r="119" spans="1:16" x14ac:dyDescent="0.25">
      <c r="A119" s="17" t="s">
        <v>63</v>
      </c>
      <c r="B119" s="36">
        <v>71.899999999999991</v>
      </c>
      <c r="C119" s="122">
        <v>44.800000000000004</v>
      </c>
      <c r="D119" s="122">
        <v>62.8</v>
      </c>
      <c r="E119" s="122">
        <v>71.899999999999991</v>
      </c>
      <c r="F119" s="122">
        <v>74.7</v>
      </c>
      <c r="G119" s="122">
        <v>73.900000000000006</v>
      </c>
      <c r="H119" s="120">
        <v>81.699999999999989</v>
      </c>
      <c r="J119" s="67"/>
      <c r="K119" s="67"/>
      <c r="L119" s="67"/>
      <c r="M119" s="67"/>
      <c r="N119" s="67"/>
      <c r="O119" s="67"/>
      <c r="P119" s="67"/>
    </row>
    <row r="120" spans="1:16" x14ac:dyDescent="0.25">
      <c r="A120" s="19" t="s">
        <v>64</v>
      </c>
      <c r="B120" s="37">
        <v>13.200000000000001</v>
      </c>
      <c r="C120" s="124">
        <v>46.400000000000006</v>
      </c>
      <c r="D120" s="124">
        <v>25</v>
      </c>
      <c r="E120" s="124">
        <v>12.9</v>
      </c>
      <c r="F120" s="124">
        <v>8.5</v>
      </c>
      <c r="G120" s="124">
        <v>4.8</v>
      </c>
      <c r="H120" s="125">
        <v>2.9000000000000004</v>
      </c>
      <c r="J120" s="67"/>
      <c r="K120" s="67"/>
      <c r="L120" s="67"/>
      <c r="M120" s="67"/>
      <c r="N120" s="67"/>
      <c r="O120" s="67"/>
      <c r="P120" s="67"/>
    </row>
    <row r="121" spans="1:16" s="83" customFormat="1" x14ac:dyDescent="0.25">
      <c r="A121" s="133" t="s">
        <v>78</v>
      </c>
      <c r="B121" s="127"/>
      <c r="C121" s="124">
        <f>100-SUM(C115:C120)</f>
        <v>9.9999999999994316E-2</v>
      </c>
      <c r="D121" s="124">
        <f>100-SUM(D115:D120)</f>
        <v>0.90000000000000568</v>
      </c>
      <c r="E121" s="124">
        <f>100-SUM(E115:E120)</f>
        <v>0.5</v>
      </c>
      <c r="F121" s="124">
        <f t="shared" ref="F121" si="0">100-SUM(F115:F120)</f>
        <v>0.5</v>
      </c>
      <c r="G121" s="124"/>
      <c r="H121" s="125">
        <f>100-SUM(H115:H120)</f>
        <v>0.80000000000001137</v>
      </c>
      <c r="J121" s="115"/>
      <c r="K121" s="115"/>
      <c r="L121" s="115"/>
      <c r="M121" s="115"/>
      <c r="N121" s="115"/>
      <c r="O121" s="115"/>
      <c r="P121" s="115"/>
    </row>
    <row r="122" spans="1:16" x14ac:dyDescent="0.25">
      <c r="A122" s="8" t="s">
        <v>175</v>
      </c>
    </row>
    <row r="123" spans="1:16" x14ac:dyDescent="0.25">
      <c r="A123" s="8" t="s">
        <v>7</v>
      </c>
    </row>
    <row r="124" spans="1:16" s="3" customFormat="1" x14ac:dyDescent="0.25">
      <c r="A124" s="62"/>
    </row>
    <row r="125" spans="1:16" s="3" customFormat="1" x14ac:dyDescent="0.25">
      <c r="A125" s="62"/>
    </row>
    <row r="126" spans="1:16" s="3" customFormat="1" x14ac:dyDescent="0.25">
      <c r="A126" s="62"/>
    </row>
    <row r="127" spans="1:16" s="3" customFormat="1" x14ac:dyDescent="0.25">
      <c r="A127" s="62"/>
    </row>
    <row r="128" spans="1:16" s="3" customFormat="1" x14ac:dyDescent="0.25">
      <c r="A128" s="62"/>
    </row>
    <row r="129" spans="1:1" s="3" customFormat="1" x14ac:dyDescent="0.25">
      <c r="A129" s="62"/>
    </row>
    <row r="130" spans="1:1" s="3" customFormat="1" x14ac:dyDescent="0.25">
      <c r="A130" s="62"/>
    </row>
    <row r="131" spans="1:1" s="3" customFormat="1" x14ac:dyDescent="0.25">
      <c r="A131" s="62"/>
    </row>
    <row r="132" spans="1:1" s="3" customFormat="1" x14ac:dyDescent="0.25">
      <c r="A132" s="62"/>
    </row>
    <row r="133" spans="1:1" s="3" customFormat="1" x14ac:dyDescent="0.25">
      <c r="A133" s="62"/>
    </row>
    <row r="134" spans="1:1" s="3" customFormat="1" x14ac:dyDescent="0.25">
      <c r="A134" s="62"/>
    </row>
    <row r="135" spans="1:1" s="3" customFormat="1" x14ac:dyDescent="0.25">
      <c r="A135" s="62"/>
    </row>
    <row r="136" spans="1:1" s="3" customFormat="1" x14ac:dyDescent="0.25">
      <c r="A136" s="62"/>
    </row>
    <row r="137" spans="1:1" s="3" customFormat="1" x14ac:dyDescent="0.25">
      <c r="A137" s="62"/>
    </row>
    <row r="138" spans="1:1" s="3" customFormat="1" x14ac:dyDescent="0.25">
      <c r="A138" s="62"/>
    </row>
    <row r="139" spans="1:1" s="3" customFormat="1" x14ac:dyDescent="0.25">
      <c r="A139" s="62"/>
    </row>
    <row r="140" spans="1:1" s="3" customFormat="1" x14ac:dyDescent="0.25">
      <c r="A140" s="62"/>
    </row>
    <row r="141" spans="1:1" s="3" customFormat="1" x14ac:dyDescent="0.25">
      <c r="A141" s="62"/>
    </row>
    <row r="142" spans="1:1" s="3" customFormat="1" x14ac:dyDescent="0.25">
      <c r="A142" s="62"/>
    </row>
    <row r="143" spans="1:1" s="3" customFormat="1" x14ac:dyDescent="0.25">
      <c r="A143" s="62"/>
    </row>
    <row r="144" spans="1:1" s="3" customFormat="1" x14ac:dyDescent="0.25">
      <c r="A144" s="62"/>
    </row>
    <row r="145" spans="1:16" s="3" customFormat="1" x14ac:dyDescent="0.25">
      <c r="A145" s="62"/>
    </row>
    <row r="146" spans="1:16" s="3" customFormat="1" x14ac:dyDescent="0.25">
      <c r="A146" s="62"/>
    </row>
    <row r="147" spans="1:16" s="3" customFormat="1" x14ac:dyDescent="0.25">
      <c r="A147" s="62"/>
    </row>
    <row r="148" spans="1:16" s="3" customFormat="1" x14ac:dyDescent="0.25">
      <c r="A148" s="62"/>
    </row>
    <row r="149" spans="1:16" s="3" customFormat="1" x14ac:dyDescent="0.25">
      <c r="A149" s="62"/>
    </row>
    <row r="150" spans="1:16" s="3" customFormat="1" x14ac:dyDescent="0.25">
      <c r="A150" s="62"/>
    </row>
    <row r="151" spans="1:16" x14ac:dyDescent="0.25">
      <c r="A151" s="3" t="s">
        <v>214</v>
      </c>
      <c r="B151" s="3"/>
      <c r="C151" s="3"/>
      <c r="D151" s="3"/>
      <c r="E151" s="3"/>
      <c r="F151" s="3"/>
      <c r="G151" s="3"/>
      <c r="H151" s="3"/>
    </row>
    <row r="152" spans="1:16" x14ac:dyDescent="0.25">
      <c r="A152" s="3"/>
      <c r="B152" s="33" t="s">
        <v>0</v>
      </c>
      <c r="C152" s="30" t="s">
        <v>8</v>
      </c>
      <c r="D152" s="31" t="s">
        <v>9</v>
      </c>
      <c r="E152" s="31" t="s">
        <v>10</v>
      </c>
      <c r="F152" s="31" t="s">
        <v>11</v>
      </c>
      <c r="G152" s="31" t="s">
        <v>12</v>
      </c>
      <c r="H152" s="32" t="s">
        <v>13</v>
      </c>
    </row>
    <row r="153" spans="1:16" x14ac:dyDescent="0.25">
      <c r="A153" s="15" t="s">
        <v>61</v>
      </c>
      <c r="B153" s="36">
        <v>1.2</v>
      </c>
      <c r="C153" s="18">
        <v>1.3</v>
      </c>
      <c r="D153" s="18">
        <v>1.3</v>
      </c>
      <c r="E153" s="18">
        <v>1.9</v>
      </c>
      <c r="F153" s="18">
        <v>2.2999999999999998</v>
      </c>
      <c r="G153" s="18">
        <v>1.7000000000000002</v>
      </c>
      <c r="H153" s="13">
        <v>0.4</v>
      </c>
      <c r="J153" s="67"/>
      <c r="K153" s="67"/>
      <c r="L153" s="67"/>
      <c r="M153" s="67"/>
      <c r="N153" s="67"/>
      <c r="O153" s="67"/>
      <c r="P153" s="67"/>
    </row>
    <row r="154" spans="1:16" x14ac:dyDescent="0.25">
      <c r="A154" s="17" t="s">
        <v>62</v>
      </c>
      <c r="B154" s="36">
        <v>0.6</v>
      </c>
      <c r="C154" s="18">
        <v>0.6</v>
      </c>
      <c r="D154" s="18">
        <v>0.6</v>
      </c>
      <c r="E154" s="18">
        <v>0.6</v>
      </c>
      <c r="F154" s="18">
        <v>0.70000000000000007</v>
      </c>
      <c r="G154" s="18">
        <v>0.6</v>
      </c>
      <c r="H154" s="13">
        <v>0.5</v>
      </c>
      <c r="J154" s="67"/>
      <c r="K154" s="67"/>
      <c r="L154" s="67"/>
      <c r="M154" s="67"/>
      <c r="N154" s="67"/>
      <c r="O154" s="67"/>
      <c r="P154" s="67"/>
    </row>
    <row r="155" spans="1:16" x14ac:dyDescent="0.25">
      <c r="A155" s="17" t="s">
        <v>65</v>
      </c>
      <c r="B155" s="36">
        <v>2.6</v>
      </c>
      <c r="C155" s="18">
        <v>1</v>
      </c>
      <c r="D155" s="18">
        <v>0.89999999999999991</v>
      </c>
      <c r="E155" s="18">
        <v>1.2</v>
      </c>
      <c r="F155" s="18">
        <v>2</v>
      </c>
      <c r="G155" s="18">
        <v>2.8000000000000003</v>
      </c>
      <c r="H155" s="13">
        <v>4.3</v>
      </c>
      <c r="J155" s="67"/>
      <c r="K155" s="67"/>
      <c r="L155" s="67"/>
      <c r="M155" s="67"/>
      <c r="N155" s="67"/>
      <c r="O155" s="67"/>
      <c r="P155" s="67"/>
    </row>
    <row r="156" spans="1:16" x14ac:dyDescent="0.25">
      <c r="A156" s="17" t="s">
        <v>66</v>
      </c>
      <c r="B156" s="36">
        <v>19.600000000000001</v>
      </c>
      <c r="C156" s="18">
        <v>10.6</v>
      </c>
      <c r="D156" s="18">
        <v>11.4</v>
      </c>
      <c r="E156" s="18">
        <v>13.5</v>
      </c>
      <c r="F156" s="18">
        <v>17.5</v>
      </c>
      <c r="G156" s="18">
        <v>21.099999999999998</v>
      </c>
      <c r="H156" s="13">
        <v>27.3</v>
      </c>
      <c r="J156" s="67"/>
      <c r="K156" s="67"/>
      <c r="L156" s="67"/>
      <c r="M156" s="67"/>
      <c r="N156" s="67"/>
      <c r="O156" s="67"/>
      <c r="P156" s="67"/>
    </row>
    <row r="157" spans="1:16" x14ac:dyDescent="0.25">
      <c r="A157" s="17" t="s">
        <v>63</v>
      </c>
      <c r="B157" s="36">
        <v>60.9</v>
      </c>
      <c r="C157" s="18">
        <v>40.200000000000003</v>
      </c>
      <c r="D157" s="18">
        <v>55.600000000000009</v>
      </c>
      <c r="E157" s="18">
        <v>66.900000000000006</v>
      </c>
      <c r="F157" s="18">
        <v>66.400000000000006</v>
      </c>
      <c r="G157" s="18">
        <v>66.8</v>
      </c>
      <c r="H157" s="13">
        <v>64.099999999999994</v>
      </c>
      <c r="J157" s="67"/>
      <c r="K157" s="67"/>
      <c r="L157" s="67"/>
      <c r="M157" s="67"/>
      <c r="N157" s="67"/>
      <c r="O157" s="67"/>
      <c r="P157" s="67"/>
    </row>
    <row r="158" spans="1:16" x14ac:dyDescent="0.25">
      <c r="A158" s="19" t="s">
        <v>64</v>
      </c>
      <c r="B158" s="37">
        <v>15.1</v>
      </c>
      <c r="C158" s="20">
        <v>46.400000000000006</v>
      </c>
      <c r="D158" s="20">
        <v>30.2</v>
      </c>
      <c r="E158" s="20">
        <v>15.9</v>
      </c>
      <c r="F158" s="20">
        <v>11.200000000000001</v>
      </c>
      <c r="G158" s="20">
        <v>7.1</v>
      </c>
      <c r="H158" s="14">
        <v>3.4000000000000004</v>
      </c>
      <c r="J158" s="67"/>
      <c r="K158" s="67"/>
      <c r="L158" s="67"/>
      <c r="M158" s="67"/>
      <c r="N158" s="67"/>
      <c r="O158" s="67"/>
      <c r="P158" s="67"/>
    </row>
    <row r="159" spans="1:16" x14ac:dyDescent="0.25">
      <c r="A159" s="8" t="s">
        <v>175</v>
      </c>
    </row>
    <row r="160" spans="1:16" x14ac:dyDescent="0.25">
      <c r="A160" s="8" t="s">
        <v>7</v>
      </c>
    </row>
    <row r="161" spans="1:1" s="3" customFormat="1" x14ac:dyDescent="0.25">
      <c r="A161" s="62"/>
    </row>
    <row r="162" spans="1:1" s="3" customFormat="1" x14ac:dyDescent="0.25">
      <c r="A162" s="62"/>
    </row>
    <row r="163" spans="1:1" s="3" customFormat="1" x14ac:dyDescent="0.25">
      <c r="A163" s="62"/>
    </row>
    <row r="164" spans="1:1" s="3" customFormat="1" x14ac:dyDescent="0.25">
      <c r="A164" s="62"/>
    </row>
    <row r="165" spans="1:1" s="3" customFormat="1" x14ac:dyDescent="0.25">
      <c r="A165" s="62"/>
    </row>
    <row r="166" spans="1:1" s="3" customFormat="1" x14ac:dyDescent="0.25">
      <c r="A166" s="62"/>
    </row>
    <row r="167" spans="1:1" s="3" customFormat="1" x14ac:dyDescent="0.25">
      <c r="A167" s="62"/>
    </row>
    <row r="168" spans="1:1" s="3" customFormat="1" x14ac:dyDescent="0.25">
      <c r="A168" s="62"/>
    </row>
    <row r="169" spans="1:1" s="3" customFormat="1" x14ac:dyDescent="0.25">
      <c r="A169" s="62"/>
    </row>
    <row r="170" spans="1:1" s="3" customFormat="1" x14ac:dyDescent="0.25">
      <c r="A170" s="62"/>
    </row>
    <row r="171" spans="1:1" s="3" customFormat="1" x14ac:dyDescent="0.25">
      <c r="A171" s="62"/>
    </row>
    <row r="172" spans="1:1" s="3" customFormat="1" x14ac:dyDescent="0.25">
      <c r="A172" s="62"/>
    </row>
    <row r="173" spans="1:1" s="3" customFormat="1" x14ac:dyDescent="0.25">
      <c r="A173" s="62"/>
    </row>
    <row r="174" spans="1:1" s="3" customFormat="1" x14ac:dyDescent="0.25">
      <c r="A174" s="62"/>
    </row>
    <row r="175" spans="1:1" s="3" customFormat="1" x14ac:dyDescent="0.25">
      <c r="A175" s="62"/>
    </row>
    <row r="176" spans="1:1" s="3" customFormat="1" x14ac:dyDescent="0.25">
      <c r="A176" s="62"/>
    </row>
    <row r="177" spans="1:16" s="3" customFormat="1" x14ac:dyDescent="0.25">
      <c r="A177" s="62"/>
    </row>
    <row r="178" spans="1:16" s="3" customFormat="1" x14ac:dyDescent="0.25">
      <c r="A178" s="62"/>
    </row>
    <row r="179" spans="1:16" s="3" customFormat="1" x14ac:dyDescent="0.25">
      <c r="A179" s="62"/>
    </row>
    <row r="180" spans="1:16" s="3" customFormat="1" x14ac:dyDescent="0.25">
      <c r="A180" s="62"/>
    </row>
    <row r="181" spans="1:16" s="3" customFormat="1" x14ac:dyDescent="0.25">
      <c r="A181" s="62"/>
    </row>
    <row r="182" spans="1:16" s="3" customFormat="1" x14ac:dyDescent="0.25">
      <c r="A182" s="62"/>
    </row>
    <row r="183" spans="1:16" s="3" customFormat="1" x14ac:dyDescent="0.25">
      <c r="A183" s="62"/>
    </row>
    <row r="184" spans="1:16" s="3" customFormat="1" x14ac:dyDescent="0.25">
      <c r="A184" s="62"/>
    </row>
    <row r="185" spans="1:16" s="3" customFormat="1" x14ac:dyDescent="0.25">
      <c r="A185" s="62"/>
    </row>
    <row r="186" spans="1:16" s="3" customFormat="1" x14ac:dyDescent="0.25">
      <c r="A186" s="62"/>
    </row>
    <row r="188" spans="1:16" s="3" customFormat="1" x14ac:dyDescent="0.25">
      <c r="A188" s="3" t="s">
        <v>215</v>
      </c>
    </row>
    <row r="189" spans="1:16" s="3" customFormat="1" x14ac:dyDescent="0.25">
      <c r="B189" s="33" t="s">
        <v>0</v>
      </c>
      <c r="C189" s="30" t="s">
        <v>8</v>
      </c>
      <c r="D189" s="31" t="s">
        <v>9</v>
      </c>
      <c r="E189" s="31" t="s">
        <v>10</v>
      </c>
      <c r="F189" s="31" t="s">
        <v>11</v>
      </c>
      <c r="G189" s="31" t="s">
        <v>12</v>
      </c>
      <c r="H189" s="32" t="s">
        <v>13</v>
      </c>
    </row>
    <row r="190" spans="1:16" s="3" customFormat="1" x14ac:dyDescent="0.25">
      <c r="A190" s="15" t="s">
        <v>61</v>
      </c>
      <c r="B190" s="128" t="s">
        <v>78</v>
      </c>
      <c r="C190" s="122">
        <v>0</v>
      </c>
      <c r="D190" s="122" t="s">
        <v>78</v>
      </c>
      <c r="E190" s="122">
        <v>0</v>
      </c>
      <c r="F190" s="122" t="s">
        <v>78</v>
      </c>
      <c r="G190" s="122">
        <v>0</v>
      </c>
      <c r="H190" s="120">
        <v>0</v>
      </c>
      <c r="J190" s="67"/>
      <c r="K190" s="67"/>
      <c r="L190" s="67"/>
      <c r="M190" s="67"/>
      <c r="N190" s="67"/>
      <c r="O190" s="67"/>
      <c r="P190" s="67"/>
    </row>
    <row r="191" spans="1:16" s="3" customFormat="1" x14ac:dyDescent="0.25">
      <c r="A191" s="17" t="s">
        <v>62</v>
      </c>
      <c r="B191" s="128" t="s">
        <v>78</v>
      </c>
      <c r="C191" s="122">
        <v>0</v>
      </c>
      <c r="D191" s="122" t="s">
        <v>78</v>
      </c>
      <c r="E191" s="122" t="s">
        <v>78</v>
      </c>
      <c r="F191" s="122" t="s">
        <v>78</v>
      </c>
      <c r="G191" s="122">
        <v>0</v>
      </c>
      <c r="H191" s="120">
        <v>0</v>
      </c>
      <c r="J191" s="67"/>
      <c r="K191" s="67"/>
      <c r="L191" s="67"/>
      <c r="M191" s="67"/>
      <c r="N191" s="67"/>
      <c r="O191" s="67"/>
      <c r="P191" s="67"/>
    </row>
    <row r="192" spans="1:16" s="3" customFormat="1" x14ac:dyDescent="0.25">
      <c r="A192" s="17" t="s">
        <v>65</v>
      </c>
      <c r="B192" s="128" t="s">
        <v>78</v>
      </c>
      <c r="C192" s="122" t="s">
        <v>78</v>
      </c>
      <c r="D192" s="122">
        <v>0</v>
      </c>
      <c r="E192" s="122">
        <v>0</v>
      </c>
      <c r="F192" s="122">
        <v>0</v>
      </c>
      <c r="G192" s="122" t="s">
        <v>78</v>
      </c>
      <c r="H192" s="120">
        <v>0</v>
      </c>
      <c r="J192" s="67"/>
      <c r="K192" s="67"/>
      <c r="L192" s="67"/>
      <c r="M192" s="67"/>
      <c r="N192" s="67"/>
      <c r="O192" s="67"/>
      <c r="P192" s="67"/>
    </row>
    <row r="193" spans="1:16" s="3" customFormat="1" x14ac:dyDescent="0.25">
      <c r="A193" s="17" t="s">
        <v>66</v>
      </c>
      <c r="B193" s="128" t="s">
        <v>78</v>
      </c>
      <c r="C193" s="122" t="s">
        <v>78</v>
      </c>
      <c r="D193" s="122">
        <v>0.3</v>
      </c>
      <c r="E193" s="122" t="s">
        <v>78</v>
      </c>
      <c r="F193" s="122" t="s">
        <v>78</v>
      </c>
      <c r="G193" s="122" t="s">
        <v>78</v>
      </c>
      <c r="H193" s="120">
        <v>0.1</v>
      </c>
      <c r="J193" s="67"/>
      <c r="K193" s="67"/>
      <c r="L193" s="67"/>
      <c r="M193" s="67"/>
      <c r="N193" s="67"/>
      <c r="O193" s="67"/>
      <c r="P193" s="67"/>
    </row>
    <row r="194" spans="1:16" s="3" customFormat="1" x14ac:dyDescent="0.25">
      <c r="A194" s="17" t="s">
        <v>63</v>
      </c>
      <c r="B194" s="128">
        <v>2</v>
      </c>
      <c r="C194" s="122">
        <v>0.4</v>
      </c>
      <c r="D194" s="122">
        <v>0.89999999999999991</v>
      </c>
      <c r="E194" s="122">
        <v>0.4</v>
      </c>
      <c r="F194" s="122">
        <v>0.4</v>
      </c>
      <c r="G194" s="122">
        <v>0.8</v>
      </c>
      <c r="H194" s="120">
        <v>4.2</v>
      </c>
      <c r="J194" s="67"/>
      <c r="K194" s="67"/>
      <c r="L194" s="67"/>
      <c r="M194" s="67"/>
      <c r="N194" s="67"/>
      <c r="O194" s="67"/>
      <c r="P194" s="67"/>
    </row>
    <row r="195" spans="1:16" s="3" customFormat="1" x14ac:dyDescent="0.25">
      <c r="A195" s="19" t="s">
        <v>64</v>
      </c>
      <c r="B195" s="129">
        <v>97.8</v>
      </c>
      <c r="C195" s="124">
        <v>99.5</v>
      </c>
      <c r="D195" s="124">
        <v>98.7</v>
      </c>
      <c r="E195" s="124">
        <v>99.5</v>
      </c>
      <c r="F195" s="124">
        <v>99.5</v>
      </c>
      <c r="G195" s="124">
        <v>98.9</v>
      </c>
      <c r="H195" s="125">
        <v>95.7</v>
      </c>
      <c r="J195" s="67"/>
      <c r="K195" s="67"/>
      <c r="L195" s="67"/>
      <c r="M195" s="67"/>
      <c r="N195" s="67"/>
      <c r="O195" s="67"/>
      <c r="P195" s="67"/>
    </row>
    <row r="196" spans="1:16" s="83" customFormat="1" x14ac:dyDescent="0.25">
      <c r="A196" s="133" t="s">
        <v>78</v>
      </c>
      <c r="B196" s="134">
        <f t="shared" ref="B196:D196" si="1">100-SUM(B190:B195)</f>
        <v>0.20000000000000284</v>
      </c>
      <c r="C196" s="134">
        <f t="shared" si="1"/>
        <v>9.9999999999994316E-2</v>
      </c>
      <c r="D196" s="135">
        <f t="shared" si="1"/>
        <v>9.9999999999994316E-2</v>
      </c>
      <c r="E196" s="135">
        <f t="shared" ref="E196" si="2">100-SUM(E190:E195)</f>
        <v>9.9999999999994316E-2</v>
      </c>
      <c r="F196" s="135">
        <f t="shared" ref="F196" si="3">100-SUM(F190:F195)</f>
        <v>9.9999999999994316E-2</v>
      </c>
      <c r="G196" s="135">
        <f t="shared" ref="G196:H196" si="4">100-SUM(G190:G195)</f>
        <v>0.29999999999999716</v>
      </c>
      <c r="H196" s="136">
        <f t="shared" si="4"/>
        <v>0</v>
      </c>
      <c r="J196" s="115"/>
      <c r="K196" s="115"/>
      <c r="L196" s="115"/>
      <c r="M196" s="115"/>
      <c r="N196" s="115"/>
      <c r="O196" s="115"/>
      <c r="P196" s="115"/>
    </row>
    <row r="197" spans="1:16" s="3" customFormat="1" x14ac:dyDescent="0.25">
      <c r="A197" s="8" t="s">
        <v>175</v>
      </c>
    </row>
    <row r="198" spans="1:16" s="3" customFormat="1" x14ac:dyDescent="0.25">
      <c r="A198" s="8" t="s">
        <v>7</v>
      </c>
    </row>
  </sheetData>
  <hyperlinks>
    <hyperlink ref="H1" location="'Lisez-moi'!A1" display="Retour au sommair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N286"/>
  <sheetViews>
    <sheetView workbookViewId="0">
      <selection activeCell="H295" sqref="H295"/>
    </sheetView>
  </sheetViews>
  <sheetFormatPr baseColWidth="10" defaultRowHeight="15" x14ac:dyDescent="0.25"/>
  <cols>
    <col min="1" max="1" width="88.140625" style="3" customWidth="1"/>
    <col min="2" max="7" width="16" style="3" customWidth="1"/>
    <col min="8" max="16384" width="11.42578125" style="3"/>
  </cols>
  <sheetData>
    <row r="1" spans="1:14" x14ac:dyDescent="0.25">
      <c r="A1" s="188" t="s">
        <v>201</v>
      </c>
      <c r="F1" s="72" t="s">
        <v>93</v>
      </c>
    </row>
    <row r="3" spans="1:14" x14ac:dyDescent="0.25">
      <c r="A3" s="3" t="s">
        <v>216</v>
      </c>
    </row>
    <row r="4" spans="1:14" ht="105.75" customHeight="1" x14ac:dyDescent="0.25">
      <c r="B4" s="51" t="s">
        <v>61</v>
      </c>
      <c r="C4" s="47" t="s">
        <v>62</v>
      </c>
      <c r="D4" s="47" t="s">
        <v>65</v>
      </c>
      <c r="E4" s="47" t="s">
        <v>66</v>
      </c>
      <c r="F4" s="47" t="s">
        <v>63</v>
      </c>
      <c r="G4" s="50" t="s">
        <v>64</v>
      </c>
      <c r="H4" s="107" t="s">
        <v>78</v>
      </c>
    </row>
    <row r="5" spans="1:14" x14ac:dyDescent="0.25">
      <c r="A5" s="42" t="s">
        <v>0</v>
      </c>
      <c r="B5" s="123">
        <v>60.3</v>
      </c>
      <c r="C5" s="124">
        <v>15.8</v>
      </c>
      <c r="D5" s="124">
        <v>9.5</v>
      </c>
      <c r="E5" s="124">
        <v>5.0999999999999996</v>
      </c>
      <c r="F5" s="140">
        <v>4.7</v>
      </c>
      <c r="G5" s="125">
        <v>4.5999999999999996</v>
      </c>
      <c r="H5" s="80"/>
      <c r="I5" s="67"/>
      <c r="J5" s="67"/>
      <c r="K5" s="67"/>
      <c r="L5" s="67"/>
      <c r="M5" s="67"/>
      <c r="N5" s="67"/>
    </row>
    <row r="6" spans="1:14" x14ac:dyDescent="0.25">
      <c r="A6" s="6" t="s">
        <v>46</v>
      </c>
      <c r="B6" s="119">
        <v>54.800000000000004</v>
      </c>
      <c r="C6" s="122">
        <v>36.199999999999996</v>
      </c>
      <c r="D6" s="122">
        <v>6.6000000000000005</v>
      </c>
      <c r="E6" s="141">
        <v>0.6</v>
      </c>
      <c r="F6" s="141">
        <v>0.70000000000000007</v>
      </c>
      <c r="G6" s="120">
        <v>1.0999999999999999</v>
      </c>
      <c r="H6" s="101"/>
      <c r="I6" s="67"/>
      <c r="J6" s="67"/>
      <c r="K6" s="67"/>
      <c r="L6" s="67"/>
      <c r="M6" s="67"/>
      <c r="N6" s="67"/>
    </row>
    <row r="7" spans="1:14" x14ac:dyDescent="0.25">
      <c r="A7" s="6" t="s">
        <v>16</v>
      </c>
      <c r="B7" s="119">
        <v>78.5</v>
      </c>
      <c r="C7" s="122">
        <v>12.9</v>
      </c>
      <c r="D7" s="122">
        <v>2.8000000000000003</v>
      </c>
      <c r="E7" s="122">
        <v>2</v>
      </c>
      <c r="F7" s="141">
        <v>0.8</v>
      </c>
      <c r="G7" s="120">
        <v>2.9000000000000004</v>
      </c>
      <c r="H7" s="102"/>
      <c r="I7" s="67"/>
      <c r="J7" s="67"/>
      <c r="K7" s="67"/>
      <c r="L7" s="67"/>
      <c r="M7" s="67"/>
      <c r="N7" s="67"/>
    </row>
    <row r="8" spans="1:14" x14ac:dyDescent="0.25">
      <c r="A8" s="6" t="s">
        <v>17</v>
      </c>
      <c r="B8" s="119">
        <v>40.6</v>
      </c>
      <c r="C8" s="122" t="s">
        <v>78</v>
      </c>
      <c r="D8" s="122" t="s">
        <v>78</v>
      </c>
      <c r="E8" s="122">
        <v>0</v>
      </c>
      <c r="F8" s="141">
        <v>0</v>
      </c>
      <c r="G8" s="120">
        <v>0</v>
      </c>
      <c r="H8" s="102">
        <f t="shared" ref="H8" si="0">100-SUM(B8:G8)</f>
        <v>59.4</v>
      </c>
      <c r="I8" s="67"/>
      <c r="J8" s="67"/>
      <c r="K8" s="67"/>
      <c r="L8" s="67"/>
      <c r="M8" s="67"/>
      <c r="N8" s="67"/>
    </row>
    <row r="9" spans="1:14" x14ac:dyDescent="0.25">
      <c r="A9" s="6" t="s">
        <v>18</v>
      </c>
      <c r="B9" s="119">
        <v>50.2</v>
      </c>
      <c r="C9" s="122">
        <v>23.5</v>
      </c>
      <c r="D9" s="122">
        <v>10.100000000000001</v>
      </c>
      <c r="E9" s="122">
        <v>8.7999999999999989</v>
      </c>
      <c r="F9" s="141">
        <v>5.3</v>
      </c>
      <c r="G9" s="120">
        <v>2.1</v>
      </c>
      <c r="H9" s="102"/>
      <c r="I9" s="67"/>
      <c r="J9" s="67"/>
      <c r="K9" s="67"/>
      <c r="L9" s="67"/>
      <c r="M9" s="67"/>
      <c r="N9" s="67"/>
    </row>
    <row r="10" spans="1:14" x14ac:dyDescent="0.25">
      <c r="A10" s="6" t="s">
        <v>19</v>
      </c>
      <c r="B10" s="119">
        <v>35.4</v>
      </c>
      <c r="C10" s="122">
        <v>35.299999999999997</v>
      </c>
      <c r="D10" s="122">
        <v>24</v>
      </c>
      <c r="E10" s="122">
        <v>2.5</v>
      </c>
      <c r="F10" s="141">
        <v>1.3</v>
      </c>
      <c r="G10" s="120">
        <v>1.5</v>
      </c>
      <c r="H10" s="102"/>
      <c r="I10" s="67"/>
      <c r="J10" s="67"/>
      <c r="K10" s="67"/>
      <c r="L10" s="67"/>
      <c r="M10" s="67"/>
      <c r="N10" s="67"/>
    </row>
    <row r="11" spans="1:14" x14ac:dyDescent="0.25">
      <c r="A11" s="6" t="s">
        <v>20</v>
      </c>
      <c r="B11" s="119">
        <v>64.7</v>
      </c>
      <c r="C11" s="122">
        <v>20.8</v>
      </c>
      <c r="D11" s="122">
        <v>6.5</v>
      </c>
      <c r="E11" s="122">
        <v>2.1</v>
      </c>
      <c r="F11" s="141">
        <v>2.7</v>
      </c>
      <c r="G11" s="120">
        <v>3.2</v>
      </c>
      <c r="H11" s="102"/>
      <c r="I11" s="67"/>
      <c r="J11" s="67"/>
      <c r="K11" s="67"/>
      <c r="L11" s="67"/>
      <c r="M11" s="67"/>
      <c r="N11" s="67"/>
    </row>
    <row r="12" spans="1:14" x14ac:dyDescent="0.25">
      <c r="A12" s="6" t="s">
        <v>21</v>
      </c>
      <c r="B12" s="119">
        <v>82.399999999999991</v>
      </c>
      <c r="C12" s="122">
        <v>12.1</v>
      </c>
      <c r="D12" s="122">
        <v>1.9</v>
      </c>
      <c r="E12" s="122">
        <v>1.7000000000000002</v>
      </c>
      <c r="F12" s="141">
        <v>0.5</v>
      </c>
      <c r="G12" s="120">
        <v>1.5</v>
      </c>
      <c r="H12" s="102"/>
      <c r="I12" s="67"/>
      <c r="J12" s="67"/>
      <c r="K12" s="67"/>
      <c r="L12" s="67"/>
      <c r="M12" s="67"/>
      <c r="N12" s="67"/>
    </row>
    <row r="13" spans="1:14" x14ac:dyDescent="0.25">
      <c r="A13" s="6" t="s">
        <v>22</v>
      </c>
      <c r="B13" s="119">
        <v>71.7</v>
      </c>
      <c r="C13" s="122">
        <v>10.9</v>
      </c>
      <c r="D13" s="122">
        <v>6.3</v>
      </c>
      <c r="E13" s="122">
        <v>3.1</v>
      </c>
      <c r="F13" s="141">
        <v>2.6</v>
      </c>
      <c r="G13" s="120">
        <v>5.5</v>
      </c>
      <c r="H13" s="102"/>
      <c r="I13" s="67"/>
      <c r="J13" s="67"/>
      <c r="K13" s="67"/>
      <c r="L13" s="67"/>
      <c r="M13" s="67"/>
      <c r="N13" s="67"/>
    </row>
    <row r="14" spans="1:14" x14ac:dyDescent="0.25">
      <c r="A14" s="6" t="s">
        <v>23</v>
      </c>
      <c r="B14" s="119">
        <v>68</v>
      </c>
      <c r="C14" s="122">
        <v>18.5</v>
      </c>
      <c r="D14" s="122">
        <v>7.9</v>
      </c>
      <c r="E14" s="122">
        <v>1.5</v>
      </c>
      <c r="F14" s="141">
        <v>1.9</v>
      </c>
      <c r="G14" s="120">
        <v>2.1999999999999997</v>
      </c>
      <c r="H14" s="102"/>
      <c r="I14" s="67"/>
      <c r="J14" s="67"/>
      <c r="K14" s="67"/>
      <c r="L14" s="67"/>
      <c r="M14" s="67"/>
      <c r="N14" s="67"/>
    </row>
    <row r="15" spans="1:14" x14ac:dyDescent="0.25">
      <c r="A15" s="6" t="s">
        <v>24</v>
      </c>
      <c r="B15" s="119">
        <v>47.199999999999996</v>
      </c>
      <c r="C15" s="122">
        <v>15.2</v>
      </c>
      <c r="D15" s="122">
        <v>13.5</v>
      </c>
      <c r="E15" s="122">
        <v>8.6999999999999993</v>
      </c>
      <c r="F15" s="141">
        <v>6.8000000000000007</v>
      </c>
      <c r="G15" s="120">
        <v>8.5</v>
      </c>
      <c r="H15" s="102"/>
      <c r="I15" s="67"/>
      <c r="J15" s="67"/>
      <c r="K15" s="67"/>
      <c r="L15" s="67"/>
      <c r="M15" s="67"/>
      <c r="N15" s="67"/>
    </row>
    <row r="16" spans="1:14" x14ac:dyDescent="0.25">
      <c r="A16" s="6" t="s">
        <v>25</v>
      </c>
      <c r="B16" s="119">
        <v>14.2</v>
      </c>
      <c r="C16" s="122">
        <v>11.799999999999999</v>
      </c>
      <c r="D16" s="122">
        <v>25.2</v>
      </c>
      <c r="E16" s="122">
        <v>17.299999999999997</v>
      </c>
      <c r="F16" s="141">
        <v>23.799999999999997</v>
      </c>
      <c r="G16" s="120">
        <v>7.7</v>
      </c>
      <c r="H16" s="102"/>
      <c r="I16" s="67"/>
      <c r="J16" s="67"/>
      <c r="K16" s="67"/>
      <c r="L16" s="67"/>
      <c r="M16" s="67"/>
      <c r="N16" s="67"/>
    </row>
    <row r="17" spans="1:14" x14ac:dyDescent="0.25">
      <c r="A17" s="6" t="s">
        <v>26</v>
      </c>
      <c r="B17" s="119">
        <v>24.5</v>
      </c>
      <c r="C17" s="122">
        <v>21.9</v>
      </c>
      <c r="D17" s="122">
        <v>36.1</v>
      </c>
      <c r="E17" s="122">
        <v>10.9</v>
      </c>
      <c r="F17" s="141">
        <v>4</v>
      </c>
      <c r="G17" s="120">
        <v>2.5</v>
      </c>
      <c r="H17" s="102"/>
      <c r="I17" s="67"/>
      <c r="J17" s="67"/>
      <c r="K17" s="67"/>
      <c r="L17" s="67"/>
      <c r="M17" s="67"/>
      <c r="N17" s="67"/>
    </row>
    <row r="18" spans="1:14" x14ac:dyDescent="0.25">
      <c r="A18" s="6" t="s">
        <v>27</v>
      </c>
      <c r="B18" s="119">
        <v>56.499999999999993</v>
      </c>
      <c r="C18" s="122">
        <v>18.2</v>
      </c>
      <c r="D18" s="122">
        <v>12.8</v>
      </c>
      <c r="E18" s="122">
        <v>8.9</v>
      </c>
      <c r="F18" s="141">
        <v>0.89999999999999991</v>
      </c>
      <c r="G18" s="120">
        <v>2.8000000000000003</v>
      </c>
      <c r="H18" s="102"/>
      <c r="I18" s="67"/>
      <c r="J18" s="67"/>
      <c r="K18" s="67"/>
      <c r="L18" s="67"/>
      <c r="M18" s="67"/>
      <c r="N18" s="67"/>
    </row>
    <row r="19" spans="1:14" x14ac:dyDescent="0.25">
      <c r="A19" s="6" t="s">
        <v>28</v>
      </c>
      <c r="B19" s="119">
        <v>49.5</v>
      </c>
      <c r="C19" s="122">
        <v>18.7</v>
      </c>
      <c r="D19" s="122">
        <v>10.199999999999999</v>
      </c>
      <c r="E19" s="122">
        <v>8.6</v>
      </c>
      <c r="F19" s="141">
        <v>7.9</v>
      </c>
      <c r="G19" s="120">
        <v>5.2</v>
      </c>
      <c r="H19" s="102"/>
      <c r="I19" s="67"/>
      <c r="J19" s="67"/>
      <c r="K19" s="67"/>
      <c r="L19" s="67"/>
      <c r="M19" s="67"/>
      <c r="N19" s="67"/>
    </row>
    <row r="20" spans="1:14" x14ac:dyDescent="0.25">
      <c r="A20" s="6" t="s">
        <v>29</v>
      </c>
      <c r="B20" s="119">
        <v>78.8</v>
      </c>
      <c r="C20" s="122">
        <v>8.7999999999999989</v>
      </c>
      <c r="D20" s="122">
        <v>1.7000000000000002</v>
      </c>
      <c r="E20" s="122">
        <v>1.7999999999999998</v>
      </c>
      <c r="F20" s="141">
        <v>2.5</v>
      </c>
      <c r="G20" s="120">
        <v>6.4</v>
      </c>
      <c r="H20" s="102"/>
      <c r="I20" s="67"/>
      <c r="J20" s="67"/>
      <c r="K20" s="67"/>
      <c r="L20" s="67"/>
      <c r="M20" s="67"/>
      <c r="N20" s="67"/>
    </row>
    <row r="21" spans="1:14" x14ac:dyDescent="0.25">
      <c r="A21" s="7" t="s">
        <v>30</v>
      </c>
      <c r="B21" s="123">
        <v>58.699999999999996</v>
      </c>
      <c r="C21" s="124">
        <v>12.6</v>
      </c>
      <c r="D21" s="124">
        <v>7.0000000000000009</v>
      </c>
      <c r="E21" s="124">
        <v>6.3</v>
      </c>
      <c r="F21" s="140">
        <v>8.6</v>
      </c>
      <c r="G21" s="125">
        <v>6.7</v>
      </c>
      <c r="H21" s="103"/>
      <c r="I21" s="67"/>
      <c r="J21" s="67"/>
      <c r="K21" s="67"/>
      <c r="L21" s="67"/>
      <c r="M21" s="67"/>
      <c r="N21" s="67"/>
    </row>
    <row r="22" spans="1:14" x14ac:dyDescent="0.25">
      <c r="A22" s="8" t="s">
        <v>175</v>
      </c>
    </row>
    <row r="23" spans="1:14" x14ac:dyDescent="0.25">
      <c r="A23" s="8" t="s">
        <v>7</v>
      </c>
    </row>
    <row r="24" spans="1:14" x14ac:dyDescent="0.25">
      <c r="A24" s="62"/>
    </row>
    <row r="25" spans="1:14" x14ac:dyDescent="0.25">
      <c r="A25" s="62"/>
    </row>
    <row r="26" spans="1:14" x14ac:dyDescent="0.25">
      <c r="A26" s="62"/>
    </row>
    <row r="27" spans="1:14" x14ac:dyDescent="0.25">
      <c r="A27" s="62"/>
    </row>
    <row r="28" spans="1:14" x14ac:dyDescent="0.25">
      <c r="A28" s="62"/>
    </row>
    <row r="29" spans="1:14" x14ac:dyDescent="0.25">
      <c r="A29" s="62"/>
    </row>
    <row r="30" spans="1:14" x14ac:dyDescent="0.25">
      <c r="A30" s="62"/>
    </row>
    <row r="31" spans="1:14" x14ac:dyDescent="0.25">
      <c r="A31" s="62"/>
    </row>
    <row r="32" spans="1:14" x14ac:dyDescent="0.25">
      <c r="A32" s="62"/>
    </row>
    <row r="33" spans="1:1" x14ac:dyDescent="0.25">
      <c r="A33" s="62"/>
    </row>
    <row r="34" spans="1:1" x14ac:dyDescent="0.25">
      <c r="A34" s="62"/>
    </row>
    <row r="35" spans="1:1" x14ac:dyDescent="0.25">
      <c r="A35" s="62"/>
    </row>
    <row r="36" spans="1:1" x14ac:dyDescent="0.25">
      <c r="A36" s="62"/>
    </row>
    <row r="37" spans="1:1" x14ac:dyDescent="0.25">
      <c r="A37" s="62"/>
    </row>
    <row r="38" spans="1:1" x14ac:dyDescent="0.25">
      <c r="A38" s="62"/>
    </row>
    <row r="39" spans="1:1" x14ac:dyDescent="0.25">
      <c r="A39" s="62"/>
    </row>
    <row r="40" spans="1:1" x14ac:dyDescent="0.25">
      <c r="A40" s="62"/>
    </row>
    <row r="41" spans="1:1" x14ac:dyDescent="0.25">
      <c r="A41" s="62"/>
    </row>
    <row r="42" spans="1:1" x14ac:dyDescent="0.25">
      <c r="A42" s="62"/>
    </row>
    <row r="43" spans="1:1" x14ac:dyDescent="0.25">
      <c r="A43" s="62"/>
    </row>
    <row r="44" spans="1:1" x14ac:dyDescent="0.25">
      <c r="A44" s="62"/>
    </row>
    <row r="45" spans="1:1" x14ac:dyDescent="0.25">
      <c r="A45" s="62"/>
    </row>
    <row r="46" spans="1:1" x14ac:dyDescent="0.25">
      <c r="A46" s="62"/>
    </row>
    <row r="47" spans="1:1" x14ac:dyDescent="0.25">
      <c r="A47" s="62"/>
    </row>
    <row r="48" spans="1:1" x14ac:dyDescent="0.25">
      <c r="A48" s="62"/>
    </row>
    <row r="49" spans="1:13" x14ac:dyDescent="0.25">
      <c r="A49" s="62"/>
    </row>
    <row r="50" spans="1:13" x14ac:dyDescent="0.25">
      <c r="A50" s="62"/>
    </row>
    <row r="51" spans="1:13" x14ac:dyDescent="0.25">
      <c r="A51" s="62"/>
    </row>
    <row r="52" spans="1:13" x14ac:dyDescent="0.25">
      <c r="A52" s="62"/>
    </row>
    <row r="53" spans="1:13" x14ac:dyDescent="0.25">
      <c r="A53" s="62"/>
    </row>
    <row r="55" spans="1:13" x14ac:dyDescent="0.25">
      <c r="A55" s="3" t="s">
        <v>217</v>
      </c>
    </row>
    <row r="56" spans="1:13" ht="105.75" customHeight="1" x14ac:dyDescent="0.25">
      <c r="B56" s="51" t="s">
        <v>61</v>
      </c>
      <c r="C56" s="47" t="s">
        <v>62</v>
      </c>
      <c r="D56" s="47" t="s">
        <v>65</v>
      </c>
      <c r="E56" s="47" t="s">
        <v>66</v>
      </c>
      <c r="F56" s="47" t="s">
        <v>63</v>
      </c>
      <c r="G56" s="50" t="s">
        <v>64</v>
      </c>
      <c r="H56" s="107" t="s">
        <v>78</v>
      </c>
    </row>
    <row r="57" spans="1:13" x14ac:dyDescent="0.25">
      <c r="A57" s="42" t="s">
        <v>0</v>
      </c>
      <c r="B57" s="123">
        <v>5.7</v>
      </c>
      <c r="C57" s="124">
        <v>7.1</v>
      </c>
      <c r="D57" s="124">
        <v>9.1</v>
      </c>
      <c r="E57" s="124">
        <v>11.5</v>
      </c>
      <c r="F57" s="140">
        <v>23.400000000000002</v>
      </c>
      <c r="G57" s="125">
        <v>43.2</v>
      </c>
      <c r="H57" s="80"/>
      <c r="I57" s="67"/>
      <c r="J57" s="67"/>
      <c r="K57" s="67"/>
      <c r="L57" s="67"/>
      <c r="M57" s="67"/>
    </row>
    <row r="58" spans="1:13" x14ac:dyDescent="0.25">
      <c r="A58" s="6" t="s">
        <v>46</v>
      </c>
      <c r="B58" s="119">
        <v>0.8</v>
      </c>
      <c r="C58" s="122">
        <v>3.1</v>
      </c>
      <c r="D58" s="122">
        <v>30.5</v>
      </c>
      <c r="E58" s="122">
        <v>28.4</v>
      </c>
      <c r="F58" s="141">
        <v>17.599999999999998</v>
      </c>
      <c r="G58" s="120">
        <v>19.7</v>
      </c>
      <c r="H58" s="101"/>
      <c r="I58" s="67"/>
      <c r="J58" s="67"/>
      <c r="K58" s="67"/>
      <c r="L58" s="67"/>
      <c r="M58" s="67"/>
    </row>
    <row r="59" spans="1:13" x14ac:dyDescent="0.25">
      <c r="A59" s="6" t="s">
        <v>16</v>
      </c>
      <c r="B59" s="119">
        <v>1</v>
      </c>
      <c r="C59" s="122">
        <v>2.7</v>
      </c>
      <c r="D59" s="122">
        <v>2.2999999999999998</v>
      </c>
      <c r="E59" s="122">
        <v>9.5</v>
      </c>
      <c r="F59" s="141">
        <v>32.200000000000003</v>
      </c>
      <c r="G59" s="120">
        <v>52.2</v>
      </c>
      <c r="H59" s="102"/>
      <c r="I59" s="67"/>
      <c r="J59" s="67"/>
      <c r="K59" s="67"/>
      <c r="L59" s="67"/>
      <c r="M59" s="67"/>
    </row>
    <row r="60" spans="1:13" x14ac:dyDescent="0.25">
      <c r="A60" s="6" t="s">
        <v>17</v>
      </c>
      <c r="B60" s="119">
        <v>0</v>
      </c>
      <c r="C60" s="122">
        <v>0</v>
      </c>
      <c r="D60" s="122">
        <v>0</v>
      </c>
      <c r="E60" s="122" t="s">
        <v>78</v>
      </c>
      <c r="F60" s="141">
        <v>36.5</v>
      </c>
      <c r="G60" s="120" t="s">
        <v>78</v>
      </c>
      <c r="H60" s="102">
        <f t="shared" ref="H60" si="1">100-SUM(B60:G60)</f>
        <v>63.5</v>
      </c>
      <c r="I60" s="67"/>
      <c r="J60" s="67"/>
      <c r="K60" s="67"/>
      <c r="L60" s="67"/>
      <c r="M60" s="67"/>
    </row>
    <row r="61" spans="1:13" x14ac:dyDescent="0.25">
      <c r="A61" s="6" t="s">
        <v>18</v>
      </c>
      <c r="B61" s="119">
        <v>5.2</v>
      </c>
      <c r="C61" s="122">
        <v>5.3</v>
      </c>
      <c r="D61" s="122">
        <v>11.5</v>
      </c>
      <c r="E61" s="122">
        <v>24.9</v>
      </c>
      <c r="F61" s="141">
        <v>33.800000000000004</v>
      </c>
      <c r="G61" s="120">
        <v>19.3</v>
      </c>
      <c r="H61" s="102"/>
      <c r="I61" s="67"/>
      <c r="J61" s="67"/>
      <c r="K61" s="67"/>
      <c r="L61" s="67"/>
      <c r="M61" s="67"/>
    </row>
    <row r="62" spans="1:13" x14ac:dyDescent="0.25">
      <c r="A62" s="6" t="s">
        <v>19</v>
      </c>
      <c r="B62" s="119">
        <v>2.1999999999999997</v>
      </c>
      <c r="C62" s="122">
        <v>4.8</v>
      </c>
      <c r="D62" s="122">
        <v>35.299999999999997</v>
      </c>
      <c r="E62" s="122">
        <v>15.7</v>
      </c>
      <c r="F62" s="141">
        <v>30.2</v>
      </c>
      <c r="G62" s="120">
        <v>11.899999999999999</v>
      </c>
      <c r="H62" s="102"/>
      <c r="I62" s="67"/>
      <c r="J62" s="67"/>
      <c r="K62" s="67"/>
      <c r="L62" s="67"/>
      <c r="M62" s="67"/>
    </row>
    <row r="63" spans="1:13" x14ac:dyDescent="0.25">
      <c r="A63" s="6" t="s">
        <v>20</v>
      </c>
      <c r="B63" s="119">
        <v>2</v>
      </c>
      <c r="C63" s="122">
        <v>3.4000000000000004</v>
      </c>
      <c r="D63" s="122">
        <v>6.5</v>
      </c>
      <c r="E63" s="122">
        <v>12.2</v>
      </c>
      <c r="F63" s="141">
        <v>33.800000000000004</v>
      </c>
      <c r="G63" s="120">
        <v>42.1</v>
      </c>
      <c r="H63" s="102"/>
      <c r="I63" s="67"/>
      <c r="J63" s="67"/>
      <c r="K63" s="67"/>
      <c r="L63" s="67"/>
      <c r="M63" s="67"/>
    </row>
    <row r="64" spans="1:13" x14ac:dyDescent="0.25">
      <c r="A64" s="6" t="s">
        <v>21</v>
      </c>
      <c r="B64" s="119">
        <v>0.5</v>
      </c>
      <c r="C64" s="122">
        <v>1</v>
      </c>
      <c r="D64" s="122">
        <v>4.1000000000000005</v>
      </c>
      <c r="E64" s="122">
        <v>12.4</v>
      </c>
      <c r="F64" s="141">
        <v>18.2</v>
      </c>
      <c r="G64" s="120">
        <v>63.9</v>
      </c>
      <c r="H64" s="102"/>
      <c r="I64" s="67"/>
      <c r="J64" s="67"/>
      <c r="K64" s="67"/>
      <c r="L64" s="67"/>
      <c r="M64" s="67"/>
    </row>
    <row r="65" spans="1:13" x14ac:dyDescent="0.25">
      <c r="A65" s="6" t="s">
        <v>22</v>
      </c>
      <c r="B65" s="119">
        <v>2.9000000000000004</v>
      </c>
      <c r="C65" s="122">
        <v>5.2</v>
      </c>
      <c r="D65" s="122">
        <v>4.3</v>
      </c>
      <c r="E65" s="122">
        <v>10</v>
      </c>
      <c r="F65" s="141">
        <v>28.7</v>
      </c>
      <c r="G65" s="120">
        <v>48.9</v>
      </c>
      <c r="H65" s="102"/>
      <c r="I65" s="67"/>
      <c r="J65" s="67"/>
      <c r="K65" s="67"/>
      <c r="L65" s="67"/>
      <c r="M65" s="67"/>
    </row>
    <row r="66" spans="1:13" x14ac:dyDescent="0.25">
      <c r="A66" s="6" t="s">
        <v>23</v>
      </c>
      <c r="B66" s="119">
        <v>1.3</v>
      </c>
      <c r="C66" s="122">
        <v>11.4</v>
      </c>
      <c r="D66" s="122">
        <v>2.1</v>
      </c>
      <c r="E66" s="122">
        <v>15.2</v>
      </c>
      <c r="F66" s="141">
        <v>25.6</v>
      </c>
      <c r="G66" s="120">
        <v>44.4</v>
      </c>
      <c r="H66" s="102"/>
      <c r="I66" s="67"/>
      <c r="J66" s="67"/>
      <c r="K66" s="67"/>
      <c r="L66" s="67"/>
      <c r="M66" s="67"/>
    </row>
    <row r="67" spans="1:13" x14ac:dyDescent="0.25">
      <c r="A67" s="6" t="s">
        <v>24</v>
      </c>
      <c r="B67" s="119" t="s">
        <v>78</v>
      </c>
      <c r="C67" s="122">
        <v>8.3000000000000007</v>
      </c>
      <c r="D67" s="122" t="s">
        <v>78</v>
      </c>
      <c r="E67" s="122">
        <v>3.9</v>
      </c>
      <c r="F67" s="141">
        <v>16.2</v>
      </c>
      <c r="G67" s="120">
        <v>69</v>
      </c>
      <c r="H67" s="102">
        <f t="shared" ref="H67" si="2">100-SUM(B67:G67)</f>
        <v>2.5999999999999943</v>
      </c>
      <c r="I67" s="67"/>
      <c r="J67" s="67"/>
      <c r="K67" s="67"/>
      <c r="L67" s="67"/>
      <c r="M67" s="67"/>
    </row>
    <row r="68" spans="1:13" x14ac:dyDescent="0.25">
      <c r="A68" s="6" t="s">
        <v>25</v>
      </c>
      <c r="B68" s="119">
        <v>37.799999999999997</v>
      </c>
      <c r="C68" s="122">
        <v>17.299999999999997</v>
      </c>
      <c r="D68" s="122">
        <v>26.700000000000003</v>
      </c>
      <c r="E68" s="122">
        <v>8.5</v>
      </c>
      <c r="F68" s="141">
        <v>4.7</v>
      </c>
      <c r="G68" s="120">
        <v>5.0999999999999996</v>
      </c>
      <c r="H68" s="102"/>
      <c r="I68" s="67"/>
      <c r="J68" s="67"/>
      <c r="K68" s="67"/>
      <c r="L68" s="67"/>
      <c r="M68" s="67"/>
    </row>
    <row r="69" spans="1:13" x14ac:dyDescent="0.25">
      <c r="A69" s="6" t="s">
        <v>26</v>
      </c>
      <c r="B69" s="119">
        <v>8.7999999999999989</v>
      </c>
      <c r="C69" s="122">
        <v>21.6</v>
      </c>
      <c r="D69" s="122">
        <v>31.5</v>
      </c>
      <c r="E69" s="122">
        <v>17.399999999999999</v>
      </c>
      <c r="F69" s="141">
        <v>14.499999999999998</v>
      </c>
      <c r="G69" s="120">
        <v>6.2</v>
      </c>
      <c r="H69" s="102"/>
      <c r="I69" s="67"/>
      <c r="J69" s="67"/>
      <c r="K69" s="67"/>
      <c r="L69" s="67"/>
      <c r="M69" s="67"/>
    </row>
    <row r="70" spans="1:13" x14ac:dyDescent="0.25">
      <c r="A70" s="6" t="s">
        <v>27</v>
      </c>
      <c r="B70" s="119">
        <v>4.5</v>
      </c>
      <c r="C70" s="122">
        <v>13.600000000000001</v>
      </c>
      <c r="D70" s="122">
        <v>15.2</v>
      </c>
      <c r="E70" s="122">
        <v>15.2</v>
      </c>
      <c r="F70" s="141">
        <v>17.8</v>
      </c>
      <c r="G70" s="120">
        <v>33.6</v>
      </c>
      <c r="H70" s="102"/>
      <c r="I70" s="67"/>
      <c r="J70" s="67"/>
      <c r="K70" s="67"/>
      <c r="L70" s="67"/>
      <c r="M70" s="67"/>
    </row>
    <row r="71" spans="1:13" x14ac:dyDescent="0.25">
      <c r="A71" s="6" t="s">
        <v>28</v>
      </c>
      <c r="B71" s="119">
        <v>12</v>
      </c>
      <c r="C71" s="122">
        <v>10.199999999999999</v>
      </c>
      <c r="D71" s="122">
        <v>11.799999999999999</v>
      </c>
      <c r="E71" s="122">
        <v>14.000000000000002</v>
      </c>
      <c r="F71" s="141">
        <v>21.2</v>
      </c>
      <c r="G71" s="120">
        <v>30.8</v>
      </c>
      <c r="H71" s="102"/>
      <c r="I71" s="67"/>
      <c r="J71" s="67"/>
      <c r="K71" s="67"/>
      <c r="L71" s="67"/>
      <c r="M71" s="67"/>
    </row>
    <row r="72" spans="1:13" x14ac:dyDescent="0.25">
      <c r="A72" s="6" t="s">
        <v>29</v>
      </c>
      <c r="B72" s="119">
        <v>1.3</v>
      </c>
      <c r="C72" s="122">
        <v>1.4000000000000001</v>
      </c>
      <c r="D72" s="122">
        <v>1.6</v>
      </c>
      <c r="E72" s="122">
        <v>4.1000000000000005</v>
      </c>
      <c r="F72" s="141">
        <v>23.9</v>
      </c>
      <c r="G72" s="120">
        <v>67.7</v>
      </c>
      <c r="H72" s="102"/>
      <c r="I72" s="67"/>
      <c r="J72" s="67"/>
      <c r="K72" s="67"/>
      <c r="L72" s="67"/>
      <c r="M72" s="67"/>
    </row>
    <row r="73" spans="1:13" x14ac:dyDescent="0.25">
      <c r="A73" s="7" t="s">
        <v>30</v>
      </c>
      <c r="B73" s="123">
        <v>6</v>
      </c>
      <c r="C73" s="124">
        <v>5.3</v>
      </c>
      <c r="D73" s="124">
        <v>4.3999999999999995</v>
      </c>
      <c r="E73" s="124">
        <v>12</v>
      </c>
      <c r="F73" s="140">
        <v>21</v>
      </c>
      <c r="G73" s="125">
        <v>51.300000000000004</v>
      </c>
      <c r="H73" s="103"/>
      <c r="I73" s="67"/>
      <c r="J73" s="67"/>
      <c r="K73" s="67"/>
      <c r="L73" s="67"/>
      <c r="M73" s="67"/>
    </row>
    <row r="74" spans="1:13" x14ac:dyDescent="0.25">
      <c r="A74" s="8" t="s">
        <v>175</v>
      </c>
    </row>
    <row r="75" spans="1:13" x14ac:dyDescent="0.25">
      <c r="A75" s="8" t="s">
        <v>7</v>
      </c>
    </row>
    <row r="76" spans="1:13" x14ac:dyDescent="0.25">
      <c r="A76" s="62"/>
    </row>
    <row r="77" spans="1:13" x14ac:dyDescent="0.25">
      <c r="A77" s="62"/>
    </row>
    <row r="78" spans="1:13" x14ac:dyDescent="0.25">
      <c r="A78" s="62"/>
    </row>
    <row r="79" spans="1:13" x14ac:dyDescent="0.25">
      <c r="A79" s="62"/>
    </row>
    <row r="80" spans="1:13"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4" x14ac:dyDescent="0.25">
      <c r="A97" s="62"/>
    </row>
    <row r="98" spans="1:14" x14ac:dyDescent="0.25">
      <c r="A98" s="62"/>
    </row>
    <row r="99" spans="1:14" x14ac:dyDescent="0.25">
      <c r="A99" s="62"/>
    </row>
    <row r="100" spans="1:14" x14ac:dyDescent="0.25">
      <c r="A100" s="62"/>
    </row>
    <row r="101" spans="1:14" x14ac:dyDescent="0.25">
      <c r="A101" s="62"/>
    </row>
    <row r="102" spans="1:14" x14ac:dyDescent="0.25">
      <c r="A102" s="62"/>
    </row>
    <row r="103" spans="1:14" x14ac:dyDescent="0.25">
      <c r="A103" s="62"/>
    </row>
    <row r="104" spans="1:14" x14ac:dyDescent="0.25">
      <c r="A104" s="62"/>
    </row>
    <row r="105" spans="1:14" x14ac:dyDescent="0.25">
      <c r="A105" s="62"/>
    </row>
    <row r="107" spans="1:14" x14ac:dyDescent="0.25">
      <c r="A107" s="3" t="s">
        <v>218</v>
      </c>
    </row>
    <row r="108" spans="1:14" ht="105.75" customHeight="1" x14ac:dyDescent="0.25">
      <c r="B108" s="51" t="s">
        <v>61</v>
      </c>
      <c r="C108" s="47" t="s">
        <v>62</v>
      </c>
      <c r="D108" s="47" t="s">
        <v>65</v>
      </c>
      <c r="E108" s="47" t="s">
        <v>66</v>
      </c>
      <c r="F108" s="47" t="s">
        <v>63</v>
      </c>
      <c r="G108" s="50" t="s">
        <v>64</v>
      </c>
      <c r="H108" s="107" t="s">
        <v>78</v>
      </c>
    </row>
    <row r="109" spans="1:14" x14ac:dyDescent="0.25">
      <c r="A109" s="42" t="s">
        <v>0</v>
      </c>
      <c r="B109" s="123">
        <v>1.2</v>
      </c>
      <c r="C109" s="124">
        <v>0.89999999999999991</v>
      </c>
      <c r="D109" s="124">
        <v>1.2</v>
      </c>
      <c r="E109" s="124">
        <v>2.4</v>
      </c>
      <c r="F109" s="140">
        <v>16</v>
      </c>
      <c r="G109" s="125">
        <v>78.2</v>
      </c>
      <c r="H109" s="80"/>
      <c r="I109" s="67"/>
      <c r="J109" s="67"/>
      <c r="K109" s="67"/>
      <c r="L109" s="67"/>
      <c r="M109" s="67"/>
      <c r="N109" s="67"/>
    </row>
    <row r="110" spans="1:14" x14ac:dyDescent="0.25">
      <c r="A110" s="6" t="s">
        <v>46</v>
      </c>
      <c r="B110" s="119">
        <v>0</v>
      </c>
      <c r="C110" s="122" t="s">
        <v>78</v>
      </c>
      <c r="D110" s="122">
        <v>0</v>
      </c>
      <c r="E110" s="122" t="s">
        <v>78</v>
      </c>
      <c r="F110" s="141">
        <v>6.8000000000000007</v>
      </c>
      <c r="G110" s="120">
        <v>92.7</v>
      </c>
      <c r="H110" s="102">
        <f t="shared" ref="H110:H122" si="3">100-SUM(B110:G110)</f>
        <v>0.5</v>
      </c>
      <c r="I110" s="67"/>
      <c r="J110" s="67"/>
      <c r="K110" s="67"/>
      <c r="L110" s="67"/>
      <c r="M110" s="67"/>
      <c r="N110" s="67"/>
    </row>
    <row r="111" spans="1:14" x14ac:dyDescent="0.25">
      <c r="A111" s="6" t="s">
        <v>16</v>
      </c>
      <c r="B111" s="119">
        <v>0</v>
      </c>
      <c r="C111" s="122" t="s">
        <v>78</v>
      </c>
      <c r="D111" s="122" t="s">
        <v>78</v>
      </c>
      <c r="E111" s="122">
        <v>1</v>
      </c>
      <c r="F111" s="141">
        <v>7.1999999999999993</v>
      </c>
      <c r="G111" s="120">
        <v>90.9</v>
      </c>
      <c r="H111" s="102">
        <f t="shared" si="3"/>
        <v>0.89999999999999147</v>
      </c>
      <c r="I111" s="67"/>
      <c r="J111" s="67"/>
      <c r="K111" s="67"/>
      <c r="L111" s="67"/>
      <c r="M111" s="67"/>
      <c r="N111" s="67"/>
    </row>
    <row r="112" spans="1:14" x14ac:dyDescent="0.25">
      <c r="A112" s="6" t="s">
        <v>17</v>
      </c>
      <c r="B112" s="119">
        <v>0</v>
      </c>
      <c r="C112" s="122">
        <v>0</v>
      </c>
      <c r="D112" s="122">
        <v>0</v>
      </c>
      <c r="E112" s="122">
        <v>0</v>
      </c>
      <c r="F112" s="141">
        <v>0</v>
      </c>
      <c r="G112" s="120">
        <v>100</v>
      </c>
      <c r="H112" s="102"/>
      <c r="I112" s="67"/>
      <c r="J112" s="67"/>
      <c r="K112" s="67"/>
      <c r="L112" s="67"/>
      <c r="M112" s="67"/>
      <c r="N112" s="67"/>
    </row>
    <row r="113" spans="1:14" x14ac:dyDescent="0.25">
      <c r="A113" s="6" t="s">
        <v>18</v>
      </c>
      <c r="B113" s="119">
        <v>0.2</v>
      </c>
      <c r="C113" s="122">
        <v>0.5</v>
      </c>
      <c r="D113" s="122">
        <v>0.89999999999999991</v>
      </c>
      <c r="E113" s="122">
        <v>2.7</v>
      </c>
      <c r="F113" s="141">
        <v>21.099999999999998</v>
      </c>
      <c r="G113" s="120">
        <v>74.599999999999994</v>
      </c>
      <c r="H113" s="102"/>
      <c r="I113" s="67"/>
      <c r="J113" s="67"/>
      <c r="K113" s="67"/>
      <c r="L113" s="67"/>
      <c r="M113" s="67"/>
      <c r="N113" s="67"/>
    </row>
    <row r="114" spans="1:14" x14ac:dyDescent="0.25">
      <c r="A114" s="6" t="s">
        <v>19</v>
      </c>
      <c r="B114" s="119" t="s">
        <v>78</v>
      </c>
      <c r="C114" s="122" t="s">
        <v>78</v>
      </c>
      <c r="D114" s="122">
        <v>2.2999999999999998</v>
      </c>
      <c r="E114" s="122">
        <v>3.4000000000000004</v>
      </c>
      <c r="F114" s="141">
        <v>22.5</v>
      </c>
      <c r="G114" s="120">
        <v>71.399999999999991</v>
      </c>
      <c r="H114" s="102">
        <f t="shared" si="3"/>
        <v>0.40000000000000568</v>
      </c>
      <c r="I114" s="67"/>
      <c r="J114" s="67"/>
      <c r="K114" s="67"/>
      <c r="L114" s="67"/>
      <c r="M114" s="67"/>
      <c r="N114" s="67"/>
    </row>
    <row r="115" spans="1:14" x14ac:dyDescent="0.25">
      <c r="A115" s="6" t="s">
        <v>20</v>
      </c>
      <c r="B115" s="119">
        <v>0.2</v>
      </c>
      <c r="C115" s="122">
        <v>0.4</v>
      </c>
      <c r="D115" s="122">
        <v>1.0999999999999999</v>
      </c>
      <c r="E115" s="122">
        <v>2.8000000000000003</v>
      </c>
      <c r="F115" s="141">
        <v>15.1</v>
      </c>
      <c r="G115" s="120">
        <v>80.300000000000011</v>
      </c>
      <c r="H115" s="102"/>
      <c r="I115" s="67"/>
      <c r="J115" s="67"/>
      <c r="K115" s="67"/>
      <c r="L115" s="67"/>
      <c r="M115" s="67"/>
      <c r="N115" s="67"/>
    </row>
    <row r="116" spans="1:14" x14ac:dyDescent="0.25">
      <c r="A116" s="6" t="s">
        <v>21</v>
      </c>
      <c r="B116" s="119" t="s">
        <v>78</v>
      </c>
      <c r="C116" s="122">
        <v>0</v>
      </c>
      <c r="D116" s="122" t="s">
        <v>78</v>
      </c>
      <c r="E116" s="122">
        <v>1.0999999999999999</v>
      </c>
      <c r="F116" s="141">
        <v>10.100000000000001</v>
      </c>
      <c r="G116" s="120">
        <v>88.6</v>
      </c>
      <c r="H116" s="102">
        <f t="shared" si="3"/>
        <v>0.20000000000000284</v>
      </c>
      <c r="I116" s="67"/>
      <c r="J116" s="67"/>
      <c r="K116" s="67"/>
      <c r="L116" s="67"/>
      <c r="M116" s="67"/>
      <c r="N116" s="67"/>
    </row>
    <row r="117" spans="1:14" x14ac:dyDescent="0.25">
      <c r="A117" s="6" t="s">
        <v>22</v>
      </c>
      <c r="B117" s="119">
        <v>1.4000000000000001</v>
      </c>
      <c r="C117" s="122">
        <v>0.70000000000000007</v>
      </c>
      <c r="D117" s="122">
        <v>2.4</v>
      </c>
      <c r="E117" s="122">
        <v>1.7000000000000002</v>
      </c>
      <c r="F117" s="141">
        <v>17.2</v>
      </c>
      <c r="G117" s="120">
        <v>76.5</v>
      </c>
      <c r="H117" s="102"/>
      <c r="I117" s="67"/>
      <c r="J117" s="67"/>
      <c r="K117" s="67"/>
      <c r="L117" s="67"/>
      <c r="M117" s="67"/>
      <c r="N117" s="67"/>
    </row>
    <row r="118" spans="1:14" x14ac:dyDescent="0.25">
      <c r="A118" s="6" t="s">
        <v>23</v>
      </c>
      <c r="B118" s="119">
        <v>0.89999999999999991</v>
      </c>
      <c r="C118" s="122">
        <v>0.6</v>
      </c>
      <c r="D118" s="122">
        <v>0.8</v>
      </c>
      <c r="E118" s="122">
        <v>1.4000000000000001</v>
      </c>
      <c r="F118" s="141">
        <v>36</v>
      </c>
      <c r="G118" s="120">
        <v>60.199999999999996</v>
      </c>
      <c r="H118" s="102"/>
      <c r="I118" s="67"/>
      <c r="J118" s="67"/>
      <c r="K118" s="67"/>
      <c r="L118" s="67"/>
      <c r="M118" s="67"/>
      <c r="N118" s="67"/>
    </row>
    <row r="119" spans="1:14" x14ac:dyDescent="0.25">
      <c r="A119" s="6" t="s">
        <v>24</v>
      </c>
      <c r="B119" s="119">
        <v>11.600000000000001</v>
      </c>
      <c r="C119" s="122">
        <v>8.3000000000000007</v>
      </c>
      <c r="D119" s="122">
        <v>4.5999999999999996</v>
      </c>
      <c r="E119" s="122">
        <v>11.200000000000001</v>
      </c>
      <c r="F119" s="141">
        <v>25.900000000000002</v>
      </c>
      <c r="G119" s="120">
        <v>38.4</v>
      </c>
      <c r="H119" s="102"/>
      <c r="I119" s="67"/>
      <c r="J119" s="67"/>
      <c r="K119" s="67"/>
      <c r="L119" s="67"/>
      <c r="M119" s="67"/>
      <c r="N119" s="67"/>
    </row>
    <row r="120" spans="1:14" x14ac:dyDescent="0.25">
      <c r="A120" s="6" t="s">
        <v>25</v>
      </c>
      <c r="B120" s="119">
        <v>0.2</v>
      </c>
      <c r="C120" s="122">
        <v>0.4</v>
      </c>
      <c r="D120" s="122">
        <v>1.7999999999999998</v>
      </c>
      <c r="E120" s="122">
        <v>3</v>
      </c>
      <c r="F120" s="141">
        <v>11.4</v>
      </c>
      <c r="G120" s="120">
        <v>83.2</v>
      </c>
      <c r="H120" s="102"/>
      <c r="I120" s="67"/>
      <c r="J120" s="67"/>
      <c r="K120" s="67"/>
      <c r="L120" s="67"/>
      <c r="M120" s="67"/>
      <c r="N120" s="67"/>
    </row>
    <row r="121" spans="1:14" x14ac:dyDescent="0.25">
      <c r="A121" s="6" t="s">
        <v>26</v>
      </c>
      <c r="B121" s="119">
        <v>0</v>
      </c>
      <c r="C121" s="122" t="s">
        <v>78</v>
      </c>
      <c r="D121" s="122">
        <v>0</v>
      </c>
      <c r="E121" s="122" t="s">
        <v>78</v>
      </c>
      <c r="F121" s="141">
        <v>4.5999999999999996</v>
      </c>
      <c r="G121" s="120">
        <v>94.8</v>
      </c>
      <c r="H121" s="102">
        <f t="shared" si="3"/>
        <v>0.60000000000000853</v>
      </c>
      <c r="I121" s="67"/>
      <c r="J121" s="67"/>
      <c r="K121" s="67"/>
      <c r="L121" s="67"/>
      <c r="M121" s="67"/>
      <c r="N121" s="67"/>
    </row>
    <row r="122" spans="1:14" x14ac:dyDescent="0.25">
      <c r="A122" s="6" t="s">
        <v>27</v>
      </c>
      <c r="B122" s="119">
        <v>0</v>
      </c>
      <c r="C122" s="122">
        <v>0</v>
      </c>
      <c r="D122" s="122" t="s">
        <v>78</v>
      </c>
      <c r="E122" s="122" t="s">
        <v>78</v>
      </c>
      <c r="F122" s="141">
        <v>4</v>
      </c>
      <c r="G122" s="120">
        <v>95.6</v>
      </c>
      <c r="H122" s="102">
        <f t="shared" si="3"/>
        <v>0.40000000000000568</v>
      </c>
      <c r="I122" s="67"/>
      <c r="J122" s="67"/>
      <c r="K122" s="67"/>
      <c r="L122" s="67"/>
      <c r="M122" s="67"/>
      <c r="N122" s="67"/>
    </row>
    <row r="123" spans="1:14" x14ac:dyDescent="0.25">
      <c r="A123" s="6" t="s">
        <v>28</v>
      </c>
      <c r="B123" s="119">
        <v>0.70000000000000007</v>
      </c>
      <c r="C123" s="122">
        <v>1</v>
      </c>
      <c r="D123" s="122">
        <v>1.0999999999999999</v>
      </c>
      <c r="E123" s="122">
        <v>4.3</v>
      </c>
      <c r="F123" s="141">
        <v>20.599999999999998</v>
      </c>
      <c r="G123" s="120">
        <v>72.3</v>
      </c>
      <c r="H123" s="102"/>
      <c r="I123" s="67"/>
      <c r="J123" s="67"/>
      <c r="K123" s="67"/>
      <c r="L123" s="67"/>
      <c r="M123" s="67"/>
      <c r="N123" s="67"/>
    </row>
    <row r="124" spans="1:14" x14ac:dyDescent="0.25">
      <c r="A124" s="6" t="s">
        <v>29</v>
      </c>
      <c r="B124" s="119">
        <v>0.1</v>
      </c>
      <c r="C124" s="122">
        <v>0.1</v>
      </c>
      <c r="D124" s="122">
        <v>0.2</v>
      </c>
      <c r="E124" s="122">
        <v>0.4</v>
      </c>
      <c r="F124" s="141">
        <v>9.1</v>
      </c>
      <c r="G124" s="120">
        <v>90.100000000000009</v>
      </c>
      <c r="H124" s="102"/>
      <c r="I124" s="67"/>
      <c r="J124" s="67"/>
      <c r="K124" s="67"/>
      <c r="L124" s="67"/>
      <c r="M124" s="67"/>
      <c r="N124" s="67"/>
    </row>
    <row r="125" spans="1:14" x14ac:dyDescent="0.25">
      <c r="A125" s="7" t="s">
        <v>30</v>
      </c>
      <c r="B125" s="123">
        <v>6.6000000000000005</v>
      </c>
      <c r="C125" s="124">
        <v>1.7999999999999998</v>
      </c>
      <c r="D125" s="124">
        <v>2.2999999999999998</v>
      </c>
      <c r="E125" s="124">
        <v>2.6</v>
      </c>
      <c r="F125" s="140">
        <v>9.1999999999999993</v>
      </c>
      <c r="G125" s="125">
        <v>77.5</v>
      </c>
      <c r="H125" s="103"/>
      <c r="I125" s="67"/>
      <c r="J125" s="67"/>
      <c r="K125" s="67"/>
      <c r="L125" s="67"/>
      <c r="M125" s="67"/>
      <c r="N125" s="67"/>
    </row>
    <row r="126" spans="1:14" x14ac:dyDescent="0.25">
      <c r="A126" s="8" t="s">
        <v>175</v>
      </c>
    </row>
    <row r="127" spans="1:14" x14ac:dyDescent="0.25">
      <c r="A127" s="8" t="s">
        <v>7</v>
      </c>
    </row>
    <row r="128" spans="1:14"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60" spans="1:1" x14ac:dyDescent="0.25">
      <c r="A160" s="3" t="s">
        <v>219</v>
      </c>
    </row>
    <row r="161" spans="1:14" ht="105.75" customHeight="1" x14ac:dyDescent="0.25">
      <c r="B161" s="51" t="s">
        <v>61</v>
      </c>
      <c r="C161" s="47" t="s">
        <v>62</v>
      </c>
      <c r="D161" s="47" t="s">
        <v>65</v>
      </c>
      <c r="E161" s="47" t="s">
        <v>66</v>
      </c>
      <c r="F161" s="47" t="s">
        <v>63</v>
      </c>
      <c r="G161" s="50" t="s">
        <v>64</v>
      </c>
      <c r="H161" s="107" t="s">
        <v>78</v>
      </c>
    </row>
    <row r="162" spans="1:14" x14ac:dyDescent="0.25">
      <c r="A162" s="42" t="s">
        <v>0</v>
      </c>
      <c r="B162" s="123">
        <v>0</v>
      </c>
      <c r="C162" s="124">
        <v>0</v>
      </c>
      <c r="D162" s="124">
        <v>0.70000000000000007</v>
      </c>
      <c r="E162" s="124">
        <v>14.2</v>
      </c>
      <c r="F162" s="140">
        <v>71.899999999999991</v>
      </c>
      <c r="G162" s="125">
        <v>13.200000000000001</v>
      </c>
      <c r="H162" s="101"/>
      <c r="I162" s="67"/>
      <c r="J162" s="67"/>
      <c r="K162" s="67"/>
      <c r="L162" s="67"/>
      <c r="M162" s="67"/>
      <c r="N162" s="67"/>
    </row>
    <row r="163" spans="1:14" x14ac:dyDescent="0.25">
      <c r="A163" s="6" t="s">
        <v>46</v>
      </c>
      <c r="B163" s="119">
        <v>0</v>
      </c>
      <c r="C163" s="122" t="s">
        <v>78</v>
      </c>
      <c r="D163" s="122" t="s">
        <v>78</v>
      </c>
      <c r="E163" s="122">
        <v>4.8</v>
      </c>
      <c r="F163" s="141">
        <v>86.4</v>
      </c>
      <c r="G163" s="120">
        <v>8.3000000000000007</v>
      </c>
      <c r="H163" s="102">
        <f t="shared" ref="H163:H176" si="4">100-SUM(B163:G163)</f>
        <v>0.5</v>
      </c>
      <c r="I163" s="67"/>
      <c r="J163" s="67"/>
      <c r="K163" s="67"/>
      <c r="L163" s="67"/>
      <c r="M163" s="67"/>
      <c r="N163" s="67"/>
    </row>
    <row r="164" spans="1:14" x14ac:dyDescent="0.25">
      <c r="A164" s="6" t="s">
        <v>16</v>
      </c>
      <c r="B164" s="119">
        <v>0</v>
      </c>
      <c r="C164" s="122" t="s">
        <v>78</v>
      </c>
      <c r="D164" s="122" t="s">
        <v>78</v>
      </c>
      <c r="E164" s="122">
        <v>15.6</v>
      </c>
      <c r="F164" s="141">
        <v>75.5</v>
      </c>
      <c r="G164" s="120">
        <v>8.3000000000000007</v>
      </c>
      <c r="H164" s="102">
        <f t="shared" si="4"/>
        <v>0.60000000000000853</v>
      </c>
      <c r="I164" s="67"/>
      <c r="J164" s="67"/>
      <c r="K164" s="67"/>
      <c r="L164" s="67"/>
      <c r="M164" s="67"/>
      <c r="N164" s="67"/>
    </row>
    <row r="165" spans="1:14" x14ac:dyDescent="0.25">
      <c r="A165" s="6" t="s">
        <v>17</v>
      </c>
      <c r="B165" s="119">
        <v>0</v>
      </c>
      <c r="C165" s="122">
        <v>0</v>
      </c>
      <c r="D165" s="122">
        <v>0</v>
      </c>
      <c r="E165" s="122">
        <v>0</v>
      </c>
      <c r="F165" s="141">
        <v>100</v>
      </c>
      <c r="G165" s="120">
        <v>0</v>
      </c>
      <c r="H165" s="102"/>
      <c r="I165" s="67"/>
      <c r="J165" s="67"/>
      <c r="K165" s="67"/>
      <c r="L165" s="67"/>
      <c r="M165" s="67"/>
      <c r="N165" s="67"/>
    </row>
    <row r="166" spans="1:14" x14ac:dyDescent="0.25">
      <c r="A166" s="6" t="s">
        <v>18</v>
      </c>
      <c r="B166" s="119">
        <v>0</v>
      </c>
      <c r="C166" s="122">
        <v>0</v>
      </c>
      <c r="D166" s="122">
        <v>0.5</v>
      </c>
      <c r="E166" s="122">
        <v>12.5</v>
      </c>
      <c r="F166" s="141">
        <v>78.7</v>
      </c>
      <c r="G166" s="120">
        <v>8.3000000000000007</v>
      </c>
      <c r="H166" s="102"/>
      <c r="I166" s="67"/>
      <c r="J166" s="67"/>
      <c r="K166" s="67"/>
      <c r="L166" s="67"/>
      <c r="M166" s="67"/>
      <c r="N166" s="67"/>
    </row>
    <row r="167" spans="1:14" x14ac:dyDescent="0.25">
      <c r="A167" s="6" t="s">
        <v>19</v>
      </c>
      <c r="B167" s="119">
        <v>0</v>
      </c>
      <c r="C167" s="122" t="s">
        <v>78</v>
      </c>
      <c r="D167" s="122" t="s">
        <v>78</v>
      </c>
      <c r="E167" s="122">
        <v>14.7</v>
      </c>
      <c r="F167" s="141">
        <v>83.899999999999991</v>
      </c>
      <c r="G167" s="120" t="s">
        <v>78</v>
      </c>
      <c r="H167" s="198">
        <f t="shared" si="4"/>
        <v>1.4000000000000057</v>
      </c>
      <c r="I167" s="67"/>
      <c r="J167" s="67"/>
      <c r="K167" s="67"/>
      <c r="L167" s="67"/>
      <c r="M167" s="67"/>
      <c r="N167" s="67"/>
    </row>
    <row r="168" spans="1:14" x14ac:dyDescent="0.25">
      <c r="A168" s="6" t="s">
        <v>20</v>
      </c>
      <c r="B168" s="119" t="s">
        <v>78</v>
      </c>
      <c r="C168" s="122" t="s">
        <v>78</v>
      </c>
      <c r="D168" s="122">
        <v>0.3</v>
      </c>
      <c r="E168" s="122">
        <v>15.7</v>
      </c>
      <c r="F168" s="141">
        <v>74.2</v>
      </c>
      <c r="G168" s="120">
        <v>9.6</v>
      </c>
      <c r="H168" s="102">
        <f t="shared" si="4"/>
        <v>0.20000000000000284</v>
      </c>
      <c r="I168" s="67"/>
      <c r="J168" s="67"/>
      <c r="K168" s="67"/>
      <c r="L168" s="67"/>
      <c r="M168" s="67"/>
      <c r="N168" s="67"/>
    </row>
    <row r="169" spans="1:14" x14ac:dyDescent="0.25">
      <c r="A169" s="6" t="s">
        <v>21</v>
      </c>
      <c r="B169" s="119" t="s">
        <v>78</v>
      </c>
      <c r="C169" s="122">
        <v>0</v>
      </c>
      <c r="D169" s="122" t="s">
        <v>78</v>
      </c>
      <c r="E169" s="122">
        <v>12.3</v>
      </c>
      <c r="F169" s="141">
        <v>66</v>
      </c>
      <c r="G169" s="120">
        <v>21.2</v>
      </c>
      <c r="H169" s="102">
        <f t="shared" ref="H169" si="5">100-SUM(B169:G169)</f>
        <v>0.5</v>
      </c>
      <c r="I169" s="67"/>
      <c r="J169" s="67"/>
      <c r="K169" s="67"/>
      <c r="L169" s="67"/>
      <c r="M169" s="67"/>
      <c r="N169" s="67"/>
    </row>
    <row r="170" spans="1:14" x14ac:dyDescent="0.25">
      <c r="A170" s="6" t="s">
        <v>22</v>
      </c>
      <c r="B170" s="119">
        <v>0</v>
      </c>
      <c r="C170" s="122">
        <v>0</v>
      </c>
      <c r="D170" s="122">
        <v>0.70000000000000007</v>
      </c>
      <c r="E170" s="122">
        <v>17.7</v>
      </c>
      <c r="F170" s="141">
        <v>69.399999999999991</v>
      </c>
      <c r="G170" s="120">
        <v>12.2</v>
      </c>
      <c r="H170" s="102"/>
      <c r="I170" s="67"/>
      <c r="J170" s="67"/>
      <c r="K170" s="67"/>
      <c r="L170" s="67"/>
      <c r="M170" s="67"/>
      <c r="N170" s="67"/>
    </row>
    <row r="171" spans="1:14" x14ac:dyDescent="0.25">
      <c r="A171" s="6" t="s">
        <v>23</v>
      </c>
      <c r="B171" s="119">
        <v>0</v>
      </c>
      <c r="C171" s="122">
        <v>0</v>
      </c>
      <c r="D171" s="122">
        <v>0.3</v>
      </c>
      <c r="E171" s="122">
        <v>10.5</v>
      </c>
      <c r="F171" s="141">
        <v>80.600000000000009</v>
      </c>
      <c r="G171" s="120">
        <v>8.6</v>
      </c>
      <c r="H171" s="102"/>
      <c r="I171" s="67"/>
      <c r="J171" s="67"/>
      <c r="K171" s="67"/>
      <c r="L171" s="67"/>
      <c r="M171" s="67"/>
      <c r="N171" s="67"/>
    </row>
    <row r="172" spans="1:14" x14ac:dyDescent="0.25">
      <c r="A172" s="6" t="s">
        <v>24</v>
      </c>
      <c r="B172" s="119">
        <v>0</v>
      </c>
      <c r="C172" s="122" t="s">
        <v>78</v>
      </c>
      <c r="D172" s="122" t="s">
        <v>78</v>
      </c>
      <c r="E172" s="122">
        <v>10.299999999999999</v>
      </c>
      <c r="F172" s="141">
        <v>63.3</v>
      </c>
      <c r="G172" s="120">
        <v>26</v>
      </c>
      <c r="H172" s="102">
        <f t="shared" si="4"/>
        <v>0.40000000000000568</v>
      </c>
      <c r="I172" s="67"/>
      <c r="J172" s="67"/>
      <c r="K172" s="67"/>
      <c r="L172" s="67"/>
      <c r="M172" s="67"/>
      <c r="N172" s="67"/>
    </row>
    <row r="173" spans="1:14" x14ac:dyDescent="0.25">
      <c r="A173" s="6" t="s">
        <v>25</v>
      </c>
      <c r="B173" s="119">
        <v>0</v>
      </c>
      <c r="C173" s="122">
        <v>0</v>
      </c>
      <c r="D173" s="122">
        <v>1.2</v>
      </c>
      <c r="E173" s="122">
        <v>3.8</v>
      </c>
      <c r="F173" s="141">
        <v>83</v>
      </c>
      <c r="G173" s="120">
        <v>11.899999999999999</v>
      </c>
      <c r="H173" s="102"/>
      <c r="I173" s="67"/>
      <c r="J173" s="67"/>
      <c r="K173" s="67"/>
      <c r="L173" s="67"/>
      <c r="M173" s="67"/>
      <c r="N173" s="67"/>
    </row>
    <row r="174" spans="1:14" x14ac:dyDescent="0.25">
      <c r="A174" s="6" t="s">
        <v>26</v>
      </c>
      <c r="B174" s="119">
        <v>0</v>
      </c>
      <c r="C174" s="122">
        <v>0</v>
      </c>
      <c r="D174" s="122">
        <v>0.4</v>
      </c>
      <c r="E174" s="122">
        <v>6.5</v>
      </c>
      <c r="F174" s="141">
        <v>87.7</v>
      </c>
      <c r="G174" s="120">
        <v>5.5</v>
      </c>
      <c r="H174" s="102"/>
      <c r="I174" s="67"/>
      <c r="J174" s="67"/>
      <c r="K174" s="67"/>
      <c r="L174" s="67"/>
      <c r="M174" s="67"/>
      <c r="N174" s="67"/>
    </row>
    <row r="175" spans="1:14" x14ac:dyDescent="0.25">
      <c r="A175" s="6" t="s">
        <v>27</v>
      </c>
      <c r="B175" s="119">
        <v>0</v>
      </c>
      <c r="C175" s="122">
        <v>0</v>
      </c>
      <c r="D175" s="122">
        <v>0</v>
      </c>
      <c r="E175" s="122">
        <v>8.6</v>
      </c>
      <c r="F175" s="141">
        <v>79.7</v>
      </c>
      <c r="G175" s="120">
        <v>11.600000000000001</v>
      </c>
      <c r="H175" s="102"/>
      <c r="I175" s="67"/>
      <c r="J175" s="67"/>
      <c r="K175" s="67"/>
      <c r="L175" s="67"/>
      <c r="M175" s="67"/>
      <c r="N175" s="67"/>
    </row>
    <row r="176" spans="1:14" x14ac:dyDescent="0.25">
      <c r="A176" s="6" t="s">
        <v>28</v>
      </c>
      <c r="B176" s="119" t="s">
        <v>78</v>
      </c>
      <c r="C176" s="122">
        <v>0</v>
      </c>
      <c r="D176" s="122" t="s">
        <v>78</v>
      </c>
      <c r="E176" s="122">
        <v>10.8</v>
      </c>
      <c r="F176" s="141">
        <v>71.599999999999994</v>
      </c>
      <c r="G176" s="120">
        <v>17.299999999999997</v>
      </c>
      <c r="H176" s="102">
        <f t="shared" si="4"/>
        <v>0.30000000000001137</v>
      </c>
      <c r="I176" s="67"/>
      <c r="J176" s="67"/>
      <c r="K176" s="67"/>
      <c r="L176" s="67"/>
      <c r="M176" s="67"/>
      <c r="N176" s="67"/>
    </row>
    <row r="177" spans="1:14" x14ac:dyDescent="0.25">
      <c r="A177" s="6" t="s">
        <v>29</v>
      </c>
      <c r="B177" s="119">
        <v>0</v>
      </c>
      <c r="C177" s="122">
        <v>0.1</v>
      </c>
      <c r="D177" s="122">
        <v>1.9</v>
      </c>
      <c r="E177" s="122">
        <v>25.2</v>
      </c>
      <c r="F177" s="141">
        <v>60.9</v>
      </c>
      <c r="G177" s="120">
        <v>11.899999999999999</v>
      </c>
      <c r="H177" s="102"/>
      <c r="I177" s="67"/>
      <c r="J177" s="67"/>
      <c r="K177" s="67"/>
      <c r="L177" s="67"/>
      <c r="M177" s="67"/>
      <c r="N177" s="67"/>
    </row>
    <row r="178" spans="1:14" x14ac:dyDescent="0.25">
      <c r="A178" s="7" t="s">
        <v>30</v>
      </c>
      <c r="B178" s="123">
        <v>0</v>
      </c>
      <c r="C178" s="124">
        <v>0</v>
      </c>
      <c r="D178" s="124">
        <v>0.8</v>
      </c>
      <c r="E178" s="124">
        <v>10.100000000000001</v>
      </c>
      <c r="F178" s="140">
        <v>60.5</v>
      </c>
      <c r="G178" s="125">
        <v>28.599999999999998</v>
      </c>
      <c r="H178" s="103"/>
      <c r="I178" s="67"/>
      <c r="J178" s="67"/>
      <c r="K178" s="67"/>
      <c r="L178" s="67"/>
      <c r="M178" s="67"/>
      <c r="N178" s="67"/>
    </row>
    <row r="179" spans="1:14" x14ac:dyDescent="0.25">
      <c r="A179" s="8" t="s">
        <v>175</v>
      </c>
    </row>
    <row r="180" spans="1:14" x14ac:dyDescent="0.25">
      <c r="A180" s="8" t="s">
        <v>7</v>
      </c>
    </row>
    <row r="181" spans="1:14" x14ac:dyDescent="0.25">
      <c r="A181" s="62"/>
    </row>
    <row r="182" spans="1:14" x14ac:dyDescent="0.25">
      <c r="A182" s="62"/>
    </row>
    <row r="183" spans="1:14" x14ac:dyDescent="0.25">
      <c r="A183" s="62"/>
    </row>
    <row r="184" spans="1:14" x14ac:dyDescent="0.25">
      <c r="A184" s="62"/>
    </row>
    <row r="185" spans="1:14" x14ac:dyDescent="0.25">
      <c r="A185" s="62"/>
    </row>
    <row r="186" spans="1:14" x14ac:dyDescent="0.25">
      <c r="A186" s="62"/>
    </row>
    <row r="187" spans="1:14" x14ac:dyDescent="0.25">
      <c r="A187" s="62"/>
    </row>
    <row r="188" spans="1:14" x14ac:dyDescent="0.25">
      <c r="A188" s="62"/>
    </row>
    <row r="189" spans="1:14" x14ac:dyDescent="0.25">
      <c r="A189" s="62"/>
    </row>
    <row r="190" spans="1:14" x14ac:dyDescent="0.25">
      <c r="A190" s="62"/>
    </row>
    <row r="191" spans="1:14" x14ac:dyDescent="0.25">
      <c r="A191" s="62"/>
    </row>
    <row r="192" spans="1:14"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4" x14ac:dyDescent="0.25">
      <c r="A209" s="62"/>
    </row>
    <row r="210" spans="1:14" x14ac:dyDescent="0.25">
      <c r="A210" s="62"/>
    </row>
    <row r="213" spans="1:14" x14ac:dyDescent="0.25">
      <c r="A213" s="3" t="s">
        <v>220</v>
      </c>
    </row>
    <row r="214" spans="1:14" ht="105.75" customHeight="1" x14ac:dyDescent="0.25">
      <c r="B214" s="51" t="s">
        <v>61</v>
      </c>
      <c r="C214" s="47" t="s">
        <v>62</v>
      </c>
      <c r="D214" s="47" t="s">
        <v>65</v>
      </c>
      <c r="E214" s="47" t="s">
        <v>66</v>
      </c>
      <c r="F214" s="47" t="s">
        <v>63</v>
      </c>
      <c r="G214" s="50" t="s">
        <v>64</v>
      </c>
      <c r="H214" s="107" t="s">
        <v>78</v>
      </c>
    </row>
    <row r="215" spans="1:14" x14ac:dyDescent="0.25">
      <c r="A215" s="42" t="s">
        <v>0</v>
      </c>
      <c r="B215" s="123">
        <v>1.2</v>
      </c>
      <c r="C215" s="124">
        <v>0.6</v>
      </c>
      <c r="D215" s="124">
        <v>2.6</v>
      </c>
      <c r="E215" s="124">
        <v>19.600000000000001</v>
      </c>
      <c r="F215" s="140">
        <v>60.9</v>
      </c>
      <c r="G215" s="125">
        <v>15.1</v>
      </c>
      <c r="H215" s="80"/>
      <c r="I215" s="67"/>
      <c r="J215" s="67"/>
      <c r="K215" s="67"/>
      <c r="L215" s="67"/>
      <c r="M215" s="67"/>
      <c r="N215" s="67"/>
    </row>
    <row r="216" spans="1:14" x14ac:dyDescent="0.25">
      <c r="A216" s="6" t="s">
        <v>46</v>
      </c>
      <c r="B216" s="119">
        <v>0</v>
      </c>
      <c r="C216" s="122" t="s">
        <v>78</v>
      </c>
      <c r="D216" s="122" t="s">
        <v>78</v>
      </c>
      <c r="E216" s="122">
        <v>12.6</v>
      </c>
      <c r="F216" s="141">
        <v>81.399999999999991</v>
      </c>
      <c r="G216" s="120">
        <v>5.8000000000000007</v>
      </c>
      <c r="H216" s="102">
        <f t="shared" ref="H216:H228" si="6">100-SUM(B216:G216)</f>
        <v>0.20000000000001705</v>
      </c>
      <c r="I216" s="67"/>
      <c r="J216" s="67"/>
      <c r="K216" s="67"/>
      <c r="L216" s="67"/>
      <c r="M216" s="67"/>
      <c r="N216" s="67"/>
    </row>
    <row r="217" spans="1:14" x14ac:dyDescent="0.25">
      <c r="A217" s="6" t="s">
        <v>16</v>
      </c>
      <c r="B217" s="119" t="s">
        <v>78</v>
      </c>
      <c r="C217" s="122" t="s">
        <v>78</v>
      </c>
      <c r="D217" s="122">
        <v>0.8</v>
      </c>
      <c r="E217" s="122">
        <v>16.600000000000001</v>
      </c>
      <c r="F217" s="141">
        <v>69.599999999999994</v>
      </c>
      <c r="G217" s="120">
        <v>11.799999999999999</v>
      </c>
      <c r="H217" s="198">
        <f t="shared" si="6"/>
        <v>1.2000000000000028</v>
      </c>
      <c r="I217" s="67"/>
      <c r="J217" s="67"/>
      <c r="K217" s="67"/>
      <c r="L217" s="67"/>
      <c r="M217" s="67"/>
      <c r="N217" s="67"/>
    </row>
    <row r="218" spans="1:14" x14ac:dyDescent="0.25">
      <c r="A218" s="6" t="s">
        <v>17</v>
      </c>
      <c r="B218" s="119">
        <v>0</v>
      </c>
      <c r="C218" s="122">
        <v>0</v>
      </c>
      <c r="D218" s="122">
        <v>22.8</v>
      </c>
      <c r="E218" s="122" t="s">
        <v>78</v>
      </c>
      <c r="F218" s="141">
        <v>20.5</v>
      </c>
      <c r="G218" s="120" t="s">
        <v>78</v>
      </c>
      <c r="H218" s="198">
        <f t="shared" si="6"/>
        <v>56.7</v>
      </c>
      <c r="I218" s="67"/>
      <c r="J218" s="67"/>
      <c r="K218" s="67"/>
      <c r="L218" s="67"/>
      <c r="M218" s="67"/>
      <c r="N218" s="67"/>
    </row>
    <row r="219" spans="1:14" x14ac:dyDescent="0.25">
      <c r="A219" s="6" t="s">
        <v>18</v>
      </c>
      <c r="B219" s="119" t="s">
        <v>78</v>
      </c>
      <c r="C219" s="122" t="s">
        <v>78</v>
      </c>
      <c r="D219" s="122">
        <v>2.7</v>
      </c>
      <c r="E219" s="122">
        <v>18</v>
      </c>
      <c r="F219" s="141">
        <v>65</v>
      </c>
      <c r="G219" s="120">
        <v>13.4</v>
      </c>
      <c r="H219" s="198">
        <f t="shared" si="6"/>
        <v>0.89999999999999147</v>
      </c>
      <c r="I219" s="67"/>
      <c r="J219" s="67"/>
      <c r="K219" s="67"/>
      <c r="L219" s="67"/>
      <c r="M219" s="67"/>
      <c r="N219" s="67"/>
    </row>
    <row r="220" spans="1:14" x14ac:dyDescent="0.25">
      <c r="A220" s="6" t="s">
        <v>19</v>
      </c>
      <c r="B220" s="119" t="s">
        <v>78</v>
      </c>
      <c r="C220" s="122" t="s">
        <v>78</v>
      </c>
      <c r="D220" s="122">
        <v>16.3</v>
      </c>
      <c r="E220" s="122">
        <v>22.3</v>
      </c>
      <c r="F220" s="141">
        <v>57.099999999999994</v>
      </c>
      <c r="G220" s="120">
        <v>4.1000000000000005</v>
      </c>
      <c r="H220" s="198">
        <f t="shared" si="6"/>
        <v>0.20000000000001705</v>
      </c>
      <c r="I220" s="67"/>
      <c r="J220" s="67"/>
      <c r="K220" s="67"/>
      <c r="L220" s="67"/>
      <c r="M220" s="67"/>
      <c r="N220" s="67"/>
    </row>
    <row r="221" spans="1:14" x14ac:dyDescent="0.25">
      <c r="A221" s="6" t="s">
        <v>20</v>
      </c>
      <c r="B221" s="119" t="s">
        <v>78</v>
      </c>
      <c r="C221" s="122" t="s">
        <v>78</v>
      </c>
      <c r="D221" s="122">
        <v>1.2</v>
      </c>
      <c r="E221" s="122">
        <v>16.900000000000002</v>
      </c>
      <c r="F221" s="141">
        <v>60.3</v>
      </c>
      <c r="G221" s="120">
        <v>21.099999999999998</v>
      </c>
      <c r="H221" s="198">
        <f t="shared" si="6"/>
        <v>0.5</v>
      </c>
      <c r="I221" s="67"/>
      <c r="J221" s="67"/>
      <c r="K221" s="67"/>
      <c r="L221" s="67"/>
      <c r="M221" s="67"/>
      <c r="N221" s="67"/>
    </row>
    <row r="222" spans="1:14" x14ac:dyDescent="0.25">
      <c r="A222" s="6" t="s">
        <v>21</v>
      </c>
      <c r="B222" s="119" t="s">
        <v>78</v>
      </c>
      <c r="C222" s="122" t="s">
        <v>78</v>
      </c>
      <c r="D222" s="122">
        <v>0.5</v>
      </c>
      <c r="E222" s="122">
        <v>6.3</v>
      </c>
      <c r="F222" s="141">
        <v>53.2</v>
      </c>
      <c r="G222" s="120">
        <v>39.5</v>
      </c>
      <c r="H222" s="198">
        <f t="shared" si="6"/>
        <v>0.5</v>
      </c>
      <c r="I222" s="67"/>
      <c r="J222" s="67"/>
      <c r="K222" s="67"/>
      <c r="L222" s="67"/>
      <c r="M222" s="67"/>
      <c r="N222" s="67"/>
    </row>
    <row r="223" spans="1:14" x14ac:dyDescent="0.25">
      <c r="A223" s="6" t="s">
        <v>22</v>
      </c>
      <c r="B223" s="119" t="s">
        <v>78</v>
      </c>
      <c r="C223" s="122" t="s">
        <v>78</v>
      </c>
      <c r="D223" s="122">
        <v>1</v>
      </c>
      <c r="E223" s="122">
        <v>20</v>
      </c>
      <c r="F223" s="141">
        <v>65</v>
      </c>
      <c r="G223" s="120">
        <v>13.8</v>
      </c>
      <c r="H223" s="198">
        <f t="shared" si="6"/>
        <v>0.20000000000000284</v>
      </c>
      <c r="I223" s="67"/>
      <c r="J223" s="67"/>
      <c r="K223" s="67"/>
      <c r="L223" s="67"/>
      <c r="M223" s="67"/>
      <c r="N223" s="67"/>
    </row>
    <row r="224" spans="1:14" x14ac:dyDescent="0.25">
      <c r="A224" s="6" t="s">
        <v>23</v>
      </c>
      <c r="B224" s="119" t="s">
        <v>78</v>
      </c>
      <c r="C224" s="122" t="s">
        <v>78</v>
      </c>
      <c r="D224" s="122">
        <v>0.89999999999999991</v>
      </c>
      <c r="E224" s="122">
        <v>26.700000000000003</v>
      </c>
      <c r="F224" s="141">
        <v>64</v>
      </c>
      <c r="G224" s="120">
        <v>8.1</v>
      </c>
      <c r="H224" s="198">
        <f t="shared" si="6"/>
        <v>0.30000000000001137</v>
      </c>
      <c r="I224" s="67"/>
      <c r="J224" s="67"/>
      <c r="K224" s="67"/>
      <c r="L224" s="67"/>
      <c r="M224" s="67"/>
      <c r="N224" s="67"/>
    </row>
    <row r="225" spans="1:14" x14ac:dyDescent="0.25">
      <c r="A225" s="6" t="s">
        <v>24</v>
      </c>
      <c r="B225" s="119">
        <v>0.70000000000000007</v>
      </c>
      <c r="C225" s="122">
        <v>0.70000000000000007</v>
      </c>
      <c r="D225" s="122">
        <v>2.1999999999999997</v>
      </c>
      <c r="E225" s="122">
        <v>14.2</v>
      </c>
      <c r="F225" s="141">
        <v>61.3</v>
      </c>
      <c r="G225" s="120">
        <v>20.9</v>
      </c>
      <c r="H225" s="198"/>
      <c r="I225" s="67"/>
      <c r="J225" s="67"/>
      <c r="K225" s="67"/>
      <c r="L225" s="67"/>
      <c r="M225" s="67"/>
      <c r="N225" s="67"/>
    </row>
    <row r="226" spans="1:14" x14ac:dyDescent="0.25">
      <c r="A226" s="6" t="s">
        <v>25</v>
      </c>
      <c r="B226" s="119">
        <v>0</v>
      </c>
      <c r="C226" s="122" t="s">
        <v>78</v>
      </c>
      <c r="D226" s="122">
        <v>2</v>
      </c>
      <c r="E226" s="122">
        <v>16.900000000000002</v>
      </c>
      <c r="F226" s="141">
        <v>73</v>
      </c>
      <c r="G226" s="120">
        <v>7.7</v>
      </c>
      <c r="H226" s="198">
        <f t="shared" si="6"/>
        <v>0.39999999999999147</v>
      </c>
      <c r="I226" s="67"/>
      <c r="J226" s="67"/>
      <c r="K226" s="67"/>
      <c r="L226" s="67"/>
      <c r="M226" s="67"/>
      <c r="N226" s="67"/>
    </row>
    <row r="227" spans="1:14" x14ac:dyDescent="0.25">
      <c r="A227" s="6" t="s">
        <v>26</v>
      </c>
      <c r="B227" s="119">
        <v>0</v>
      </c>
      <c r="C227" s="122">
        <v>0.6</v>
      </c>
      <c r="D227" s="122">
        <v>5.7</v>
      </c>
      <c r="E227" s="122">
        <v>39.800000000000004</v>
      </c>
      <c r="F227" s="141">
        <v>49.8</v>
      </c>
      <c r="G227" s="120">
        <v>4.1000000000000005</v>
      </c>
      <c r="H227" s="198"/>
      <c r="I227" s="67"/>
      <c r="J227" s="67"/>
      <c r="K227" s="67"/>
      <c r="L227" s="67"/>
      <c r="M227" s="67"/>
      <c r="N227" s="67"/>
    </row>
    <row r="228" spans="1:14" x14ac:dyDescent="0.25">
      <c r="A228" s="6" t="s">
        <v>27</v>
      </c>
      <c r="B228" s="119" t="s">
        <v>78</v>
      </c>
      <c r="C228" s="122" t="s">
        <v>78</v>
      </c>
      <c r="D228" s="122">
        <v>2.1</v>
      </c>
      <c r="E228" s="122">
        <v>29.599999999999998</v>
      </c>
      <c r="F228" s="141">
        <v>52.6</v>
      </c>
      <c r="G228" s="120">
        <v>15.299999999999999</v>
      </c>
      <c r="H228" s="198">
        <f t="shared" si="6"/>
        <v>0.40000000000000568</v>
      </c>
      <c r="I228" s="67"/>
      <c r="J228" s="67"/>
      <c r="K228" s="67"/>
      <c r="L228" s="67"/>
      <c r="M228" s="67"/>
      <c r="N228" s="67"/>
    </row>
    <row r="229" spans="1:14" x14ac:dyDescent="0.25">
      <c r="A229" s="6" t="s">
        <v>28</v>
      </c>
      <c r="B229" s="119">
        <v>0.2</v>
      </c>
      <c r="C229" s="122">
        <v>0.2</v>
      </c>
      <c r="D229" s="122">
        <v>4.5</v>
      </c>
      <c r="E229" s="122">
        <v>16.600000000000001</v>
      </c>
      <c r="F229" s="141">
        <v>64.400000000000006</v>
      </c>
      <c r="G229" s="120">
        <v>14.000000000000002</v>
      </c>
      <c r="H229" s="198"/>
      <c r="I229" s="67"/>
      <c r="J229" s="67"/>
      <c r="K229" s="67"/>
      <c r="L229" s="67"/>
      <c r="M229" s="67"/>
      <c r="N229" s="67"/>
    </row>
    <row r="230" spans="1:14" x14ac:dyDescent="0.25">
      <c r="A230" s="6" t="s">
        <v>29</v>
      </c>
      <c r="B230" s="119">
        <v>6.3</v>
      </c>
      <c r="C230" s="122">
        <v>1.6</v>
      </c>
      <c r="D230" s="122">
        <v>2.8000000000000003</v>
      </c>
      <c r="E230" s="122">
        <v>21.4</v>
      </c>
      <c r="F230" s="141">
        <v>54.6</v>
      </c>
      <c r="G230" s="120">
        <v>13.4</v>
      </c>
      <c r="H230" s="198"/>
      <c r="I230" s="67"/>
      <c r="J230" s="67"/>
      <c r="K230" s="67"/>
      <c r="L230" s="67"/>
      <c r="M230" s="67"/>
      <c r="N230" s="67"/>
    </row>
    <row r="231" spans="1:14" x14ac:dyDescent="0.25">
      <c r="A231" s="7" t="s">
        <v>30</v>
      </c>
      <c r="B231" s="123">
        <v>1.3</v>
      </c>
      <c r="C231" s="124">
        <v>1.3</v>
      </c>
      <c r="D231" s="124">
        <v>2.9000000000000004</v>
      </c>
      <c r="E231" s="124">
        <v>19.3</v>
      </c>
      <c r="F231" s="140">
        <v>44.2</v>
      </c>
      <c r="G231" s="125">
        <v>31.1</v>
      </c>
      <c r="H231" s="199"/>
      <c r="I231" s="67"/>
      <c r="J231" s="67"/>
      <c r="K231" s="67"/>
      <c r="L231" s="67"/>
      <c r="M231" s="67"/>
      <c r="N231" s="67"/>
    </row>
    <row r="232" spans="1:14" x14ac:dyDescent="0.25">
      <c r="A232" s="8" t="s">
        <v>175</v>
      </c>
    </row>
    <row r="233" spans="1:14" x14ac:dyDescent="0.25">
      <c r="A233" s="8" t="s">
        <v>7</v>
      </c>
    </row>
    <row r="234" spans="1:14" x14ac:dyDescent="0.25">
      <c r="A234" s="62"/>
    </row>
    <row r="235" spans="1:14" x14ac:dyDescent="0.25">
      <c r="A235" s="62"/>
    </row>
    <row r="236" spans="1:14" x14ac:dyDescent="0.25">
      <c r="A236" s="62"/>
    </row>
    <row r="237" spans="1:14" x14ac:dyDescent="0.25">
      <c r="A237" s="62"/>
    </row>
    <row r="238" spans="1:14" x14ac:dyDescent="0.25">
      <c r="A238" s="62"/>
    </row>
    <row r="239" spans="1:14" x14ac:dyDescent="0.25">
      <c r="A239" s="62"/>
    </row>
    <row r="240" spans="1:14"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4" x14ac:dyDescent="0.25">
      <c r="A257" s="62"/>
    </row>
    <row r="258" spans="1:14" x14ac:dyDescent="0.25">
      <c r="A258" s="62"/>
    </row>
    <row r="259" spans="1:14" x14ac:dyDescent="0.25">
      <c r="A259" s="62"/>
    </row>
    <row r="260" spans="1:14" x14ac:dyDescent="0.25">
      <c r="A260" s="62"/>
    </row>
    <row r="261" spans="1:14" x14ac:dyDescent="0.25">
      <c r="A261" s="62"/>
    </row>
    <row r="262" spans="1:14" x14ac:dyDescent="0.25">
      <c r="A262" s="62"/>
    </row>
    <row r="263" spans="1:14" x14ac:dyDescent="0.25">
      <c r="A263" s="62"/>
    </row>
    <row r="265" spans="1:14" x14ac:dyDescent="0.25">
      <c r="A265" s="62"/>
    </row>
    <row r="266" spans="1:14" x14ac:dyDescent="0.25">
      <c r="A266" s="3" t="s">
        <v>221</v>
      </c>
    </row>
    <row r="267" spans="1:14" ht="105.75" customHeight="1" x14ac:dyDescent="0.25">
      <c r="B267" s="51" t="s">
        <v>61</v>
      </c>
      <c r="C267" s="47" t="s">
        <v>62</v>
      </c>
      <c r="D267" s="47" t="s">
        <v>65</v>
      </c>
      <c r="E267" s="47" t="s">
        <v>66</v>
      </c>
      <c r="F267" s="47" t="s">
        <v>63</v>
      </c>
      <c r="G267" s="50" t="s">
        <v>64</v>
      </c>
      <c r="H267" s="107" t="s">
        <v>78</v>
      </c>
    </row>
    <row r="268" spans="1:14" x14ac:dyDescent="0.25">
      <c r="A268" s="42" t="s">
        <v>0</v>
      </c>
      <c r="B268" s="123">
        <v>0</v>
      </c>
      <c r="C268" s="124">
        <v>0</v>
      </c>
      <c r="D268" s="124" t="s">
        <v>78</v>
      </c>
      <c r="E268" s="124" t="s">
        <v>78</v>
      </c>
      <c r="F268" s="140">
        <v>2.5</v>
      </c>
      <c r="G268" s="125">
        <v>97.3</v>
      </c>
      <c r="H268" s="101">
        <f>100-SUM(B268:G268)</f>
        <v>0.20000000000000284</v>
      </c>
      <c r="I268" s="67"/>
      <c r="J268" s="67"/>
      <c r="K268" s="67"/>
      <c r="L268" s="67"/>
      <c r="M268" s="67"/>
      <c r="N268" s="67"/>
    </row>
    <row r="269" spans="1:14" x14ac:dyDescent="0.25">
      <c r="A269" s="6" t="s">
        <v>46</v>
      </c>
      <c r="B269" s="119">
        <v>0</v>
      </c>
      <c r="C269" s="122">
        <v>0</v>
      </c>
      <c r="D269" s="122">
        <v>0</v>
      </c>
      <c r="E269" s="122" t="s">
        <v>78</v>
      </c>
      <c r="F269" s="141" t="s">
        <v>78</v>
      </c>
      <c r="G269" s="120">
        <v>99.6</v>
      </c>
      <c r="H269" s="101">
        <f>100-SUM(B269:G269)</f>
        <v>0.40000000000000568</v>
      </c>
      <c r="I269" s="67"/>
      <c r="J269" s="67"/>
      <c r="K269" s="67"/>
      <c r="L269" s="67"/>
      <c r="M269" s="67"/>
      <c r="N269" s="67"/>
    </row>
    <row r="270" spans="1:14" x14ac:dyDescent="0.25">
      <c r="A270" s="6" t="s">
        <v>16</v>
      </c>
      <c r="B270" s="119">
        <v>0</v>
      </c>
      <c r="C270" s="122">
        <v>0</v>
      </c>
      <c r="D270" s="122">
        <v>0</v>
      </c>
      <c r="E270" s="122" t="s">
        <v>78</v>
      </c>
      <c r="F270" s="141" t="s">
        <v>78</v>
      </c>
      <c r="G270" s="120">
        <v>99.4</v>
      </c>
      <c r="H270" s="102">
        <f t="shared" ref="H270:H284" si="7">100-SUM(B270:G270)</f>
        <v>0.59999999999999432</v>
      </c>
      <c r="I270" s="67"/>
      <c r="J270" s="67"/>
      <c r="K270" s="67"/>
      <c r="L270" s="67"/>
      <c r="M270" s="67"/>
      <c r="N270" s="67"/>
    </row>
    <row r="271" spans="1:14" x14ac:dyDescent="0.25">
      <c r="A271" s="6" t="s">
        <v>17</v>
      </c>
      <c r="B271" s="119">
        <v>0</v>
      </c>
      <c r="C271" s="122">
        <v>0</v>
      </c>
      <c r="D271" s="122">
        <v>0</v>
      </c>
      <c r="E271" s="122">
        <v>0</v>
      </c>
      <c r="F271" s="141">
        <v>0</v>
      </c>
      <c r="G271" s="120">
        <v>100</v>
      </c>
      <c r="H271" s="102"/>
      <c r="I271" s="67"/>
      <c r="J271" s="67"/>
      <c r="K271" s="67"/>
      <c r="L271" s="67"/>
      <c r="M271" s="67"/>
      <c r="N271" s="67"/>
    </row>
    <row r="272" spans="1:14" x14ac:dyDescent="0.25">
      <c r="A272" s="6" t="s">
        <v>18</v>
      </c>
      <c r="B272" s="119">
        <v>0</v>
      </c>
      <c r="C272" s="122">
        <v>0</v>
      </c>
      <c r="D272" s="122">
        <v>0</v>
      </c>
      <c r="E272" s="141" t="s">
        <v>78</v>
      </c>
      <c r="F272" s="141" t="s">
        <v>78</v>
      </c>
      <c r="G272" s="120">
        <v>97.3</v>
      </c>
      <c r="H272" s="102">
        <f t="shared" si="7"/>
        <v>2.7000000000000028</v>
      </c>
      <c r="I272" s="67"/>
      <c r="J272" s="67"/>
      <c r="K272" s="67"/>
      <c r="L272" s="67"/>
      <c r="M272" s="67"/>
      <c r="N272" s="67"/>
    </row>
    <row r="273" spans="1:14" x14ac:dyDescent="0.25">
      <c r="A273" s="6" t="s">
        <v>19</v>
      </c>
      <c r="B273" s="119">
        <v>0</v>
      </c>
      <c r="C273" s="122">
        <v>0</v>
      </c>
      <c r="D273" s="122">
        <v>0</v>
      </c>
      <c r="E273" s="122">
        <v>0</v>
      </c>
      <c r="F273" s="141">
        <v>1.5</v>
      </c>
      <c r="G273" s="120">
        <v>98.5</v>
      </c>
      <c r="H273" s="102"/>
      <c r="I273" s="67"/>
      <c r="J273" s="67"/>
      <c r="K273" s="67"/>
      <c r="L273" s="67"/>
      <c r="M273" s="67"/>
      <c r="N273" s="67"/>
    </row>
    <row r="274" spans="1:14" x14ac:dyDescent="0.25">
      <c r="A274" s="6" t="s">
        <v>20</v>
      </c>
      <c r="B274" s="119">
        <v>0</v>
      </c>
      <c r="C274" s="122">
        <v>0</v>
      </c>
      <c r="D274" s="122" t="s">
        <v>78</v>
      </c>
      <c r="E274" s="122" t="s">
        <v>78</v>
      </c>
      <c r="F274" s="141">
        <v>1.7000000000000002</v>
      </c>
      <c r="G274" s="120">
        <v>98.1</v>
      </c>
      <c r="H274" s="102">
        <f t="shared" si="7"/>
        <v>0.20000000000000284</v>
      </c>
      <c r="I274" s="67"/>
      <c r="J274" s="67"/>
      <c r="K274" s="67"/>
      <c r="L274" s="67"/>
      <c r="M274" s="67"/>
      <c r="N274" s="67"/>
    </row>
    <row r="275" spans="1:14" x14ac:dyDescent="0.25">
      <c r="A275" s="6" t="s">
        <v>21</v>
      </c>
      <c r="B275" s="119">
        <v>0</v>
      </c>
      <c r="C275" s="122">
        <v>0</v>
      </c>
      <c r="D275" s="122">
        <v>0</v>
      </c>
      <c r="E275" s="122" t="s">
        <v>78</v>
      </c>
      <c r="F275" s="141" t="s">
        <v>78</v>
      </c>
      <c r="G275" s="120">
        <v>99</v>
      </c>
      <c r="H275" s="102">
        <f t="shared" si="7"/>
        <v>1</v>
      </c>
      <c r="I275" s="67"/>
      <c r="J275" s="67"/>
      <c r="K275" s="67"/>
      <c r="L275" s="67"/>
      <c r="M275" s="67"/>
      <c r="N275" s="67"/>
    </row>
    <row r="276" spans="1:14" x14ac:dyDescent="0.25">
      <c r="A276" s="6" t="s">
        <v>22</v>
      </c>
      <c r="B276" s="119">
        <v>0</v>
      </c>
      <c r="C276" s="122">
        <v>0</v>
      </c>
      <c r="D276" s="122" t="s">
        <v>78</v>
      </c>
      <c r="E276" s="122" t="s">
        <v>78</v>
      </c>
      <c r="F276" s="141">
        <v>2.8000000000000003</v>
      </c>
      <c r="G276" s="120">
        <v>97.1</v>
      </c>
      <c r="H276" s="102">
        <f t="shared" si="7"/>
        <v>0.10000000000000853</v>
      </c>
      <c r="I276" s="67"/>
      <c r="J276" s="67"/>
      <c r="K276" s="67"/>
      <c r="L276" s="67"/>
      <c r="M276" s="67"/>
      <c r="N276" s="67"/>
    </row>
    <row r="277" spans="1:14" x14ac:dyDescent="0.25">
      <c r="A277" s="6" t="s">
        <v>23</v>
      </c>
      <c r="B277" s="119">
        <v>0</v>
      </c>
      <c r="C277" s="122">
        <v>0</v>
      </c>
      <c r="D277" s="122">
        <v>0</v>
      </c>
      <c r="E277" s="122">
        <v>0</v>
      </c>
      <c r="F277" s="141">
        <v>7.7</v>
      </c>
      <c r="G277" s="120">
        <v>92.300000000000011</v>
      </c>
      <c r="H277" s="102"/>
      <c r="I277" s="67"/>
      <c r="J277" s="67"/>
      <c r="K277" s="67"/>
      <c r="L277" s="67"/>
      <c r="M277" s="67"/>
      <c r="N277" s="67"/>
    </row>
    <row r="278" spans="1:14" x14ac:dyDescent="0.25">
      <c r="A278" s="6" t="s">
        <v>24</v>
      </c>
      <c r="B278" s="119">
        <v>0</v>
      </c>
      <c r="C278" s="122">
        <v>0</v>
      </c>
      <c r="D278" s="122">
        <v>0</v>
      </c>
      <c r="E278" s="122" t="s">
        <v>78</v>
      </c>
      <c r="F278" s="141" t="s">
        <v>78</v>
      </c>
      <c r="G278" s="120">
        <v>94.3</v>
      </c>
      <c r="H278" s="102">
        <f t="shared" si="7"/>
        <v>5.7000000000000028</v>
      </c>
      <c r="I278" s="67"/>
      <c r="J278" s="67"/>
      <c r="K278" s="67"/>
      <c r="L278" s="67"/>
      <c r="M278" s="67"/>
      <c r="N278" s="67"/>
    </row>
    <row r="279" spans="1:14" x14ac:dyDescent="0.25">
      <c r="A279" s="6" t="s">
        <v>25</v>
      </c>
      <c r="B279" s="119">
        <v>0</v>
      </c>
      <c r="C279" s="122">
        <v>0</v>
      </c>
      <c r="D279" s="122">
        <v>0</v>
      </c>
      <c r="E279" s="122">
        <v>0</v>
      </c>
      <c r="F279" s="141">
        <v>11.200000000000001</v>
      </c>
      <c r="G279" s="120">
        <v>88.8</v>
      </c>
      <c r="H279" s="102"/>
      <c r="I279" s="67"/>
      <c r="J279" s="67"/>
      <c r="K279" s="67"/>
      <c r="L279" s="67"/>
      <c r="M279" s="67"/>
      <c r="N279" s="67"/>
    </row>
    <row r="280" spans="1:14" x14ac:dyDescent="0.25">
      <c r="A280" s="6" t="s">
        <v>26</v>
      </c>
      <c r="B280" s="119">
        <v>0</v>
      </c>
      <c r="C280" s="122">
        <v>0</v>
      </c>
      <c r="D280" s="122">
        <v>0</v>
      </c>
      <c r="E280" s="122">
        <v>0</v>
      </c>
      <c r="F280" s="141">
        <v>0.5</v>
      </c>
      <c r="G280" s="120">
        <v>99.5</v>
      </c>
      <c r="H280" s="102"/>
      <c r="I280" s="67"/>
      <c r="J280" s="67"/>
      <c r="K280" s="67"/>
      <c r="L280" s="67"/>
      <c r="M280" s="67"/>
      <c r="N280" s="67"/>
    </row>
    <row r="281" spans="1:14" x14ac:dyDescent="0.25">
      <c r="A281" s="6" t="s">
        <v>27</v>
      </c>
      <c r="B281" s="119">
        <v>0</v>
      </c>
      <c r="C281" s="122">
        <v>0</v>
      </c>
      <c r="D281" s="122">
        <v>0</v>
      </c>
      <c r="E281" s="122">
        <v>0</v>
      </c>
      <c r="F281" s="141">
        <v>0.89999999999999991</v>
      </c>
      <c r="G281" s="120">
        <v>99.1</v>
      </c>
      <c r="H281" s="102"/>
      <c r="I281" s="67"/>
      <c r="J281" s="67"/>
      <c r="K281" s="67"/>
      <c r="L281" s="67"/>
      <c r="M281" s="67"/>
      <c r="N281" s="67"/>
    </row>
    <row r="282" spans="1:14" x14ac:dyDescent="0.25">
      <c r="A282" s="6" t="s">
        <v>28</v>
      </c>
      <c r="B282" s="119">
        <v>0</v>
      </c>
      <c r="C282" s="122">
        <v>0</v>
      </c>
      <c r="D282" s="122">
        <v>0</v>
      </c>
      <c r="E282" s="122">
        <v>0.3</v>
      </c>
      <c r="F282" s="141">
        <v>1.6</v>
      </c>
      <c r="G282" s="120">
        <v>98.1</v>
      </c>
      <c r="H282" s="102"/>
      <c r="I282" s="67"/>
      <c r="J282" s="67"/>
      <c r="K282" s="67"/>
      <c r="L282" s="67"/>
      <c r="M282" s="67"/>
      <c r="N282" s="67"/>
    </row>
    <row r="283" spans="1:14" x14ac:dyDescent="0.25">
      <c r="A283" s="6" t="s">
        <v>29</v>
      </c>
      <c r="B283" s="119">
        <v>0</v>
      </c>
      <c r="C283" s="122">
        <v>0</v>
      </c>
      <c r="D283" s="122">
        <v>0</v>
      </c>
      <c r="E283" s="122" t="s">
        <v>78</v>
      </c>
      <c r="F283" s="141" t="s">
        <v>78</v>
      </c>
      <c r="G283" s="120">
        <v>99.2</v>
      </c>
      <c r="H283" s="102">
        <f t="shared" si="7"/>
        <v>0.79999999999999716</v>
      </c>
      <c r="I283" s="67"/>
      <c r="J283" s="67"/>
      <c r="K283" s="67"/>
      <c r="L283" s="67"/>
      <c r="M283" s="67"/>
      <c r="N283" s="67"/>
    </row>
    <row r="284" spans="1:14" x14ac:dyDescent="0.25">
      <c r="A284" s="7" t="s">
        <v>30</v>
      </c>
      <c r="B284" s="123">
        <v>0</v>
      </c>
      <c r="C284" s="124">
        <v>0</v>
      </c>
      <c r="D284" s="124">
        <v>0</v>
      </c>
      <c r="E284" s="124" t="s">
        <v>78</v>
      </c>
      <c r="F284" s="140" t="s">
        <v>78</v>
      </c>
      <c r="G284" s="125">
        <v>99.5</v>
      </c>
      <c r="H284" s="103">
        <f t="shared" si="7"/>
        <v>0.5</v>
      </c>
      <c r="I284" s="67"/>
      <c r="J284" s="67"/>
      <c r="K284" s="67"/>
      <c r="L284" s="67"/>
      <c r="M284" s="67"/>
      <c r="N284" s="67"/>
    </row>
    <row r="285" spans="1:14" x14ac:dyDescent="0.25">
      <c r="A285" s="8" t="s">
        <v>175</v>
      </c>
    </row>
    <row r="286" spans="1:14" x14ac:dyDescent="0.25">
      <c r="A286" s="8" t="s">
        <v>7</v>
      </c>
    </row>
  </sheetData>
  <hyperlinks>
    <hyperlink ref="F1" location="'Lisez-moi'!A1" display="Retour au sommaire"/>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P39"/>
  <sheetViews>
    <sheetView zoomScaleNormal="100" workbookViewId="0">
      <selection activeCell="I11" sqref="I11"/>
    </sheetView>
  </sheetViews>
  <sheetFormatPr baseColWidth="10" defaultRowHeight="15" x14ac:dyDescent="0.25"/>
  <cols>
    <col min="1" max="1" width="91.42578125" customWidth="1"/>
  </cols>
  <sheetData>
    <row r="1" spans="1:16" x14ac:dyDescent="0.25">
      <c r="A1" s="188" t="s">
        <v>201</v>
      </c>
      <c r="G1" s="72" t="s">
        <v>93</v>
      </c>
    </row>
    <row r="3" spans="1:16" x14ac:dyDescent="0.25">
      <c r="A3" s="66" t="s">
        <v>222</v>
      </c>
      <c r="B3" s="66"/>
      <c r="C3" s="66"/>
      <c r="D3" s="66"/>
      <c r="E3" s="66"/>
      <c r="F3" s="66"/>
      <c r="G3" s="66"/>
      <c r="H3" s="66"/>
      <c r="I3" s="66"/>
      <c r="J3" s="66"/>
    </row>
    <row r="4" spans="1:16" x14ac:dyDescent="0.25">
      <c r="A4" s="66"/>
      <c r="B4" s="33" t="s">
        <v>0</v>
      </c>
      <c r="C4" s="30" t="s">
        <v>8</v>
      </c>
      <c r="D4" s="31" t="s">
        <v>9</v>
      </c>
      <c r="E4" s="31" t="s">
        <v>10</v>
      </c>
      <c r="F4" s="31" t="s">
        <v>11</v>
      </c>
      <c r="G4" s="31" t="s">
        <v>12</v>
      </c>
      <c r="H4" s="32" t="s">
        <v>13</v>
      </c>
      <c r="I4" s="66"/>
      <c r="J4" s="66"/>
    </row>
    <row r="5" spans="1:16" x14ac:dyDescent="0.25">
      <c r="A5" s="1" t="s">
        <v>56</v>
      </c>
      <c r="B5" s="36">
        <v>63.5</v>
      </c>
      <c r="C5" s="18">
        <v>74</v>
      </c>
      <c r="D5" s="18">
        <v>70.5</v>
      </c>
      <c r="E5" s="18">
        <v>67.800000000000011</v>
      </c>
      <c r="F5" s="18">
        <v>64.5</v>
      </c>
      <c r="G5" s="18">
        <v>60.3</v>
      </c>
      <c r="H5" s="13">
        <v>56.999999999999993</v>
      </c>
      <c r="I5" s="66"/>
      <c r="J5" s="67"/>
      <c r="K5" s="67"/>
      <c r="L5" s="67"/>
      <c r="M5" s="67"/>
      <c r="N5" s="67"/>
      <c r="O5" s="67"/>
      <c r="P5" s="67"/>
    </row>
    <row r="6" spans="1:16" x14ac:dyDescent="0.25">
      <c r="A6" s="46" t="s">
        <v>57</v>
      </c>
      <c r="B6" s="36">
        <v>15.299999999999999</v>
      </c>
      <c r="C6" s="18">
        <v>7.7</v>
      </c>
      <c r="D6" s="18">
        <v>9.7000000000000011</v>
      </c>
      <c r="E6" s="18">
        <v>11.600000000000001</v>
      </c>
      <c r="F6" s="18">
        <v>13.5</v>
      </c>
      <c r="G6" s="18">
        <v>16.2</v>
      </c>
      <c r="H6" s="13">
        <v>21.099999999999998</v>
      </c>
      <c r="I6" s="66"/>
      <c r="J6" s="67"/>
      <c r="K6" s="67"/>
      <c r="L6" s="67"/>
      <c r="M6" s="67"/>
      <c r="N6" s="67"/>
      <c r="O6" s="67"/>
      <c r="P6" s="67"/>
    </row>
    <row r="7" spans="1:16" x14ac:dyDescent="0.25">
      <c r="A7" s="46" t="s">
        <v>58</v>
      </c>
      <c r="B7" s="36">
        <v>3.3000000000000003</v>
      </c>
      <c r="C7" s="18">
        <v>5.0999999999999996</v>
      </c>
      <c r="D7" s="18">
        <v>4.3</v>
      </c>
      <c r="E7" s="18">
        <v>3.2</v>
      </c>
      <c r="F7" s="18">
        <v>2.8000000000000003</v>
      </c>
      <c r="G7" s="18">
        <v>3</v>
      </c>
      <c r="H7" s="13">
        <v>2.6</v>
      </c>
      <c r="I7" s="66"/>
      <c r="J7" s="67"/>
      <c r="K7" s="67"/>
      <c r="L7" s="67"/>
      <c r="M7" s="67"/>
      <c r="N7" s="67"/>
      <c r="O7" s="67"/>
      <c r="P7" s="67"/>
    </row>
    <row r="8" spans="1:16" x14ac:dyDescent="0.25">
      <c r="A8" s="46" t="s">
        <v>89</v>
      </c>
      <c r="B8" s="36">
        <v>7.7</v>
      </c>
      <c r="C8" s="18">
        <v>5.7</v>
      </c>
      <c r="D8" s="18">
        <v>7.3999999999999995</v>
      </c>
      <c r="E8" s="18">
        <v>8</v>
      </c>
      <c r="F8" s="18">
        <v>8.6</v>
      </c>
      <c r="G8" s="18">
        <v>9.1</v>
      </c>
      <c r="H8" s="13">
        <v>7.6</v>
      </c>
      <c r="I8" s="66"/>
      <c r="J8" s="67"/>
      <c r="K8" s="67"/>
      <c r="L8" s="67"/>
      <c r="M8" s="67"/>
      <c r="N8" s="67"/>
      <c r="O8" s="67"/>
      <c r="P8" s="67"/>
    </row>
    <row r="9" spans="1:16" x14ac:dyDescent="0.25">
      <c r="A9" s="46" t="s">
        <v>59</v>
      </c>
      <c r="B9" s="36">
        <v>10.100000000000001</v>
      </c>
      <c r="C9" s="18">
        <v>7.3999999999999995</v>
      </c>
      <c r="D9" s="18">
        <v>7.9</v>
      </c>
      <c r="E9" s="18">
        <v>9.4</v>
      </c>
      <c r="F9" s="18">
        <v>10.5</v>
      </c>
      <c r="G9" s="18">
        <v>11.200000000000001</v>
      </c>
      <c r="H9" s="13">
        <v>11.5</v>
      </c>
      <c r="I9" s="66"/>
      <c r="J9" s="67"/>
      <c r="K9" s="67"/>
      <c r="L9" s="67"/>
      <c r="M9" s="67"/>
      <c r="N9" s="67"/>
      <c r="O9" s="67"/>
      <c r="P9" s="67"/>
    </row>
    <row r="10" spans="1:16" x14ac:dyDescent="0.25">
      <c r="A10" s="52" t="s">
        <v>60</v>
      </c>
      <c r="B10" s="37">
        <v>0.1</v>
      </c>
      <c r="C10" s="20">
        <v>0</v>
      </c>
      <c r="D10" s="20">
        <v>0.2</v>
      </c>
      <c r="E10" s="20">
        <v>0</v>
      </c>
      <c r="F10" s="20">
        <v>0.1</v>
      </c>
      <c r="G10" s="20">
        <v>0.1</v>
      </c>
      <c r="H10" s="14">
        <v>0.2</v>
      </c>
      <c r="I10" s="66"/>
      <c r="J10" s="67"/>
      <c r="K10" s="67"/>
      <c r="L10" s="67"/>
      <c r="M10" s="67"/>
      <c r="N10" s="67"/>
      <c r="O10" s="67"/>
      <c r="P10" s="67"/>
    </row>
    <row r="11" spans="1:16" x14ac:dyDescent="0.25">
      <c r="A11" s="8" t="s">
        <v>175</v>
      </c>
      <c r="B11" s="66"/>
      <c r="C11" s="66"/>
      <c r="D11" s="66"/>
      <c r="E11" s="66"/>
      <c r="F11" s="66"/>
      <c r="G11" s="66"/>
      <c r="H11" s="66"/>
      <c r="I11" s="66"/>
      <c r="J11" s="66"/>
    </row>
    <row r="12" spans="1:16" x14ac:dyDescent="0.25">
      <c r="A12" s="8" t="s">
        <v>7</v>
      </c>
      <c r="B12" s="66"/>
      <c r="C12" s="66"/>
      <c r="D12" s="66"/>
      <c r="E12" s="66"/>
      <c r="F12" s="66"/>
      <c r="G12" s="66"/>
      <c r="H12" s="66"/>
      <c r="I12" s="66"/>
      <c r="J12" s="66"/>
    </row>
    <row r="13" spans="1:16" x14ac:dyDescent="0.25">
      <c r="A13" s="62"/>
      <c r="B13" s="66"/>
      <c r="C13" s="66"/>
      <c r="D13" s="66"/>
      <c r="E13" s="66"/>
      <c r="F13" s="66"/>
      <c r="G13" s="66"/>
      <c r="H13" s="66"/>
      <c r="I13" s="66"/>
      <c r="J13" s="66"/>
    </row>
    <row r="14" spans="1:16" x14ac:dyDescent="0.25">
      <c r="A14" s="62"/>
      <c r="B14" s="66"/>
      <c r="C14" s="66"/>
      <c r="D14" s="66"/>
      <c r="E14" s="66"/>
      <c r="F14" s="66"/>
      <c r="G14" s="66"/>
      <c r="H14" s="66"/>
      <c r="I14" s="66"/>
      <c r="J14" s="66"/>
    </row>
    <row r="15" spans="1:16" x14ac:dyDescent="0.25">
      <c r="A15" s="62"/>
      <c r="B15" s="66"/>
      <c r="C15" s="66"/>
      <c r="D15" s="66"/>
      <c r="E15" s="66"/>
      <c r="F15" s="66"/>
      <c r="G15" s="66"/>
      <c r="H15" s="66"/>
      <c r="I15" s="66"/>
      <c r="J15" s="66"/>
    </row>
    <row r="16" spans="1:16" x14ac:dyDescent="0.25">
      <c r="A16" s="62"/>
      <c r="B16" s="66"/>
      <c r="C16" s="66"/>
      <c r="D16" s="66"/>
      <c r="E16" s="66"/>
      <c r="F16" s="66"/>
      <c r="G16" s="66"/>
      <c r="H16" s="66"/>
      <c r="I16" s="66"/>
      <c r="J16" s="66"/>
    </row>
    <row r="17" spans="1:10" x14ac:dyDescent="0.25">
      <c r="A17" s="62"/>
      <c r="B17" s="66"/>
      <c r="C17" s="66"/>
      <c r="D17" s="66"/>
      <c r="E17" s="66"/>
      <c r="F17" s="66"/>
      <c r="G17" s="66"/>
      <c r="H17" s="66"/>
      <c r="I17" s="66"/>
      <c r="J17" s="66"/>
    </row>
    <row r="18" spans="1:10" x14ac:dyDescent="0.25">
      <c r="A18" s="62"/>
      <c r="B18" s="66"/>
      <c r="C18" s="66"/>
      <c r="D18" s="66"/>
      <c r="E18" s="66"/>
      <c r="F18" s="66"/>
      <c r="G18" s="66"/>
      <c r="H18" s="66"/>
      <c r="I18" s="66"/>
      <c r="J18" s="66"/>
    </row>
    <row r="19" spans="1:10" x14ac:dyDescent="0.25">
      <c r="A19" s="62"/>
      <c r="B19" s="66"/>
      <c r="C19" s="66"/>
      <c r="D19" s="66"/>
      <c r="E19" s="66"/>
      <c r="F19" s="66"/>
      <c r="G19" s="66"/>
      <c r="H19" s="66"/>
      <c r="I19" s="66"/>
      <c r="J19" s="66"/>
    </row>
    <row r="20" spans="1:10" x14ac:dyDescent="0.25">
      <c r="A20" s="62"/>
      <c r="B20" s="66"/>
      <c r="C20" s="66"/>
      <c r="D20" s="66"/>
      <c r="E20" s="66"/>
      <c r="F20" s="66"/>
      <c r="G20" s="66"/>
      <c r="H20" s="66"/>
      <c r="I20" s="66"/>
      <c r="J20" s="66"/>
    </row>
    <row r="21" spans="1:10" x14ac:dyDescent="0.25">
      <c r="A21" s="62"/>
      <c r="B21" s="66"/>
      <c r="C21" s="66"/>
      <c r="D21" s="66"/>
      <c r="E21" s="66"/>
      <c r="F21" s="66"/>
      <c r="G21" s="66"/>
      <c r="H21" s="66"/>
      <c r="I21" s="66"/>
      <c r="J21" s="66"/>
    </row>
    <row r="22" spans="1:10" x14ac:dyDescent="0.25">
      <c r="A22" s="62"/>
      <c r="B22" s="66"/>
      <c r="C22" s="66"/>
      <c r="D22" s="66"/>
      <c r="E22" s="66"/>
      <c r="F22" s="66"/>
      <c r="G22" s="66"/>
      <c r="H22" s="66"/>
      <c r="I22" s="66"/>
      <c r="J22" s="66"/>
    </row>
    <row r="23" spans="1:10" x14ac:dyDescent="0.25">
      <c r="A23" s="62"/>
      <c r="B23" s="66"/>
      <c r="C23" s="66"/>
      <c r="D23" s="66"/>
      <c r="E23" s="66"/>
      <c r="F23" s="66"/>
      <c r="G23" s="66"/>
      <c r="H23" s="66"/>
      <c r="I23" s="66"/>
      <c r="J23" s="66"/>
    </row>
    <row r="24" spans="1:10" x14ac:dyDescent="0.25">
      <c r="A24" s="62"/>
      <c r="B24" s="66"/>
      <c r="C24" s="66"/>
      <c r="D24" s="66"/>
      <c r="E24" s="66"/>
      <c r="F24" s="66"/>
      <c r="G24" s="66"/>
      <c r="H24" s="66"/>
      <c r="I24" s="66"/>
      <c r="J24" s="66"/>
    </row>
    <row r="25" spans="1:10" x14ac:dyDescent="0.25">
      <c r="A25" s="62"/>
      <c r="B25" s="66"/>
      <c r="C25" s="66"/>
      <c r="D25" s="66"/>
      <c r="E25" s="66"/>
      <c r="F25" s="66"/>
      <c r="G25" s="66"/>
      <c r="H25" s="66"/>
      <c r="I25" s="66"/>
      <c r="J25" s="66"/>
    </row>
    <row r="26" spans="1:10" x14ac:dyDescent="0.25">
      <c r="A26" s="62"/>
      <c r="B26" s="66"/>
      <c r="C26" s="66"/>
      <c r="D26" s="66"/>
      <c r="E26" s="66"/>
      <c r="F26" s="66"/>
      <c r="G26" s="66"/>
      <c r="H26" s="66"/>
      <c r="I26" s="66"/>
      <c r="J26" s="66"/>
    </row>
    <row r="27" spans="1:10" x14ac:dyDescent="0.25">
      <c r="A27" s="62"/>
      <c r="B27" s="66"/>
      <c r="C27" s="66"/>
      <c r="D27" s="66"/>
      <c r="E27" s="66"/>
      <c r="F27" s="66"/>
      <c r="G27" s="66"/>
      <c r="H27" s="66"/>
      <c r="I27" s="66"/>
      <c r="J27" s="66"/>
    </row>
    <row r="28" spans="1:10" x14ac:dyDescent="0.25">
      <c r="A28" s="62"/>
      <c r="B28" s="66"/>
      <c r="C28" s="66"/>
      <c r="D28" s="66"/>
      <c r="E28" s="66"/>
      <c r="F28" s="66"/>
      <c r="G28" s="66"/>
      <c r="H28" s="66"/>
      <c r="I28" s="66"/>
      <c r="J28" s="66"/>
    </row>
    <row r="29" spans="1:10" x14ac:dyDescent="0.25">
      <c r="A29" s="62"/>
      <c r="B29" s="66"/>
      <c r="C29" s="66"/>
      <c r="D29" s="66"/>
      <c r="E29" s="66"/>
      <c r="F29" s="66"/>
      <c r="G29" s="66"/>
      <c r="H29" s="66"/>
      <c r="I29" s="66"/>
      <c r="J29" s="66"/>
    </row>
    <row r="30" spans="1:10" x14ac:dyDescent="0.25">
      <c r="A30" s="62"/>
      <c r="B30" s="66"/>
      <c r="C30" s="66"/>
      <c r="D30" s="66"/>
      <c r="E30" s="66"/>
      <c r="F30" s="66"/>
      <c r="G30" s="66"/>
      <c r="H30" s="66"/>
      <c r="I30" s="66"/>
      <c r="J30" s="66"/>
    </row>
    <row r="31" spans="1:10" x14ac:dyDescent="0.25">
      <c r="A31" s="62"/>
      <c r="B31" s="66"/>
      <c r="C31" s="66"/>
      <c r="D31" s="66"/>
      <c r="E31" s="66"/>
      <c r="F31" s="66"/>
      <c r="G31" s="66"/>
      <c r="H31" s="66"/>
      <c r="I31" s="66"/>
      <c r="J31" s="66"/>
    </row>
    <row r="32" spans="1:10" x14ac:dyDescent="0.25">
      <c r="A32" s="66"/>
      <c r="B32" s="66"/>
      <c r="C32" s="66"/>
      <c r="D32" s="66"/>
      <c r="E32" s="66"/>
      <c r="F32" s="66"/>
      <c r="G32" s="66"/>
      <c r="H32" s="66"/>
      <c r="I32" s="66"/>
      <c r="J32" s="66"/>
    </row>
    <row r="33" spans="1:10" x14ac:dyDescent="0.25">
      <c r="A33" s="66"/>
      <c r="B33" s="66"/>
      <c r="C33" s="66"/>
      <c r="D33" s="66"/>
      <c r="E33" s="66"/>
      <c r="F33" s="66"/>
      <c r="G33" s="66"/>
      <c r="H33" s="66"/>
      <c r="I33" s="66"/>
      <c r="J33" s="66"/>
    </row>
    <row r="34" spans="1:10" x14ac:dyDescent="0.25">
      <c r="A34" s="66"/>
      <c r="B34" s="66"/>
      <c r="C34" s="66"/>
      <c r="D34" s="66"/>
      <c r="E34" s="66"/>
      <c r="F34" s="66"/>
      <c r="G34" s="66"/>
      <c r="H34" s="66"/>
      <c r="I34" s="66"/>
      <c r="J34" s="66"/>
    </row>
    <row r="35" spans="1:10" x14ac:dyDescent="0.25">
      <c r="A35" s="66"/>
      <c r="B35" s="66"/>
      <c r="C35" s="66"/>
      <c r="D35" s="66"/>
      <c r="E35" s="66"/>
      <c r="F35" s="66"/>
      <c r="G35" s="66"/>
      <c r="H35" s="66"/>
      <c r="I35" s="66"/>
      <c r="J35" s="66"/>
    </row>
    <row r="36" spans="1:10" x14ac:dyDescent="0.25">
      <c r="A36" s="66"/>
      <c r="B36" s="66"/>
      <c r="C36" s="66"/>
      <c r="D36" s="66"/>
      <c r="E36" s="66"/>
      <c r="F36" s="66"/>
      <c r="G36" s="66"/>
      <c r="H36" s="66"/>
      <c r="I36" s="66"/>
      <c r="J36" s="66"/>
    </row>
    <row r="37" spans="1:10" x14ac:dyDescent="0.25">
      <c r="A37" s="66"/>
      <c r="B37" s="66"/>
      <c r="C37" s="66"/>
      <c r="D37" s="66"/>
      <c r="E37" s="66"/>
      <c r="F37" s="66"/>
      <c r="G37" s="66"/>
      <c r="H37" s="66"/>
      <c r="I37" s="66"/>
      <c r="J37" s="66"/>
    </row>
    <row r="38" spans="1:10" x14ac:dyDescent="0.25">
      <c r="A38" s="66"/>
      <c r="B38" s="66"/>
      <c r="C38" s="66"/>
      <c r="D38" s="66"/>
      <c r="E38" s="66"/>
      <c r="F38" s="66"/>
      <c r="G38" s="66"/>
      <c r="H38" s="66"/>
      <c r="I38" s="66"/>
      <c r="J38" s="66"/>
    </row>
    <row r="39" spans="1:10" x14ac:dyDescent="0.25">
      <c r="A39" s="66"/>
      <c r="B39" s="66"/>
      <c r="C39" s="66"/>
      <c r="D39" s="66"/>
      <c r="E39" s="66"/>
      <c r="F39" s="66"/>
      <c r="G39" s="66"/>
      <c r="H39" s="66"/>
      <c r="I39" s="66"/>
      <c r="J39" s="66"/>
    </row>
  </sheetData>
  <hyperlinks>
    <hyperlink ref="G1" location="'Lisez-moi'!A1" display="Retour au sommair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N23"/>
  <sheetViews>
    <sheetView zoomScaleNormal="100" workbookViewId="0">
      <selection activeCell="I14" sqref="I14"/>
    </sheetView>
  </sheetViews>
  <sheetFormatPr baseColWidth="10" defaultRowHeight="15" x14ac:dyDescent="0.25"/>
  <cols>
    <col min="1" max="1" width="91.42578125" style="69" customWidth="1"/>
    <col min="2" max="16384" width="11.42578125" style="69"/>
  </cols>
  <sheetData>
    <row r="1" spans="1:14" x14ac:dyDescent="0.25">
      <c r="A1" s="188" t="s">
        <v>201</v>
      </c>
      <c r="F1" s="72" t="s">
        <v>93</v>
      </c>
    </row>
    <row r="3" spans="1:14" x14ac:dyDescent="0.25">
      <c r="A3" s="69" t="s">
        <v>223</v>
      </c>
    </row>
    <row r="4" spans="1:14" ht="101.25" x14ac:dyDescent="0.25">
      <c r="B4" s="51" t="s">
        <v>56</v>
      </c>
      <c r="C4" s="47" t="s">
        <v>57</v>
      </c>
      <c r="D4" s="47" t="s">
        <v>58</v>
      </c>
      <c r="E4" s="47" t="s">
        <v>89</v>
      </c>
      <c r="F4" s="47" t="s">
        <v>59</v>
      </c>
      <c r="G4" s="50" t="s">
        <v>60</v>
      </c>
    </row>
    <row r="5" spans="1:14" x14ac:dyDescent="0.25">
      <c r="A5" s="42" t="s">
        <v>0</v>
      </c>
      <c r="B5" s="23">
        <v>63.5</v>
      </c>
      <c r="C5" s="20">
        <v>15.299999999999999</v>
      </c>
      <c r="D5" s="20">
        <v>3.3000000000000003</v>
      </c>
      <c r="E5" s="20">
        <v>7.7</v>
      </c>
      <c r="F5" s="64">
        <v>10.100000000000001</v>
      </c>
      <c r="G5" s="14">
        <v>0.1</v>
      </c>
      <c r="I5" s="67"/>
      <c r="J5" s="67"/>
      <c r="K5" s="67"/>
      <c r="L5" s="67"/>
      <c r="M5" s="67"/>
      <c r="N5" s="67"/>
    </row>
    <row r="6" spans="1:14" x14ac:dyDescent="0.25">
      <c r="A6" s="6" t="s">
        <v>46</v>
      </c>
      <c r="B6" s="22">
        <v>67.7</v>
      </c>
      <c r="C6" s="18">
        <v>18.899999999999999</v>
      </c>
      <c r="D6" s="18">
        <v>0.4</v>
      </c>
      <c r="E6" s="18">
        <v>5.6000000000000005</v>
      </c>
      <c r="F6" s="65">
        <v>7.3999999999999995</v>
      </c>
      <c r="G6" s="13">
        <v>0</v>
      </c>
      <c r="I6" s="67"/>
      <c r="J6" s="67"/>
      <c r="K6" s="67"/>
      <c r="L6" s="67"/>
      <c r="M6" s="67"/>
      <c r="N6" s="67"/>
    </row>
    <row r="7" spans="1:14" x14ac:dyDescent="0.25">
      <c r="A7" s="6" t="s">
        <v>16</v>
      </c>
      <c r="B7" s="22">
        <v>75.099999999999994</v>
      </c>
      <c r="C7" s="18">
        <v>6.8000000000000007</v>
      </c>
      <c r="D7" s="18">
        <v>0.89999999999999991</v>
      </c>
      <c r="E7" s="18">
        <v>8.1</v>
      </c>
      <c r="F7" s="65">
        <v>8.9</v>
      </c>
      <c r="G7" s="13">
        <v>0.1</v>
      </c>
      <c r="I7" s="67"/>
      <c r="J7" s="67"/>
      <c r="K7" s="67"/>
      <c r="L7" s="67"/>
      <c r="M7" s="67"/>
      <c r="N7" s="67"/>
    </row>
    <row r="8" spans="1:14" x14ac:dyDescent="0.25">
      <c r="A8" s="6" t="s">
        <v>17</v>
      </c>
      <c r="B8" s="22">
        <v>62</v>
      </c>
      <c r="C8" s="18">
        <v>15.2</v>
      </c>
      <c r="D8" s="18">
        <v>0</v>
      </c>
      <c r="E8" s="18">
        <v>4.1000000000000005</v>
      </c>
      <c r="F8" s="65">
        <v>18.7</v>
      </c>
      <c r="G8" s="13">
        <v>0</v>
      </c>
      <c r="I8" s="67"/>
      <c r="J8" s="67"/>
      <c r="K8" s="67"/>
      <c r="L8" s="67"/>
      <c r="M8" s="67"/>
      <c r="N8" s="67"/>
    </row>
    <row r="9" spans="1:14" x14ac:dyDescent="0.25">
      <c r="A9" s="6" t="s">
        <v>18</v>
      </c>
      <c r="B9" s="22">
        <v>61.6</v>
      </c>
      <c r="C9" s="18">
        <v>19.100000000000001</v>
      </c>
      <c r="D9" s="18">
        <v>2.4</v>
      </c>
      <c r="E9" s="18">
        <v>7.5</v>
      </c>
      <c r="F9" s="65">
        <v>9.1</v>
      </c>
      <c r="G9" s="13">
        <v>0.2</v>
      </c>
      <c r="I9" s="67"/>
      <c r="J9" s="67"/>
      <c r="K9" s="67"/>
      <c r="L9" s="67"/>
      <c r="M9" s="67"/>
      <c r="N9" s="67"/>
    </row>
    <row r="10" spans="1:14" x14ac:dyDescent="0.25">
      <c r="A10" s="6" t="s">
        <v>19</v>
      </c>
      <c r="B10" s="22">
        <v>56.399999999999991</v>
      </c>
      <c r="C10" s="18">
        <v>19.400000000000002</v>
      </c>
      <c r="D10" s="18">
        <v>2.9000000000000004</v>
      </c>
      <c r="E10" s="18">
        <v>7.8</v>
      </c>
      <c r="F10" s="65">
        <v>13.5</v>
      </c>
      <c r="G10" s="13">
        <v>0</v>
      </c>
      <c r="I10" s="67"/>
      <c r="J10" s="67"/>
      <c r="K10" s="67"/>
      <c r="L10" s="67"/>
      <c r="M10" s="67"/>
      <c r="N10" s="67"/>
    </row>
    <row r="11" spans="1:14" x14ac:dyDescent="0.25">
      <c r="A11" s="6" t="s">
        <v>20</v>
      </c>
      <c r="B11" s="22">
        <v>70.399999999999991</v>
      </c>
      <c r="C11" s="18">
        <v>10.100000000000001</v>
      </c>
      <c r="D11" s="18">
        <v>2.2999999999999998</v>
      </c>
      <c r="E11" s="18">
        <v>9.1</v>
      </c>
      <c r="F11" s="65">
        <v>8</v>
      </c>
      <c r="G11" s="13">
        <v>0.1</v>
      </c>
      <c r="I11" s="67"/>
      <c r="J11" s="67"/>
      <c r="K11" s="67"/>
      <c r="L11" s="67"/>
      <c r="M11" s="67"/>
      <c r="N11" s="67"/>
    </row>
    <row r="12" spans="1:14" x14ac:dyDescent="0.25">
      <c r="A12" s="6" t="s">
        <v>21</v>
      </c>
      <c r="B12" s="22">
        <v>81.599999999999994</v>
      </c>
      <c r="C12" s="18">
        <v>6.1</v>
      </c>
      <c r="D12" s="18">
        <v>0.89999999999999991</v>
      </c>
      <c r="E12" s="18">
        <v>6.8000000000000007</v>
      </c>
      <c r="F12" s="65">
        <v>4.5999999999999996</v>
      </c>
      <c r="G12" s="13">
        <v>0</v>
      </c>
      <c r="I12" s="67"/>
      <c r="J12" s="67"/>
      <c r="K12" s="67"/>
      <c r="L12" s="67"/>
      <c r="M12" s="67"/>
      <c r="N12" s="67"/>
    </row>
    <row r="13" spans="1:14" x14ac:dyDescent="0.25">
      <c r="A13" s="6" t="s">
        <v>22</v>
      </c>
      <c r="B13" s="22">
        <v>68</v>
      </c>
      <c r="C13" s="18">
        <v>10.4</v>
      </c>
      <c r="D13" s="18">
        <v>3.5000000000000004</v>
      </c>
      <c r="E13" s="18">
        <v>8.6999999999999993</v>
      </c>
      <c r="F13" s="65">
        <v>9.3000000000000007</v>
      </c>
      <c r="G13" s="13">
        <v>0.1</v>
      </c>
      <c r="I13" s="67"/>
      <c r="J13" s="67"/>
      <c r="K13" s="67"/>
      <c r="L13" s="67"/>
      <c r="M13" s="67"/>
      <c r="N13" s="67"/>
    </row>
    <row r="14" spans="1:14" x14ac:dyDescent="0.25">
      <c r="A14" s="6" t="s">
        <v>23</v>
      </c>
      <c r="B14" s="22">
        <v>68.400000000000006</v>
      </c>
      <c r="C14" s="18">
        <v>11.200000000000001</v>
      </c>
      <c r="D14" s="18">
        <v>3.4000000000000004</v>
      </c>
      <c r="E14" s="18">
        <v>6.9</v>
      </c>
      <c r="F14" s="65">
        <v>9.9</v>
      </c>
      <c r="G14" s="13">
        <v>0.2</v>
      </c>
      <c r="I14" s="67"/>
      <c r="J14" s="67"/>
      <c r="K14" s="67"/>
      <c r="L14" s="67"/>
      <c r="M14" s="67"/>
      <c r="N14" s="67"/>
    </row>
    <row r="15" spans="1:14" x14ac:dyDescent="0.25">
      <c r="A15" s="6" t="s">
        <v>24</v>
      </c>
      <c r="B15" s="22">
        <v>57.099999999999994</v>
      </c>
      <c r="C15" s="18">
        <v>7.1999999999999993</v>
      </c>
      <c r="D15" s="18">
        <v>20.5</v>
      </c>
      <c r="E15" s="18">
        <v>6.1</v>
      </c>
      <c r="F15" s="65">
        <v>8.6999999999999993</v>
      </c>
      <c r="G15" s="13">
        <v>0.4</v>
      </c>
      <c r="I15" s="67"/>
      <c r="J15" s="67"/>
      <c r="K15" s="67"/>
      <c r="L15" s="67"/>
      <c r="M15" s="67"/>
      <c r="N15" s="67"/>
    </row>
    <row r="16" spans="1:14" x14ac:dyDescent="0.25">
      <c r="A16" s="6" t="s">
        <v>25</v>
      </c>
      <c r="B16" s="22">
        <v>31.1</v>
      </c>
      <c r="C16" s="18">
        <v>52.300000000000004</v>
      </c>
      <c r="D16" s="18">
        <v>2</v>
      </c>
      <c r="E16" s="18">
        <v>5.3</v>
      </c>
      <c r="F16" s="65">
        <v>8.5</v>
      </c>
      <c r="G16" s="13">
        <v>0.89999999999999991</v>
      </c>
      <c r="I16" s="67"/>
      <c r="J16" s="67"/>
      <c r="K16" s="67"/>
      <c r="L16" s="67"/>
      <c r="M16" s="67"/>
      <c r="N16" s="67"/>
    </row>
    <row r="17" spans="1:14" x14ac:dyDescent="0.25">
      <c r="A17" s="6" t="s">
        <v>26</v>
      </c>
      <c r="B17" s="22">
        <v>45.1</v>
      </c>
      <c r="C17" s="18">
        <v>34.300000000000004</v>
      </c>
      <c r="D17" s="18">
        <v>0.4</v>
      </c>
      <c r="E17" s="18">
        <v>5.8999999999999995</v>
      </c>
      <c r="F17" s="65">
        <v>14.299999999999999</v>
      </c>
      <c r="G17" s="13">
        <v>0.1</v>
      </c>
      <c r="I17" s="67"/>
      <c r="J17" s="67"/>
      <c r="K17" s="67"/>
      <c r="L17" s="67"/>
      <c r="M17" s="67"/>
      <c r="N17" s="67"/>
    </row>
    <row r="18" spans="1:14" x14ac:dyDescent="0.25">
      <c r="A18" s="6" t="s">
        <v>27</v>
      </c>
      <c r="B18" s="22">
        <v>63</v>
      </c>
      <c r="C18" s="18">
        <v>19.600000000000001</v>
      </c>
      <c r="D18" s="18">
        <v>0.3</v>
      </c>
      <c r="E18" s="18">
        <v>6.7</v>
      </c>
      <c r="F18" s="65">
        <v>10.199999999999999</v>
      </c>
      <c r="G18" s="13">
        <v>0.2</v>
      </c>
      <c r="I18" s="67"/>
      <c r="J18" s="67"/>
      <c r="K18" s="67"/>
      <c r="L18" s="67"/>
      <c r="M18" s="67"/>
      <c r="N18" s="67"/>
    </row>
    <row r="19" spans="1:14" x14ac:dyDescent="0.25">
      <c r="A19" s="6" t="s">
        <v>28</v>
      </c>
      <c r="B19" s="22">
        <v>57.499999999999993</v>
      </c>
      <c r="C19" s="18">
        <v>23.799999999999997</v>
      </c>
      <c r="D19" s="18">
        <v>3.4000000000000004</v>
      </c>
      <c r="E19" s="18">
        <v>6.3</v>
      </c>
      <c r="F19" s="65">
        <v>8.9</v>
      </c>
      <c r="G19" s="13">
        <v>0</v>
      </c>
      <c r="I19" s="67"/>
      <c r="J19" s="67"/>
      <c r="K19" s="67"/>
      <c r="L19" s="67"/>
      <c r="M19" s="67"/>
      <c r="N19" s="67"/>
    </row>
    <row r="20" spans="1:14" x14ac:dyDescent="0.25">
      <c r="A20" s="6" t="s">
        <v>29</v>
      </c>
      <c r="B20" s="22">
        <v>69.199999999999989</v>
      </c>
      <c r="C20" s="18">
        <v>4.3</v>
      </c>
      <c r="D20" s="18">
        <v>0.89999999999999991</v>
      </c>
      <c r="E20" s="18">
        <v>10.5</v>
      </c>
      <c r="F20" s="65">
        <v>15</v>
      </c>
      <c r="G20" s="13">
        <v>0.1</v>
      </c>
      <c r="I20" s="67"/>
      <c r="J20" s="67"/>
      <c r="K20" s="67"/>
      <c r="L20" s="67"/>
      <c r="M20" s="67"/>
      <c r="N20" s="67"/>
    </row>
    <row r="21" spans="1:14" x14ac:dyDescent="0.25">
      <c r="A21" s="7" t="s">
        <v>30</v>
      </c>
      <c r="B21" s="23">
        <v>61.4</v>
      </c>
      <c r="C21" s="20">
        <v>13.4</v>
      </c>
      <c r="D21" s="20">
        <v>7.7</v>
      </c>
      <c r="E21" s="20">
        <v>6.9</v>
      </c>
      <c r="F21" s="64">
        <v>10.6</v>
      </c>
      <c r="G21" s="14">
        <v>0</v>
      </c>
      <c r="I21" s="67"/>
      <c r="J21" s="67"/>
      <c r="K21" s="67"/>
      <c r="L21" s="67"/>
      <c r="M21" s="67"/>
      <c r="N21" s="67"/>
    </row>
    <row r="22" spans="1:14" x14ac:dyDescent="0.25">
      <c r="A22" s="8" t="s">
        <v>175</v>
      </c>
    </row>
    <row r="23" spans="1:14" x14ac:dyDescent="0.25">
      <c r="A23" s="8" t="s">
        <v>7</v>
      </c>
    </row>
  </sheetData>
  <hyperlinks>
    <hyperlink ref="F1" location="'Lisez-moi'!A1" display="Retour au sommair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28"/>
  <sheetViews>
    <sheetView topLeftCell="A7" workbookViewId="0"/>
  </sheetViews>
  <sheetFormatPr baseColWidth="10" defaultRowHeight="15" x14ac:dyDescent="0.25"/>
  <cols>
    <col min="1" max="1" width="90.42578125" customWidth="1"/>
  </cols>
  <sheetData>
    <row r="1" spans="1:13" x14ac:dyDescent="0.25">
      <c r="A1" s="2" t="s">
        <v>147</v>
      </c>
      <c r="G1" s="72" t="s">
        <v>93</v>
      </c>
    </row>
    <row r="3" spans="1:13" x14ac:dyDescent="0.25">
      <c r="A3" s="69" t="s">
        <v>150</v>
      </c>
      <c r="B3" s="69"/>
      <c r="C3" s="69"/>
      <c r="D3" s="69"/>
      <c r="E3" s="69"/>
      <c r="F3" s="69"/>
      <c r="H3" s="69"/>
      <c r="I3" s="69"/>
      <c r="J3" s="69"/>
      <c r="K3" s="69"/>
      <c r="L3" s="69"/>
    </row>
    <row r="4" spans="1:13" ht="123" x14ac:dyDescent="0.25">
      <c r="A4" s="69"/>
      <c r="B4" s="56" t="s">
        <v>1</v>
      </c>
      <c r="C4" s="57" t="s">
        <v>14</v>
      </c>
      <c r="D4" s="57" t="s">
        <v>15</v>
      </c>
      <c r="E4" s="58" t="s">
        <v>4</v>
      </c>
      <c r="F4" s="59" t="s">
        <v>5</v>
      </c>
      <c r="G4" s="59" t="s">
        <v>78</v>
      </c>
      <c r="H4" s="69"/>
      <c r="I4" s="69"/>
      <c r="J4" s="69"/>
      <c r="K4" s="69"/>
      <c r="L4" s="69"/>
    </row>
    <row r="5" spans="1:13" x14ac:dyDescent="0.25">
      <c r="A5" s="42" t="s">
        <v>0</v>
      </c>
      <c r="B5" s="55">
        <v>0.89999999999999991</v>
      </c>
      <c r="C5" s="53">
        <v>5.4</v>
      </c>
      <c r="D5" s="53">
        <v>26.1</v>
      </c>
      <c r="E5" s="53">
        <v>61.4</v>
      </c>
      <c r="F5" s="54">
        <v>6.3</v>
      </c>
      <c r="G5" s="54"/>
      <c r="H5" s="69"/>
      <c r="I5" s="67"/>
      <c r="J5" s="67"/>
      <c r="K5" s="67"/>
      <c r="L5" s="67"/>
      <c r="M5" s="67"/>
    </row>
    <row r="6" spans="1:13" x14ac:dyDescent="0.25">
      <c r="A6" s="6" t="s">
        <v>46</v>
      </c>
      <c r="B6" s="119">
        <v>0</v>
      </c>
      <c r="C6" s="122">
        <v>1.0999999999999999</v>
      </c>
      <c r="D6" s="122">
        <v>29.099999999999998</v>
      </c>
      <c r="E6" s="122">
        <v>68.8</v>
      </c>
      <c r="F6" s="120">
        <v>1</v>
      </c>
      <c r="G6" s="90"/>
      <c r="H6" s="69"/>
      <c r="I6" s="67"/>
      <c r="J6" s="67"/>
      <c r="K6" s="67"/>
      <c r="L6" s="67"/>
      <c r="M6" s="67"/>
    </row>
    <row r="7" spans="1:13" x14ac:dyDescent="0.25">
      <c r="A7" s="6" t="s">
        <v>16</v>
      </c>
      <c r="B7" s="119" t="s">
        <v>78</v>
      </c>
      <c r="C7" s="122">
        <v>1.7000000000000002</v>
      </c>
      <c r="D7" s="122">
        <v>19</v>
      </c>
      <c r="E7" s="122">
        <v>73.2</v>
      </c>
      <c r="F7" s="120">
        <v>5.8000000000000007</v>
      </c>
      <c r="G7" s="191">
        <f>100-SUM(B7:F7)</f>
        <v>0.29999999999999716</v>
      </c>
      <c r="H7" s="69"/>
      <c r="I7" s="67"/>
      <c r="J7" s="67"/>
      <c r="K7" s="67"/>
      <c r="L7" s="67"/>
      <c r="M7" s="67"/>
    </row>
    <row r="8" spans="1:13" x14ac:dyDescent="0.25">
      <c r="A8" s="6" t="s">
        <v>17</v>
      </c>
      <c r="B8" s="119">
        <v>0</v>
      </c>
      <c r="C8" s="122">
        <v>0</v>
      </c>
      <c r="D8" s="122" t="s">
        <v>78</v>
      </c>
      <c r="E8" s="122">
        <v>18.5</v>
      </c>
      <c r="F8" s="120" t="s">
        <v>78</v>
      </c>
      <c r="G8" s="13">
        <f>100-SUM(B8:F8)</f>
        <v>81.5</v>
      </c>
      <c r="H8" s="69"/>
      <c r="I8" s="67"/>
      <c r="J8" s="67"/>
      <c r="K8" s="67"/>
      <c r="L8" s="67"/>
      <c r="M8" s="67"/>
    </row>
    <row r="9" spans="1:13" x14ac:dyDescent="0.25">
      <c r="A9" s="6" t="s">
        <v>18</v>
      </c>
      <c r="B9" s="119">
        <v>0</v>
      </c>
      <c r="C9" s="122">
        <v>2.7</v>
      </c>
      <c r="D9" s="122">
        <v>34</v>
      </c>
      <c r="E9" s="122">
        <v>59.099999999999994</v>
      </c>
      <c r="F9" s="120">
        <v>4.2</v>
      </c>
      <c r="G9" s="13"/>
      <c r="H9" s="69"/>
      <c r="I9" s="67"/>
      <c r="J9" s="67"/>
      <c r="K9" s="67"/>
      <c r="L9" s="67"/>
      <c r="M9" s="67"/>
    </row>
    <row r="10" spans="1:13" x14ac:dyDescent="0.25">
      <c r="A10" s="6" t="s">
        <v>19</v>
      </c>
      <c r="B10" s="119">
        <v>0</v>
      </c>
      <c r="C10" s="122">
        <v>2.6</v>
      </c>
      <c r="D10" s="122">
        <v>35.199999999999996</v>
      </c>
      <c r="E10" s="122">
        <v>56.699999999999996</v>
      </c>
      <c r="F10" s="120">
        <v>5.5</v>
      </c>
      <c r="G10" s="90"/>
      <c r="H10" s="69"/>
      <c r="I10" s="67"/>
      <c r="J10" s="67"/>
      <c r="K10" s="67"/>
      <c r="L10" s="67"/>
      <c r="M10" s="67"/>
    </row>
    <row r="11" spans="1:13" x14ac:dyDescent="0.25">
      <c r="A11" s="6" t="s">
        <v>20</v>
      </c>
      <c r="B11" s="119">
        <v>0.3</v>
      </c>
      <c r="C11" s="122">
        <v>3.8</v>
      </c>
      <c r="D11" s="122">
        <v>29.099999999999998</v>
      </c>
      <c r="E11" s="122">
        <v>57.9</v>
      </c>
      <c r="F11" s="120">
        <v>8.9</v>
      </c>
      <c r="G11" s="13"/>
      <c r="H11" s="69"/>
      <c r="I11" s="67"/>
      <c r="J11" s="67"/>
      <c r="K11" s="67"/>
      <c r="L11" s="67"/>
      <c r="M11" s="67"/>
    </row>
    <row r="12" spans="1:13" x14ac:dyDescent="0.25">
      <c r="A12" s="6" t="s">
        <v>21</v>
      </c>
      <c r="B12" s="119">
        <v>0.4</v>
      </c>
      <c r="C12" s="122">
        <v>1.6</v>
      </c>
      <c r="D12" s="122">
        <v>12.7</v>
      </c>
      <c r="E12" s="122">
        <v>81.399999999999991</v>
      </c>
      <c r="F12" s="120">
        <v>3.9</v>
      </c>
      <c r="G12" s="13"/>
      <c r="H12" s="69"/>
      <c r="I12" s="67"/>
      <c r="J12" s="67"/>
      <c r="K12" s="67"/>
      <c r="L12" s="67"/>
      <c r="M12" s="67"/>
    </row>
    <row r="13" spans="1:13" x14ac:dyDescent="0.25">
      <c r="A13" s="6" t="s">
        <v>22</v>
      </c>
      <c r="B13" s="119">
        <v>0.4</v>
      </c>
      <c r="C13" s="122">
        <v>4.1000000000000005</v>
      </c>
      <c r="D13" s="122">
        <v>26.700000000000003</v>
      </c>
      <c r="E13" s="122">
        <v>56.8</v>
      </c>
      <c r="F13" s="120">
        <v>12</v>
      </c>
      <c r="G13" s="13"/>
      <c r="H13" s="69"/>
      <c r="I13" s="67"/>
      <c r="J13" s="67"/>
      <c r="K13" s="67"/>
      <c r="L13" s="67"/>
      <c r="M13" s="67"/>
    </row>
    <row r="14" spans="1:13" x14ac:dyDescent="0.25">
      <c r="A14" s="6" t="s">
        <v>23</v>
      </c>
      <c r="B14" s="119">
        <v>1</v>
      </c>
      <c r="C14" s="122">
        <v>15.1</v>
      </c>
      <c r="D14" s="122">
        <v>21.7</v>
      </c>
      <c r="E14" s="122">
        <v>57.3</v>
      </c>
      <c r="F14" s="120">
        <v>4.9000000000000004</v>
      </c>
      <c r="G14" s="13"/>
      <c r="H14" s="69"/>
      <c r="I14" s="67"/>
      <c r="J14" s="67"/>
      <c r="K14" s="67"/>
      <c r="L14" s="67"/>
      <c r="M14" s="67"/>
    </row>
    <row r="15" spans="1:13" x14ac:dyDescent="0.25">
      <c r="A15" s="6" t="s">
        <v>24</v>
      </c>
      <c r="B15" s="119">
        <v>9.6</v>
      </c>
      <c r="C15" s="122">
        <v>25.2</v>
      </c>
      <c r="D15" s="122">
        <v>44.9</v>
      </c>
      <c r="E15" s="122">
        <v>18.399999999999999</v>
      </c>
      <c r="F15" s="120">
        <v>1.9</v>
      </c>
      <c r="G15" s="13"/>
      <c r="H15" s="69"/>
      <c r="I15" s="67"/>
      <c r="J15" s="67"/>
      <c r="K15" s="67"/>
      <c r="L15" s="67"/>
      <c r="M15" s="67"/>
    </row>
    <row r="16" spans="1:13" x14ac:dyDescent="0.25">
      <c r="A16" s="6" t="s">
        <v>25</v>
      </c>
      <c r="B16" s="119">
        <v>0.3</v>
      </c>
      <c r="C16" s="122">
        <v>2.7</v>
      </c>
      <c r="D16" s="122">
        <v>46.800000000000004</v>
      </c>
      <c r="E16" s="122">
        <v>48.6</v>
      </c>
      <c r="F16" s="120">
        <v>1.6</v>
      </c>
      <c r="G16" s="13"/>
      <c r="H16" s="69"/>
      <c r="I16" s="67"/>
      <c r="J16" s="67"/>
      <c r="K16" s="67"/>
      <c r="L16" s="67"/>
      <c r="M16" s="67"/>
    </row>
    <row r="17" spans="1:13" x14ac:dyDescent="0.25">
      <c r="A17" s="6" t="s">
        <v>26</v>
      </c>
      <c r="B17" s="119" t="s">
        <v>78</v>
      </c>
      <c r="C17" s="122">
        <v>0.5</v>
      </c>
      <c r="D17" s="122">
        <v>27.800000000000004</v>
      </c>
      <c r="E17" s="122">
        <v>65.900000000000006</v>
      </c>
      <c r="F17" s="120">
        <v>5.8000000000000007</v>
      </c>
      <c r="G17" s="90">
        <f>100-SUM(B17:F17)</f>
        <v>0</v>
      </c>
      <c r="H17" s="69"/>
      <c r="I17" s="67"/>
      <c r="J17" s="67"/>
      <c r="K17" s="67"/>
      <c r="L17" s="67"/>
      <c r="M17" s="67"/>
    </row>
    <row r="18" spans="1:13" x14ac:dyDescent="0.25">
      <c r="A18" s="6" t="s">
        <v>27</v>
      </c>
      <c r="B18" s="119">
        <v>0</v>
      </c>
      <c r="C18" s="122">
        <v>3.6999999999999997</v>
      </c>
      <c r="D18" s="122">
        <v>7.0000000000000009</v>
      </c>
      <c r="E18" s="122">
        <v>87.8</v>
      </c>
      <c r="F18" s="120">
        <v>1.5</v>
      </c>
      <c r="G18" s="13"/>
      <c r="H18" s="69"/>
      <c r="I18" s="67"/>
      <c r="J18" s="67"/>
      <c r="K18" s="67"/>
      <c r="L18" s="67"/>
      <c r="M18" s="67"/>
    </row>
    <row r="19" spans="1:13" x14ac:dyDescent="0.25">
      <c r="A19" s="6" t="s">
        <v>28</v>
      </c>
      <c r="B19" s="119">
        <v>0.3</v>
      </c>
      <c r="C19" s="122">
        <v>5.8999999999999995</v>
      </c>
      <c r="D19" s="122">
        <v>27.6</v>
      </c>
      <c r="E19" s="122">
        <v>62.5</v>
      </c>
      <c r="F19" s="120">
        <v>3.5999999999999996</v>
      </c>
      <c r="G19" s="13"/>
      <c r="H19" s="69"/>
      <c r="I19" s="67"/>
      <c r="J19" s="67"/>
      <c r="K19" s="67"/>
      <c r="L19" s="67"/>
      <c r="M19" s="67"/>
    </row>
    <row r="20" spans="1:13" x14ac:dyDescent="0.25">
      <c r="A20" s="6" t="s">
        <v>29</v>
      </c>
      <c r="B20" s="119">
        <v>0.1</v>
      </c>
      <c r="C20" s="122">
        <v>1.2</v>
      </c>
      <c r="D20" s="122">
        <v>16.400000000000002</v>
      </c>
      <c r="E20" s="122">
        <v>73.900000000000006</v>
      </c>
      <c r="F20" s="120">
        <v>8.5</v>
      </c>
      <c r="G20" s="13"/>
      <c r="H20" s="69"/>
      <c r="I20" s="67"/>
      <c r="J20" s="67"/>
      <c r="K20" s="67"/>
      <c r="L20" s="67"/>
      <c r="M20" s="67"/>
    </row>
    <row r="21" spans="1:13" x14ac:dyDescent="0.25">
      <c r="A21" s="7" t="s">
        <v>30</v>
      </c>
      <c r="B21" s="123">
        <v>3.9</v>
      </c>
      <c r="C21" s="124">
        <v>12.4</v>
      </c>
      <c r="D21" s="124">
        <v>25.2</v>
      </c>
      <c r="E21" s="124">
        <v>55.2</v>
      </c>
      <c r="F21" s="125">
        <v>3.3000000000000003</v>
      </c>
      <c r="G21" s="14"/>
      <c r="H21" s="69"/>
      <c r="I21" s="67"/>
      <c r="J21" s="67"/>
      <c r="K21" s="67"/>
      <c r="L21" s="67"/>
      <c r="M21" s="67"/>
    </row>
    <row r="22" spans="1:13" x14ac:dyDescent="0.25">
      <c r="A22" s="8" t="s">
        <v>175</v>
      </c>
      <c r="B22" s="69"/>
      <c r="C22" s="69"/>
      <c r="D22" s="69"/>
      <c r="E22" s="69"/>
      <c r="F22" s="69"/>
      <c r="H22" s="69"/>
      <c r="I22" s="69"/>
      <c r="J22" s="69"/>
      <c r="K22" s="69"/>
      <c r="L22" s="69"/>
    </row>
    <row r="23" spans="1:13" x14ac:dyDescent="0.25">
      <c r="A23" s="8" t="s">
        <v>7</v>
      </c>
      <c r="B23" s="69"/>
      <c r="C23" s="69"/>
      <c r="D23" s="69"/>
      <c r="E23" s="69"/>
      <c r="F23" s="69"/>
    </row>
    <row r="24" spans="1:13" s="68" customFormat="1" x14ac:dyDescent="0.25">
      <c r="A24" s="62"/>
    </row>
    <row r="28" spans="1:13" x14ac:dyDescent="0.25">
      <c r="H28" s="60"/>
    </row>
  </sheetData>
  <hyperlinks>
    <hyperlink ref="G1" location="'Lisez-moi'!A1" display="Retour au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I14" sqref="I14"/>
    </sheetView>
  </sheetViews>
  <sheetFormatPr baseColWidth="10" defaultRowHeight="15" x14ac:dyDescent="0.25"/>
  <cols>
    <col min="1" max="1" width="56.28515625" customWidth="1"/>
    <col min="2" max="2" width="19" customWidth="1"/>
    <col min="3" max="7" width="16.5703125" customWidth="1"/>
    <col min="8" max="8" width="19.7109375" customWidth="1"/>
  </cols>
  <sheetData>
    <row r="1" spans="1:8" x14ac:dyDescent="0.25">
      <c r="A1" s="188" t="s">
        <v>224</v>
      </c>
      <c r="B1" s="83"/>
      <c r="C1" s="83"/>
      <c r="D1" s="83"/>
      <c r="E1" s="83"/>
      <c r="F1" s="83"/>
      <c r="G1" s="83"/>
      <c r="H1" s="116" t="s">
        <v>93</v>
      </c>
    </row>
    <row r="2" spans="1:8" x14ac:dyDescent="0.25">
      <c r="A2" s="83"/>
      <c r="B2" s="83"/>
      <c r="C2" s="83"/>
      <c r="D2" s="83"/>
      <c r="E2" s="83"/>
      <c r="F2" s="83"/>
      <c r="G2" s="83"/>
      <c r="H2" s="83"/>
    </row>
    <row r="3" spans="1:8" x14ac:dyDescent="0.25">
      <c r="A3" s="83" t="s">
        <v>225</v>
      </c>
      <c r="B3" s="83"/>
      <c r="C3" s="83"/>
      <c r="D3" s="83"/>
      <c r="E3" s="83"/>
      <c r="F3" s="83"/>
      <c r="G3" s="83"/>
      <c r="H3" s="83"/>
    </row>
    <row r="4" spans="1:8" ht="75" x14ac:dyDescent="0.25">
      <c r="A4" s="83"/>
      <c r="B4" s="24" t="s">
        <v>100</v>
      </c>
      <c r="C4" s="25" t="s">
        <v>101</v>
      </c>
      <c r="D4" s="25" t="s">
        <v>114</v>
      </c>
      <c r="E4" s="25" t="s">
        <v>115</v>
      </c>
      <c r="F4" s="25" t="s">
        <v>102</v>
      </c>
      <c r="G4" s="25" t="s">
        <v>103</v>
      </c>
      <c r="H4" s="152" t="s">
        <v>104</v>
      </c>
    </row>
    <row r="5" spans="1:8" x14ac:dyDescent="0.25">
      <c r="A5" s="15" t="s">
        <v>116</v>
      </c>
      <c r="B5" s="21">
        <v>52.300000000000004</v>
      </c>
      <c r="C5" s="92">
        <v>51.6</v>
      </c>
      <c r="D5" s="92">
        <v>67</v>
      </c>
      <c r="E5" s="92">
        <v>53.2</v>
      </c>
      <c r="F5" s="92">
        <v>45.1</v>
      </c>
      <c r="G5" s="92">
        <v>53.5</v>
      </c>
      <c r="H5" s="90">
        <v>47.8</v>
      </c>
    </row>
    <row r="6" spans="1:8" x14ac:dyDescent="0.25">
      <c r="A6" s="17" t="s">
        <v>117</v>
      </c>
      <c r="B6" s="95">
        <v>34</v>
      </c>
      <c r="C6" s="93">
        <v>26.3</v>
      </c>
      <c r="D6" s="93">
        <v>21</v>
      </c>
      <c r="E6" s="93">
        <v>22.3</v>
      </c>
      <c r="F6" s="93">
        <v>10.5</v>
      </c>
      <c r="G6" s="93">
        <v>18.399999999999999</v>
      </c>
      <c r="H6" s="90">
        <v>32.800000000000004</v>
      </c>
    </row>
    <row r="7" spans="1:8" x14ac:dyDescent="0.25">
      <c r="A7" s="17" t="s">
        <v>118</v>
      </c>
      <c r="B7" s="95">
        <v>8.6</v>
      </c>
      <c r="C7" s="93">
        <v>5.7</v>
      </c>
      <c r="D7" s="93">
        <v>11.1</v>
      </c>
      <c r="E7" s="93">
        <v>6.9</v>
      </c>
      <c r="F7" s="93">
        <v>1.9</v>
      </c>
      <c r="G7" s="93">
        <v>3.6999999999999997</v>
      </c>
      <c r="H7" s="90">
        <v>16.3</v>
      </c>
    </row>
    <row r="8" spans="1:8" x14ac:dyDescent="0.25">
      <c r="A8" s="17" t="s">
        <v>119</v>
      </c>
      <c r="B8" s="95">
        <v>1.4000000000000001</v>
      </c>
      <c r="C8" s="93">
        <v>9.4</v>
      </c>
      <c r="D8" s="93">
        <v>0.2</v>
      </c>
      <c r="E8" s="93">
        <v>2.4</v>
      </c>
      <c r="F8" s="93">
        <v>1.3</v>
      </c>
      <c r="G8" s="93">
        <v>4.3</v>
      </c>
      <c r="H8" s="90">
        <v>0.3</v>
      </c>
    </row>
    <row r="9" spans="1:8" x14ac:dyDescent="0.25">
      <c r="A9" s="19" t="s">
        <v>120</v>
      </c>
      <c r="B9" s="96">
        <v>3.6999999999999997</v>
      </c>
      <c r="C9" s="94">
        <v>7.0000000000000009</v>
      </c>
      <c r="D9" s="94">
        <v>0.70000000000000007</v>
      </c>
      <c r="E9" s="94">
        <v>15.2</v>
      </c>
      <c r="F9" s="94">
        <v>41.199999999999996</v>
      </c>
      <c r="G9" s="94">
        <v>20.100000000000001</v>
      </c>
      <c r="H9" s="91">
        <v>2.7</v>
      </c>
    </row>
    <row r="10" spans="1:8" x14ac:dyDescent="0.25">
      <c r="A10" s="88" t="s">
        <v>175</v>
      </c>
      <c r="B10" s="83"/>
      <c r="C10" s="83"/>
      <c r="D10" s="83"/>
      <c r="E10" s="83"/>
      <c r="F10" s="83"/>
      <c r="G10" s="83"/>
      <c r="H10" s="83"/>
    </row>
    <row r="11" spans="1:8" x14ac:dyDescent="0.25">
      <c r="A11" s="88" t="s">
        <v>7</v>
      </c>
      <c r="B11" s="83"/>
      <c r="C11" s="83"/>
      <c r="D11" s="83"/>
      <c r="E11" s="83"/>
      <c r="F11" s="83"/>
      <c r="G11" s="83"/>
      <c r="H11" s="83"/>
    </row>
  </sheetData>
  <hyperlinks>
    <hyperlink ref="H1" location="'Lisez-moi'!A1" display="Retour au sommair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7"/>
  <sheetViews>
    <sheetView workbookViewId="0">
      <selection activeCell="J5" sqref="J5"/>
    </sheetView>
  </sheetViews>
  <sheetFormatPr baseColWidth="10" defaultRowHeight="15" x14ac:dyDescent="0.25"/>
  <cols>
    <col min="1" max="1" width="58.140625" customWidth="1"/>
    <col min="11" max="11" width="22.140625" customWidth="1"/>
  </cols>
  <sheetData>
    <row r="1" spans="1:11" x14ac:dyDescent="0.25">
      <c r="A1" s="188" t="s">
        <v>224</v>
      </c>
      <c r="K1" s="116" t="s">
        <v>93</v>
      </c>
    </row>
    <row r="3" spans="1:11" x14ac:dyDescent="0.25">
      <c r="A3" s="154" t="s">
        <v>226</v>
      </c>
      <c r="B3" s="154"/>
      <c r="C3" s="154"/>
      <c r="D3" s="154"/>
      <c r="E3" s="154"/>
      <c r="F3" s="154"/>
      <c r="G3" s="154"/>
      <c r="H3" s="154"/>
    </row>
    <row r="4" spans="1:11" x14ac:dyDescent="0.25">
      <c r="A4" s="154"/>
      <c r="B4" s="165" t="s">
        <v>0</v>
      </c>
      <c r="C4" s="166" t="s">
        <v>8</v>
      </c>
      <c r="D4" s="167" t="s">
        <v>9</v>
      </c>
      <c r="E4" s="167" t="s">
        <v>10</v>
      </c>
      <c r="F4" s="167" t="s">
        <v>11</v>
      </c>
      <c r="G4" s="167" t="s">
        <v>12</v>
      </c>
      <c r="H4" s="168" t="s">
        <v>13</v>
      </c>
    </row>
    <row r="5" spans="1:11" x14ac:dyDescent="0.25">
      <c r="A5" s="155" t="s">
        <v>116</v>
      </c>
      <c r="B5" s="169">
        <v>52.300000000000004</v>
      </c>
      <c r="C5" s="159">
        <v>55.400000000000006</v>
      </c>
      <c r="D5" s="159">
        <v>55.300000000000004</v>
      </c>
      <c r="E5" s="159">
        <v>55.1</v>
      </c>
      <c r="F5" s="159">
        <v>55.500000000000007</v>
      </c>
      <c r="G5" s="159">
        <v>51</v>
      </c>
      <c r="H5" s="156">
        <v>48.6</v>
      </c>
    </row>
    <row r="6" spans="1:11" x14ac:dyDescent="0.25">
      <c r="A6" s="157" t="s">
        <v>117</v>
      </c>
      <c r="B6" s="169">
        <v>34</v>
      </c>
      <c r="C6" s="159">
        <v>28.299999999999997</v>
      </c>
      <c r="D6" s="159">
        <v>28.1</v>
      </c>
      <c r="E6" s="159">
        <v>34.4</v>
      </c>
      <c r="F6" s="159">
        <v>34.300000000000004</v>
      </c>
      <c r="G6" s="159">
        <v>37.9</v>
      </c>
      <c r="H6" s="156">
        <v>36.799999999999997</v>
      </c>
    </row>
    <row r="7" spans="1:11" x14ac:dyDescent="0.25">
      <c r="A7" s="157" t="s">
        <v>118</v>
      </c>
      <c r="B7" s="169">
        <v>8.6</v>
      </c>
      <c r="C7" s="159">
        <v>5.3</v>
      </c>
      <c r="D7" s="159">
        <v>6.8000000000000007</v>
      </c>
      <c r="E7" s="159">
        <v>5.7</v>
      </c>
      <c r="F7" s="159">
        <v>5.7</v>
      </c>
      <c r="G7" s="159">
        <v>6.7</v>
      </c>
      <c r="H7" s="156">
        <v>12.5</v>
      </c>
    </row>
    <row r="8" spans="1:11" x14ac:dyDescent="0.25">
      <c r="A8" s="157" t="s">
        <v>119</v>
      </c>
      <c r="B8" s="169">
        <v>1.4000000000000001</v>
      </c>
      <c r="C8" s="159">
        <v>1.4000000000000001</v>
      </c>
      <c r="D8" s="159">
        <v>2.2999999999999998</v>
      </c>
      <c r="E8" s="159">
        <v>1.5</v>
      </c>
      <c r="F8" s="159">
        <v>1.7000000000000002</v>
      </c>
      <c r="G8" s="159">
        <v>1.4000000000000001</v>
      </c>
      <c r="H8" s="156">
        <v>0.89999999999999991</v>
      </c>
    </row>
    <row r="9" spans="1:11" x14ac:dyDescent="0.25">
      <c r="A9" s="160" t="s">
        <v>120</v>
      </c>
      <c r="B9" s="170">
        <v>3.6999999999999997</v>
      </c>
      <c r="C9" s="162">
        <v>9.5</v>
      </c>
      <c r="D9" s="162">
        <v>7.5</v>
      </c>
      <c r="E9" s="162">
        <v>3.2</v>
      </c>
      <c r="F9" s="162">
        <v>2.9000000000000004</v>
      </c>
      <c r="G9" s="162">
        <v>3</v>
      </c>
      <c r="H9" s="163">
        <v>1.2</v>
      </c>
    </row>
    <row r="10" spans="1:11" x14ac:dyDescent="0.25">
      <c r="A10" s="164" t="s">
        <v>175</v>
      </c>
      <c r="B10" s="154"/>
      <c r="C10" s="154"/>
      <c r="D10" s="154"/>
      <c r="E10" s="154"/>
      <c r="F10" s="154"/>
      <c r="G10" s="154"/>
      <c r="H10" s="154"/>
    </row>
    <row r="11" spans="1:11" x14ac:dyDescent="0.25">
      <c r="A11" s="164" t="s">
        <v>7</v>
      </c>
      <c r="B11" s="154"/>
      <c r="C11" s="154"/>
      <c r="D11" s="154"/>
      <c r="E11" s="154"/>
      <c r="F11" s="154"/>
      <c r="G11" s="154"/>
      <c r="H11" s="154"/>
    </row>
    <row r="39" spans="1:8" x14ac:dyDescent="0.25">
      <c r="A39" s="154" t="s">
        <v>227</v>
      </c>
      <c r="B39" s="154"/>
      <c r="C39" s="154"/>
      <c r="D39" s="154"/>
      <c r="E39" s="154"/>
      <c r="F39" s="154"/>
      <c r="G39" s="154"/>
      <c r="H39" s="154"/>
    </row>
    <row r="40" spans="1:8" x14ac:dyDescent="0.25">
      <c r="A40" s="154"/>
      <c r="B40" s="165" t="s">
        <v>0</v>
      </c>
      <c r="C40" s="166" t="s">
        <v>8</v>
      </c>
      <c r="D40" s="167" t="s">
        <v>9</v>
      </c>
      <c r="E40" s="167" t="s">
        <v>10</v>
      </c>
      <c r="F40" s="167" t="s">
        <v>11</v>
      </c>
      <c r="G40" s="167" t="s">
        <v>12</v>
      </c>
      <c r="H40" s="168" t="s">
        <v>13</v>
      </c>
    </row>
    <row r="41" spans="1:8" x14ac:dyDescent="0.25">
      <c r="A41" s="155" t="s">
        <v>116</v>
      </c>
      <c r="B41" s="169">
        <v>51.6</v>
      </c>
      <c r="C41" s="159">
        <v>54.400000000000006</v>
      </c>
      <c r="D41" s="159">
        <v>54.800000000000004</v>
      </c>
      <c r="E41" s="159">
        <v>52.7</v>
      </c>
      <c r="F41" s="159">
        <v>53</v>
      </c>
      <c r="G41" s="159">
        <v>51.1</v>
      </c>
      <c r="H41" s="156">
        <v>48.9</v>
      </c>
    </row>
    <row r="42" spans="1:8" x14ac:dyDescent="0.25">
      <c r="A42" s="157" t="s">
        <v>117</v>
      </c>
      <c r="B42" s="169">
        <v>26.3</v>
      </c>
      <c r="C42" s="159">
        <v>22</v>
      </c>
      <c r="D42" s="159">
        <v>21.5</v>
      </c>
      <c r="E42" s="159">
        <v>25</v>
      </c>
      <c r="F42" s="159">
        <v>23.599999999999998</v>
      </c>
      <c r="G42" s="159">
        <v>27.900000000000002</v>
      </c>
      <c r="H42" s="156">
        <v>30.3</v>
      </c>
    </row>
    <row r="43" spans="1:8" x14ac:dyDescent="0.25">
      <c r="A43" s="157" t="s">
        <v>118</v>
      </c>
      <c r="B43" s="169">
        <v>5.7</v>
      </c>
      <c r="C43" s="159">
        <v>4.2</v>
      </c>
      <c r="D43" s="159">
        <v>4.9000000000000004</v>
      </c>
      <c r="E43" s="159">
        <v>5</v>
      </c>
      <c r="F43" s="159">
        <v>4.3</v>
      </c>
      <c r="G43" s="159">
        <v>4.1000000000000005</v>
      </c>
      <c r="H43" s="156">
        <v>7.5</v>
      </c>
    </row>
    <row r="44" spans="1:8" x14ac:dyDescent="0.25">
      <c r="A44" s="157" t="s">
        <v>119</v>
      </c>
      <c r="B44" s="169">
        <v>9.4</v>
      </c>
      <c r="C44" s="159">
        <v>7.3999999999999995</v>
      </c>
      <c r="D44" s="159">
        <v>9.5</v>
      </c>
      <c r="E44" s="159">
        <v>9.7000000000000011</v>
      </c>
      <c r="F44" s="159">
        <v>11.799999999999999</v>
      </c>
      <c r="G44" s="159">
        <v>9.9</v>
      </c>
      <c r="H44" s="156">
        <v>9</v>
      </c>
    </row>
    <row r="45" spans="1:8" x14ac:dyDescent="0.25">
      <c r="A45" s="160" t="s">
        <v>120</v>
      </c>
      <c r="B45" s="170">
        <v>7.0000000000000009</v>
      </c>
      <c r="C45" s="162">
        <v>12</v>
      </c>
      <c r="D45" s="162">
        <v>9.3000000000000007</v>
      </c>
      <c r="E45" s="162">
        <v>7.6</v>
      </c>
      <c r="F45" s="162">
        <v>7.3</v>
      </c>
      <c r="G45" s="162">
        <v>7.0000000000000009</v>
      </c>
      <c r="H45" s="163">
        <v>4.3</v>
      </c>
    </row>
    <row r="46" spans="1:8" x14ac:dyDescent="0.25">
      <c r="A46" s="164" t="s">
        <v>175</v>
      </c>
      <c r="B46" s="154"/>
      <c r="C46" s="154"/>
      <c r="D46" s="154"/>
      <c r="E46" s="154"/>
      <c r="F46" s="154"/>
      <c r="G46" s="154"/>
      <c r="H46" s="154"/>
    </row>
    <row r="47" spans="1:8" x14ac:dyDescent="0.25">
      <c r="A47" s="164" t="s">
        <v>7</v>
      </c>
      <c r="B47" s="154"/>
      <c r="C47" s="154"/>
      <c r="D47" s="154"/>
      <c r="E47" s="154"/>
      <c r="F47" s="154"/>
      <c r="G47" s="154"/>
      <c r="H47" s="154"/>
    </row>
    <row r="75" spans="1:8" x14ac:dyDescent="0.25">
      <c r="A75" s="154" t="s">
        <v>228</v>
      </c>
      <c r="B75" s="154"/>
      <c r="C75" s="154"/>
      <c r="D75" s="154"/>
      <c r="E75" s="154"/>
      <c r="F75" s="154"/>
      <c r="G75" s="154"/>
      <c r="H75" s="154"/>
    </row>
    <row r="76" spans="1:8" x14ac:dyDescent="0.25">
      <c r="A76" s="154"/>
      <c r="B76" s="165" t="s">
        <v>0</v>
      </c>
      <c r="C76" s="166" t="s">
        <v>8</v>
      </c>
      <c r="D76" s="167" t="s">
        <v>9</v>
      </c>
      <c r="E76" s="167" t="s">
        <v>10</v>
      </c>
      <c r="F76" s="167" t="s">
        <v>11</v>
      </c>
      <c r="G76" s="167" t="s">
        <v>12</v>
      </c>
      <c r="H76" s="168" t="s">
        <v>13</v>
      </c>
    </row>
    <row r="77" spans="1:8" x14ac:dyDescent="0.25">
      <c r="A77" s="155" t="s">
        <v>116</v>
      </c>
      <c r="B77" s="169">
        <v>67</v>
      </c>
      <c r="C77" s="159">
        <v>71.5</v>
      </c>
      <c r="D77" s="159">
        <v>71.399999999999991</v>
      </c>
      <c r="E77" s="159">
        <v>71.899999999999991</v>
      </c>
      <c r="F77" s="159">
        <v>70.7</v>
      </c>
      <c r="G77" s="159">
        <v>67.300000000000011</v>
      </c>
      <c r="H77" s="156">
        <v>61.4</v>
      </c>
    </row>
    <row r="78" spans="1:8" x14ac:dyDescent="0.25">
      <c r="A78" s="157" t="s">
        <v>117</v>
      </c>
      <c r="B78" s="169">
        <v>21</v>
      </c>
      <c r="C78" s="159">
        <v>21</v>
      </c>
      <c r="D78" s="159">
        <v>19.400000000000002</v>
      </c>
      <c r="E78" s="159">
        <v>19.400000000000002</v>
      </c>
      <c r="F78" s="159">
        <v>19.7</v>
      </c>
      <c r="G78" s="159">
        <v>21.6</v>
      </c>
      <c r="H78" s="156">
        <v>22.400000000000002</v>
      </c>
    </row>
    <row r="79" spans="1:8" x14ac:dyDescent="0.25">
      <c r="A79" s="157" t="s">
        <v>118</v>
      </c>
      <c r="B79" s="169">
        <v>11.1</v>
      </c>
      <c r="C79" s="159">
        <v>5.3</v>
      </c>
      <c r="D79" s="159">
        <v>7.3</v>
      </c>
      <c r="E79" s="159">
        <v>7.7</v>
      </c>
      <c r="F79" s="159">
        <v>9</v>
      </c>
      <c r="G79" s="159">
        <v>10.100000000000001</v>
      </c>
      <c r="H79" s="156">
        <v>16</v>
      </c>
    </row>
    <row r="80" spans="1:8" x14ac:dyDescent="0.25">
      <c r="A80" s="157" t="s">
        <v>119</v>
      </c>
      <c r="B80" s="169">
        <v>0.2</v>
      </c>
      <c r="C80" s="159">
        <v>0.4</v>
      </c>
      <c r="D80" s="159">
        <v>0.6</v>
      </c>
      <c r="E80" s="159">
        <v>0.2</v>
      </c>
      <c r="F80" s="159">
        <v>0.1</v>
      </c>
      <c r="G80" s="159" t="s">
        <v>78</v>
      </c>
      <c r="H80" s="156">
        <v>0</v>
      </c>
    </row>
    <row r="81" spans="1:8" x14ac:dyDescent="0.25">
      <c r="A81" s="160" t="s">
        <v>120</v>
      </c>
      <c r="B81" s="170">
        <v>0.70000000000000007</v>
      </c>
      <c r="C81" s="162">
        <v>1.7999999999999998</v>
      </c>
      <c r="D81" s="162">
        <v>1.2</v>
      </c>
      <c r="E81" s="162">
        <v>0.8</v>
      </c>
      <c r="F81" s="162">
        <v>0.5</v>
      </c>
      <c r="G81" s="162">
        <v>0.89999999999999991</v>
      </c>
      <c r="H81" s="163">
        <v>0.1</v>
      </c>
    </row>
    <row r="82" spans="1:8" x14ac:dyDescent="0.25">
      <c r="A82" s="164" t="s">
        <v>175</v>
      </c>
      <c r="B82" s="154"/>
      <c r="C82" s="154"/>
      <c r="D82" s="154"/>
      <c r="E82" s="154"/>
      <c r="F82" s="154"/>
      <c r="G82" s="154"/>
      <c r="H82" s="154"/>
    </row>
    <row r="83" spans="1:8" x14ac:dyDescent="0.25">
      <c r="A83" s="164" t="s">
        <v>7</v>
      </c>
      <c r="B83" s="154"/>
      <c r="C83" s="154"/>
      <c r="D83" s="154"/>
      <c r="E83" s="154"/>
      <c r="F83" s="154"/>
      <c r="G83" s="154"/>
      <c r="H83" s="154"/>
    </row>
    <row r="111" spans="1:8" x14ac:dyDescent="0.25">
      <c r="A111" s="154" t="s">
        <v>229</v>
      </c>
      <c r="B111" s="154"/>
      <c r="C111" s="154"/>
      <c r="D111" s="154"/>
      <c r="E111" s="154"/>
      <c r="F111" s="154"/>
      <c r="G111" s="154"/>
      <c r="H111" s="154"/>
    </row>
    <row r="112" spans="1:8" x14ac:dyDescent="0.25">
      <c r="A112" s="154"/>
      <c r="B112" s="165" t="s">
        <v>0</v>
      </c>
      <c r="C112" s="166" t="s">
        <v>8</v>
      </c>
      <c r="D112" s="167" t="s">
        <v>9</v>
      </c>
      <c r="E112" s="167" t="s">
        <v>10</v>
      </c>
      <c r="F112" s="167" t="s">
        <v>11</v>
      </c>
      <c r="G112" s="167" t="s">
        <v>12</v>
      </c>
      <c r="H112" s="168" t="s">
        <v>13</v>
      </c>
    </row>
    <row r="113" spans="1:8" x14ac:dyDescent="0.25">
      <c r="A113" s="155" t="s">
        <v>116</v>
      </c>
      <c r="B113" s="169">
        <v>53.2</v>
      </c>
      <c r="C113" s="159">
        <v>53</v>
      </c>
      <c r="D113" s="159">
        <v>55.600000000000009</v>
      </c>
      <c r="E113" s="159">
        <v>55.2</v>
      </c>
      <c r="F113" s="159">
        <v>58.4</v>
      </c>
      <c r="G113" s="159">
        <v>57.099999999999994</v>
      </c>
      <c r="H113" s="156">
        <v>48.9</v>
      </c>
    </row>
    <row r="114" spans="1:8" x14ac:dyDescent="0.25">
      <c r="A114" s="157" t="s">
        <v>117</v>
      </c>
      <c r="B114" s="169">
        <v>22.3</v>
      </c>
      <c r="C114" s="159">
        <v>17.399999999999999</v>
      </c>
      <c r="D114" s="159">
        <v>17</v>
      </c>
      <c r="E114" s="159">
        <v>21.2</v>
      </c>
      <c r="F114" s="159">
        <v>19.900000000000002</v>
      </c>
      <c r="G114" s="159">
        <v>23.799999999999997</v>
      </c>
      <c r="H114" s="156">
        <v>26.6</v>
      </c>
    </row>
    <row r="115" spans="1:8" x14ac:dyDescent="0.25">
      <c r="A115" s="157" t="s">
        <v>118</v>
      </c>
      <c r="B115" s="169">
        <v>6.9</v>
      </c>
      <c r="C115" s="159">
        <v>6.7</v>
      </c>
      <c r="D115" s="159">
        <v>5.7</v>
      </c>
      <c r="E115" s="159">
        <v>4.9000000000000004</v>
      </c>
      <c r="F115" s="159">
        <v>4.2</v>
      </c>
      <c r="G115" s="159">
        <v>3.8</v>
      </c>
      <c r="H115" s="156">
        <v>9.6</v>
      </c>
    </row>
    <row r="116" spans="1:8" x14ac:dyDescent="0.25">
      <c r="A116" s="157" t="s">
        <v>119</v>
      </c>
      <c r="B116" s="169">
        <v>2.4</v>
      </c>
      <c r="C116" s="159">
        <v>2.2999999999999998</v>
      </c>
      <c r="D116" s="159">
        <v>1.7999999999999998</v>
      </c>
      <c r="E116" s="159">
        <v>2.4</v>
      </c>
      <c r="F116" s="159">
        <v>2.2999999999999998</v>
      </c>
      <c r="G116" s="159">
        <v>2.1</v>
      </c>
      <c r="H116" s="156">
        <v>2.8000000000000003</v>
      </c>
    </row>
    <row r="117" spans="1:8" x14ac:dyDescent="0.25">
      <c r="A117" s="160" t="s">
        <v>120</v>
      </c>
      <c r="B117" s="170">
        <v>15.2</v>
      </c>
      <c r="C117" s="162">
        <v>20.599999999999998</v>
      </c>
      <c r="D117" s="162">
        <v>19.8</v>
      </c>
      <c r="E117" s="162">
        <v>16.3</v>
      </c>
      <c r="F117" s="162">
        <v>15.2</v>
      </c>
      <c r="G117" s="162">
        <v>13.3</v>
      </c>
      <c r="H117" s="163">
        <v>12.1</v>
      </c>
    </row>
    <row r="118" spans="1:8" x14ac:dyDescent="0.25">
      <c r="A118" s="164" t="s">
        <v>175</v>
      </c>
      <c r="B118" s="154"/>
      <c r="C118" s="154"/>
      <c r="D118" s="154"/>
      <c r="E118" s="154"/>
      <c r="F118" s="154"/>
      <c r="G118" s="154"/>
      <c r="H118" s="154"/>
    </row>
    <row r="119" spans="1:8" x14ac:dyDescent="0.25">
      <c r="A119" s="164" t="s">
        <v>7</v>
      </c>
      <c r="B119" s="154"/>
      <c r="C119" s="154"/>
      <c r="D119" s="154"/>
      <c r="E119" s="154"/>
      <c r="F119" s="154"/>
      <c r="G119" s="154"/>
      <c r="H119" s="154"/>
    </row>
    <row r="147" spans="1:8" x14ac:dyDescent="0.25">
      <c r="A147" s="154" t="s">
        <v>230</v>
      </c>
      <c r="B147" s="154"/>
      <c r="C147" s="154"/>
      <c r="D147" s="154"/>
      <c r="E147" s="154"/>
      <c r="F147" s="154"/>
      <c r="G147" s="154"/>
      <c r="H147" s="154"/>
    </row>
    <row r="148" spans="1:8" x14ac:dyDescent="0.25">
      <c r="A148" s="154"/>
      <c r="B148" s="165" t="s">
        <v>0</v>
      </c>
      <c r="C148" s="166" t="s">
        <v>8</v>
      </c>
      <c r="D148" s="167" t="s">
        <v>9</v>
      </c>
      <c r="E148" s="167" t="s">
        <v>10</v>
      </c>
      <c r="F148" s="167" t="s">
        <v>11</v>
      </c>
      <c r="G148" s="167" t="s">
        <v>12</v>
      </c>
      <c r="H148" s="168" t="s">
        <v>13</v>
      </c>
    </row>
    <row r="149" spans="1:8" x14ac:dyDescent="0.25">
      <c r="A149" s="155" t="s">
        <v>116</v>
      </c>
      <c r="B149" s="169">
        <v>45.1</v>
      </c>
      <c r="C149" s="159">
        <v>49.3</v>
      </c>
      <c r="D149" s="159">
        <v>47.9</v>
      </c>
      <c r="E149" s="159">
        <v>47.3</v>
      </c>
      <c r="F149" s="159">
        <v>44.800000000000004</v>
      </c>
      <c r="G149" s="159">
        <v>46.9</v>
      </c>
      <c r="H149" s="156">
        <v>41.9</v>
      </c>
    </row>
    <row r="150" spans="1:8" x14ac:dyDescent="0.25">
      <c r="A150" s="157" t="s">
        <v>117</v>
      </c>
      <c r="B150" s="169">
        <v>10.5</v>
      </c>
      <c r="C150" s="159">
        <v>9.3000000000000007</v>
      </c>
      <c r="D150" s="159">
        <v>9</v>
      </c>
      <c r="E150" s="159">
        <v>9.1999999999999993</v>
      </c>
      <c r="F150" s="159">
        <v>8.1</v>
      </c>
      <c r="G150" s="159">
        <v>9.6</v>
      </c>
      <c r="H150" s="156">
        <v>12.7</v>
      </c>
    </row>
    <row r="151" spans="1:8" x14ac:dyDescent="0.25">
      <c r="A151" s="157" t="s">
        <v>118</v>
      </c>
      <c r="B151" s="169">
        <v>1.9</v>
      </c>
      <c r="C151" s="159">
        <v>2.2999999999999998</v>
      </c>
      <c r="D151" s="159">
        <v>2.5</v>
      </c>
      <c r="E151" s="159">
        <v>2.9000000000000004</v>
      </c>
      <c r="F151" s="159">
        <v>2</v>
      </c>
      <c r="G151" s="159">
        <v>1.2</v>
      </c>
      <c r="H151" s="156">
        <v>1.5</v>
      </c>
    </row>
    <row r="152" spans="1:8" x14ac:dyDescent="0.25">
      <c r="A152" s="157" t="s">
        <v>119</v>
      </c>
      <c r="B152" s="169">
        <v>1.3</v>
      </c>
      <c r="C152" s="159">
        <v>1.0999999999999999</v>
      </c>
      <c r="D152" s="159">
        <v>1.3</v>
      </c>
      <c r="E152" s="159">
        <v>1.3</v>
      </c>
      <c r="F152" s="159">
        <v>1.5</v>
      </c>
      <c r="G152" s="159">
        <v>1.6</v>
      </c>
      <c r="H152" s="156">
        <v>1.2</v>
      </c>
    </row>
    <row r="153" spans="1:8" x14ac:dyDescent="0.25">
      <c r="A153" s="160" t="s">
        <v>120</v>
      </c>
      <c r="B153" s="170">
        <v>41.199999999999996</v>
      </c>
      <c r="C153" s="162">
        <v>38</v>
      </c>
      <c r="D153" s="162">
        <v>39.300000000000004</v>
      </c>
      <c r="E153" s="162">
        <v>39.300000000000004</v>
      </c>
      <c r="F153" s="162">
        <v>43.6</v>
      </c>
      <c r="G153" s="162">
        <v>40.6</v>
      </c>
      <c r="H153" s="163">
        <v>42.699999999999996</v>
      </c>
    </row>
    <row r="154" spans="1:8" x14ac:dyDescent="0.25">
      <c r="A154" s="164" t="s">
        <v>175</v>
      </c>
      <c r="B154" s="154"/>
      <c r="C154" s="154"/>
      <c r="D154" s="154"/>
      <c r="E154" s="154"/>
      <c r="F154" s="154"/>
      <c r="G154" s="154"/>
      <c r="H154" s="154"/>
    </row>
    <row r="155" spans="1:8" x14ac:dyDescent="0.25">
      <c r="A155" s="164" t="s">
        <v>7</v>
      </c>
      <c r="B155" s="154"/>
      <c r="C155" s="154"/>
      <c r="D155" s="154"/>
      <c r="E155" s="154"/>
      <c r="F155" s="154"/>
      <c r="G155" s="154"/>
      <c r="H155" s="154"/>
    </row>
    <row r="183" spans="1:8" x14ac:dyDescent="0.25">
      <c r="A183" s="154" t="s">
        <v>231</v>
      </c>
      <c r="B183" s="154"/>
      <c r="C183" s="154"/>
      <c r="D183" s="154"/>
      <c r="E183" s="154"/>
      <c r="F183" s="154"/>
      <c r="G183" s="154"/>
      <c r="H183" s="154"/>
    </row>
    <row r="184" spans="1:8" x14ac:dyDescent="0.25">
      <c r="A184" s="154"/>
      <c r="B184" s="165" t="s">
        <v>0</v>
      </c>
      <c r="C184" s="166" t="s">
        <v>8</v>
      </c>
      <c r="D184" s="167" t="s">
        <v>9</v>
      </c>
      <c r="E184" s="167" t="s">
        <v>10</v>
      </c>
      <c r="F184" s="167" t="s">
        <v>11</v>
      </c>
      <c r="G184" s="167" t="s">
        <v>12</v>
      </c>
      <c r="H184" s="168" t="s">
        <v>13</v>
      </c>
    </row>
    <row r="185" spans="1:8" x14ac:dyDescent="0.25">
      <c r="A185" s="155" t="s">
        <v>116</v>
      </c>
      <c r="B185" s="169">
        <v>53.5</v>
      </c>
      <c r="C185" s="159">
        <v>54.1</v>
      </c>
      <c r="D185" s="159">
        <v>54.2</v>
      </c>
      <c r="E185" s="159">
        <v>53.1</v>
      </c>
      <c r="F185" s="159">
        <v>56.3</v>
      </c>
      <c r="G185" s="159">
        <v>53.5</v>
      </c>
      <c r="H185" s="156">
        <v>52.1</v>
      </c>
    </row>
    <row r="186" spans="1:8" x14ac:dyDescent="0.25">
      <c r="A186" s="157" t="s">
        <v>117</v>
      </c>
      <c r="B186" s="169">
        <v>18.399999999999999</v>
      </c>
      <c r="C186" s="159">
        <v>12.8</v>
      </c>
      <c r="D186" s="159">
        <v>14.2</v>
      </c>
      <c r="E186" s="159">
        <v>18.7</v>
      </c>
      <c r="F186" s="159">
        <v>18.7</v>
      </c>
      <c r="G186" s="159">
        <v>18.399999999999999</v>
      </c>
      <c r="H186" s="156">
        <v>21.5</v>
      </c>
    </row>
    <row r="187" spans="1:8" x14ac:dyDescent="0.25">
      <c r="A187" s="157" t="s">
        <v>118</v>
      </c>
      <c r="B187" s="169">
        <v>3.6999999999999997</v>
      </c>
      <c r="C187" s="159">
        <v>2</v>
      </c>
      <c r="D187" s="159">
        <v>2.4</v>
      </c>
      <c r="E187" s="159">
        <v>2.8000000000000003</v>
      </c>
      <c r="F187" s="159">
        <v>1.7000000000000002</v>
      </c>
      <c r="G187" s="159">
        <v>2.1</v>
      </c>
      <c r="H187" s="156">
        <v>6.1</v>
      </c>
    </row>
    <row r="188" spans="1:8" x14ac:dyDescent="0.25">
      <c r="A188" s="157" t="s">
        <v>119</v>
      </c>
      <c r="B188" s="169">
        <v>4.3</v>
      </c>
      <c r="C188" s="159">
        <v>3.9</v>
      </c>
      <c r="D188" s="159">
        <v>4.5999999999999996</v>
      </c>
      <c r="E188" s="159">
        <v>4.3</v>
      </c>
      <c r="F188" s="159">
        <v>5.6000000000000005</v>
      </c>
      <c r="G188" s="159">
        <v>5.4</v>
      </c>
      <c r="H188" s="156">
        <v>3.5999999999999996</v>
      </c>
    </row>
    <row r="189" spans="1:8" s="83" customFormat="1" x14ac:dyDescent="0.25">
      <c r="A189" s="160" t="s">
        <v>120</v>
      </c>
      <c r="B189" s="170">
        <v>20.100000000000001</v>
      </c>
      <c r="C189" s="162">
        <v>27.200000000000003</v>
      </c>
      <c r="D189" s="162">
        <v>24.6</v>
      </c>
      <c r="E189" s="162">
        <v>21.099999999999998</v>
      </c>
      <c r="F189" s="162">
        <v>17.7</v>
      </c>
      <c r="G189" s="162">
        <v>20.5</v>
      </c>
      <c r="H189" s="163">
        <v>16.600000000000001</v>
      </c>
    </row>
    <row r="190" spans="1:8" x14ac:dyDescent="0.25">
      <c r="A190" s="164" t="s">
        <v>175</v>
      </c>
      <c r="B190" s="154"/>
      <c r="C190" s="154"/>
      <c r="D190" s="154"/>
      <c r="E190" s="154"/>
      <c r="F190" s="154"/>
      <c r="G190" s="154"/>
      <c r="H190" s="154"/>
    </row>
    <row r="191" spans="1:8" x14ac:dyDescent="0.25">
      <c r="A191" s="164" t="s">
        <v>7</v>
      </c>
      <c r="B191" s="154"/>
      <c r="C191" s="154"/>
      <c r="D191" s="154"/>
      <c r="E191" s="154"/>
      <c r="F191" s="154"/>
      <c r="G191" s="154"/>
      <c r="H191" s="154"/>
    </row>
    <row r="219" spans="1:8" x14ac:dyDescent="0.25">
      <c r="A219" s="154" t="s">
        <v>232</v>
      </c>
      <c r="B219" s="154"/>
      <c r="C219" s="154"/>
      <c r="D219" s="154"/>
      <c r="E219" s="154"/>
      <c r="F219" s="154"/>
      <c r="G219" s="154"/>
      <c r="H219" s="154"/>
    </row>
    <row r="220" spans="1:8" x14ac:dyDescent="0.25">
      <c r="A220" s="154"/>
      <c r="B220" s="165" t="s">
        <v>0</v>
      </c>
      <c r="C220" s="166" t="s">
        <v>8</v>
      </c>
      <c r="D220" s="167" t="s">
        <v>9</v>
      </c>
      <c r="E220" s="167" t="s">
        <v>10</v>
      </c>
      <c r="F220" s="167" t="s">
        <v>11</v>
      </c>
      <c r="G220" s="167" t="s">
        <v>12</v>
      </c>
      <c r="H220" s="168" t="s">
        <v>13</v>
      </c>
    </row>
    <row r="221" spans="1:8" x14ac:dyDescent="0.25">
      <c r="A221" s="155" t="s">
        <v>116</v>
      </c>
      <c r="B221" s="169">
        <v>47.8</v>
      </c>
      <c r="C221" s="159">
        <v>54.500000000000007</v>
      </c>
      <c r="D221" s="159">
        <v>54.300000000000004</v>
      </c>
      <c r="E221" s="159">
        <v>49.1</v>
      </c>
      <c r="F221" s="159">
        <v>48.699999999999996</v>
      </c>
      <c r="G221" s="159">
        <v>47.199999999999996</v>
      </c>
      <c r="H221" s="156">
        <v>42.9</v>
      </c>
    </row>
    <row r="222" spans="1:8" x14ac:dyDescent="0.25">
      <c r="A222" s="157" t="s">
        <v>117</v>
      </c>
      <c r="B222" s="169">
        <v>32.800000000000004</v>
      </c>
      <c r="C222" s="159">
        <v>27.700000000000003</v>
      </c>
      <c r="D222" s="159">
        <v>26.900000000000002</v>
      </c>
      <c r="E222" s="159">
        <v>34.200000000000003</v>
      </c>
      <c r="F222" s="159">
        <v>33.300000000000004</v>
      </c>
      <c r="G222" s="159">
        <v>33.5</v>
      </c>
      <c r="H222" s="156">
        <v>36</v>
      </c>
    </row>
    <row r="223" spans="1:8" x14ac:dyDescent="0.25">
      <c r="A223" s="157" t="s">
        <v>118</v>
      </c>
      <c r="B223" s="169">
        <v>16.3</v>
      </c>
      <c r="C223" s="159">
        <v>11.600000000000001</v>
      </c>
      <c r="D223" s="159">
        <v>12.8</v>
      </c>
      <c r="E223" s="159">
        <v>13.4</v>
      </c>
      <c r="F223" s="159">
        <v>15.6</v>
      </c>
      <c r="G223" s="159">
        <v>17.2</v>
      </c>
      <c r="H223" s="156">
        <v>19.8</v>
      </c>
    </row>
    <row r="224" spans="1:8" x14ac:dyDescent="0.25">
      <c r="A224" s="157" t="s">
        <v>119</v>
      </c>
      <c r="B224" s="169">
        <v>0.3</v>
      </c>
      <c r="C224" s="159">
        <v>0.5</v>
      </c>
      <c r="D224" s="159">
        <v>0.70000000000000007</v>
      </c>
      <c r="E224" s="159">
        <v>0.3</v>
      </c>
      <c r="F224" s="159">
        <v>0.4</v>
      </c>
      <c r="G224" s="159">
        <v>0.3</v>
      </c>
      <c r="H224" s="156">
        <v>0.2</v>
      </c>
    </row>
    <row r="225" spans="1:8" s="83" customFormat="1" x14ac:dyDescent="0.25">
      <c r="A225" s="171" t="s">
        <v>120</v>
      </c>
      <c r="B225" s="162">
        <v>2.7</v>
      </c>
      <c r="C225" s="161">
        <v>5.8000000000000007</v>
      </c>
      <c r="D225" s="162">
        <v>5.4</v>
      </c>
      <c r="E225" s="162">
        <v>3</v>
      </c>
      <c r="F225" s="162">
        <v>1.9</v>
      </c>
      <c r="G225" s="162">
        <v>1.9</v>
      </c>
      <c r="H225" s="163">
        <v>1.0999999999999999</v>
      </c>
    </row>
    <row r="226" spans="1:8" x14ac:dyDescent="0.25">
      <c r="A226" s="164" t="s">
        <v>175</v>
      </c>
      <c r="B226" s="154"/>
      <c r="C226" s="154"/>
      <c r="D226" s="154"/>
      <c r="E226" s="154"/>
      <c r="F226" s="154"/>
      <c r="G226" s="154"/>
      <c r="H226" s="154"/>
    </row>
    <row r="227" spans="1:8" x14ac:dyDescent="0.25">
      <c r="A227" s="164" t="s">
        <v>7</v>
      </c>
      <c r="B227" s="154"/>
      <c r="C227" s="154"/>
      <c r="D227" s="154"/>
      <c r="E227" s="154"/>
      <c r="F227" s="154"/>
      <c r="G227" s="154"/>
      <c r="H227" s="154"/>
    </row>
  </sheetData>
  <hyperlinks>
    <hyperlink ref="K1" location="'Lisez-moi'!A1" display="Retour au sommair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4"/>
  <sheetViews>
    <sheetView workbookViewId="0">
      <selection activeCell="I6" sqref="I6"/>
    </sheetView>
  </sheetViews>
  <sheetFormatPr baseColWidth="10" defaultRowHeight="15" x14ac:dyDescent="0.25"/>
  <cols>
    <col min="1" max="1" width="89" customWidth="1"/>
  </cols>
  <sheetData>
    <row r="1" spans="1:8" x14ac:dyDescent="0.25">
      <c r="A1" s="188" t="s">
        <v>224</v>
      </c>
      <c r="H1" s="116" t="s">
        <v>93</v>
      </c>
    </row>
    <row r="3" spans="1:8" x14ac:dyDescent="0.25">
      <c r="A3" s="154" t="s">
        <v>233</v>
      </c>
      <c r="B3" s="154"/>
      <c r="C3" s="154"/>
      <c r="D3" s="154"/>
      <c r="E3" s="154"/>
      <c r="F3" s="154"/>
    </row>
    <row r="4" spans="1:8" ht="121.5" x14ac:dyDescent="0.25">
      <c r="A4" s="154"/>
      <c r="B4" s="172" t="s">
        <v>116</v>
      </c>
      <c r="C4" s="173" t="s">
        <v>117</v>
      </c>
      <c r="D4" s="173" t="s">
        <v>118</v>
      </c>
      <c r="E4" s="173" t="s">
        <v>119</v>
      </c>
      <c r="F4" s="174" t="s">
        <v>120</v>
      </c>
      <c r="G4" s="181" t="s">
        <v>78</v>
      </c>
    </row>
    <row r="5" spans="1:8" x14ac:dyDescent="0.25">
      <c r="A5" s="175" t="s">
        <v>0</v>
      </c>
      <c r="B5" s="161">
        <v>52.300000000000004</v>
      </c>
      <c r="C5" s="162">
        <v>34</v>
      </c>
      <c r="D5" s="162">
        <v>8.6</v>
      </c>
      <c r="E5" s="162">
        <v>1.4000000000000001</v>
      </c>
      <c r="F5" s="163">
        <v>3.6999999999999997</v>
      </c>
      <c r="G5" s="80"/>
    </row>
    <row r="6" spans="1:8" x14ac:dyDescent="0.25">
      <c r="A6" s="176" t="s">
        <v>46</v>
      </c>
      <c r="B6" s="177">
        <v>48.3</v>
      </c>
      <c r="C6" s="178">
        <v>38.5</v>
      </c>
      <c r="D6" s="178">
        <v>12.7</v>
      </c>
      <c r="E6" s="178">
        <v>0</v>
      </c>
      <c r="F6" s="179">
        <v>0.5</v>
      </c>
      <c r="G6" s="198"/>
    </row>
    <row r="7" spans="1:8" x14ac:dyDescent="0.25">
      <c r="A7" s="176" t="s">
        <v>16</v>
      </c>
      <c r="B7" s="177">
        <v>53.300000000000004</v>
      </c>
      <c r="C7" s="178">
        <v>35.199999999999996</v>
      </c>
      <c r="D7" s="178">
        <v>7.0000000000000009</v>
      </c>
      <c r="E7" s="178">
        <v>2</v>
      </c>
      <c r="F7" s="179">
        <v>2.6</v>
      </c>
      <c r="G7" s="105"/>
    </row>
    <row r="8" spans="1:8" x14ac:dyDescent="0.25">
      <c r="A8" s="176" t="s">
        <v>17</v>
      </c>
      <c r="B8" s="177">
        <v>30.2</v>
      </c>
      <c r="C8" s="178" t="s">
        <v>78</v>
      </c>
      <c r="D8" s="178" t="s">
        <v>78</v>
      </c>
      <c r="E8" s="178">
        <v>0</v>
      </c>
      <c r="F8" s="179">
        <v>0</v>
      </c>
      <c r="G8" s="102">
        <f>100-SUM(B8:F8)</f>
        <v>69.8</v>
      </c>
    </row>
    <row r="9" spans="1:8" x14ac:dyDescent="0.25">
      <c r="A9" s="176" t="s">
        <v>18</v>
      </c>
      <c r="B9" s="177">
        <v>50.7</v>
      </c>
      <c r="C9" s="178">
        <v>37.9</v>
      </c>
      <c r="D9" s="178">
        <v>8</v>
      </c>
      <c r="E9" s="178">
        <v>0.6</v>
      </c>
      <c r="F9" s="179">
        <v>2.9000000000000004</v>
      </c>
      <c r="G9" s="102"/>
    </row>
    <row r="10" spans="1:8" x14ac:dyDescent="0.25">
      <c r="A10" s="176" t="s">
        <v>19</v>
      </c>
      <c r="B10" s="177">
        <v>51.9</v>
      </c>
      <c r="C10" s="178">
        <v>44.800000000000004</v>
      </c>
      <c r="D10" s="178">
        <v>2.4</v>
      </c>
      <c r="E10" s="178">
        <v>0</v>
      </c>
      <c r="F10" s="179">
        <v>1</v>
      </c>
      <c r="G10" s="102"/>
    </row>
    <row r="11" spans="1:8" x14ac:dyDescent="0.25">
      <c r="A11" s="176" t="s">
        <v>20</v>
      </c>
      <c r="B11" s="177">
        <v>57.3</v>
      </c>
      <c r="C11" s="178">
        <v>35.099999999999994</v>
      </c>
      <c r="D11" s="178">
        <v>3.5999999999999996</v>
      </c>
      <c r="E11" s="178">
        <v>0.70000000000000007</v>
      </c>
      <c r="F11" s="179">
        <v>3.3000000000000003</v>
      </c>
      <c r="G11" s="102"/>
    </row>
    <row r="12" spans="1:8" x14ac:dyDescent="0.25">
      <c r="A12" s="176" t="s">
        <v>21</v>
      </c>
      <c r="B12" s="177">
        <v>59.4</v>
      </c>
      <c r="C12" s="178">
        <v>28.499999999999996</v>
      </c>
      <c r="D12" s="178">
        <v>3.9</v>
      </c>
      <c r="E12" s="178">
        <v>1.5</v>
      </c>
      <c r="F12" s="179">
        <v>6.7</v>
      </c>
      <c r="G12" s="102"/>
    </row>
    <row r="13" spans="1:8" x14ac:dyDescent="0.25">
      <c r="A13" s="176" t="s">
        <v>22</v>
      </c>
      <c r="B13" s="177">
        <v>53.1</v>
      </c>
      <c r="C13" s="178">
        <v>29.599999999999998</v>
      </c>
      <c r="D13" s="178">
        <v>14.399999999999999</v>
      </c>
      <c r="E13" s="178">
        <v>0.6</v>
      </c>
      <c r="F13" s="179">
        <v>2.2999999999999998</v>
      </c>
      <c r="G13" s="102"/>
    </row>
    <row r="14" spans="1:8" x14ac:dyDescent="0.25">
      <c r="A14" s="176" t="s">
        <v>23</v>
      </c>
      <c r="B14" s="177">
        <v>39.6</v>
      </c>
      <c r="C14" s="178">
        <v>39.200000000000003</v>
      </c>
      <c r="D14" s="178">
        <v>15.7</v>
      </c>
      <c r="E14" s="178">
        <v>1.3</v>
      </c>
      <c r="F14" s="179">
        <v>4.2</v>
      </c>
      <c r="G14" s="102"/>
    </row>
    <row r="15" spans="1:8" x14ac:dyDescent="0.25">
      <c r="A15" s="176" t="s">
        <v>24</v>
      </c>
      <c r="B15" s="177">
        <v>36.6</v>
      </c>
      <c r="C15" s="178">
        <v>35.9</v>
      </c>
      <c r="D15" s="178">
        <v>21</v>
      </c>
      <c r="E15" s="178">
        <v>1.3</v>
      </c>
      <c r="F15" s="179">
        <v>5.2</v>
      </c>
      <c r="G15" s="102"/>
    </row>
    <row r="16" spans="1:8" x14ac:dyDescent="0.25">
      <c r="A16" s="176" t="s">
        <v>25</v>
      </c>
      <c r="B16" s="177">
        <v>64.099999999999994</v>
      </c>
      <c r="C16" s="178">
        <v>28.4</v>
      </c>
      <c r="D16" s="178">
        <v>3</v>
      </c>
      <c r="E16" s="178">
        <v>0.3</v>
      </c>
      <c r="F16" s="179">
        <v>4.2</v>
      </c>
      <c r="G16" s="102"/>
    </row>
    <row r="17" spans="1:7" x14ac:dyDescent="0.25">
      <c r="A17" s="176" t="s">
        <v>26</v>
      </c>
      <c r="B17" s="177">
        <v>59.599999999999994</v>
      </c>
      <c r="C17" s="178">
        <v>32.9</v>
      </c>
      <c r="D17" s="178">
        <v>6.4</v>
      </c>
      <c r="E17" s="178" t="s">
        <v>78</v>
      </c>
      <c r="F17" s="179" t="s">
        <v>78</v>
      </c>
      <c r="G17" s="102">
        <f t="shared" ref="G17:G18" si="0">100-SUM(B17:F17)</f>
        <v>1.0999999999999943</v>
      </c>
    </row>
    <row r="18" spans="1:7" x14ac:dyDescent="0.25">
      <c r="A18" s="176" t="s">
        <v>27</v>
      </c>
      <c r="B18" s="177">
        <v>53.7</v>
      </c>
      <c r="C18" s="178">
        <v>37.799999999999997</v>
      </c>
      <c r="D18" s="178">
        <v>6.2</v>
      </c>
      <c r="E18" s="178" t="s">
        <v>78</v>
      </c>
      <c r="F18" s="179" t="s">
        <v>78</v>
      </c>
      <c r="G18" s="102">
        <f t="shared" si="0"/>
        <v>2.2999999999999972</v>
      </c>
    </row>
    <row r="19" spans="1:7" x14ac:dyDescent="0.25">
      <c r="A19" s="176" t="s">
        <v>28</v>
      </c>
      <c r="B19" s="177">
        <v>56.499999999999993</v>
      </c>
      <c r="C19" s="178">
        <v>31.4</v>
      </c>
      <c r="D19" s="178">
        <v>5.0999999999999996</v>
      </c>
      <c r="E19" s="178">
        <v>1.2</v>
      </c>
      <c r="F19" s="179">
        <v>5.8000000000000007</v>
      </c>
      <c r="G19" s="102"/>
    </row>
    <row r="20" spans="1:7" x14ac:dyDescent="0.25">
      <c r="A20" s="176" t="s">
        <v>29</v>
      </c>
      <c r="B20" s="177">
        <v>47.099999999999994</v>
      </c>
      <c r="C20" s="178">
        <v>38.700000000000003</v>
      </c>
      <c r="D20" s="178">
        <v>7.1999999999999993</v>
      </c>
      <c r="E20" s="178">
        <v>3.9</v>
      </c>
      <c r="F20" s="179">
        <v>3.1</v>
      </c>
      <c r="G20" s="102"/>
    </row>
    <row r="21" spans="1:7" x14ac:dyDescent="0.25">
      <c r="A21" s="180" t="s">
        <v>30</v>
      </c>
      <c r="B21" s="249">
        <v>52.7</v>
      </c>
      <c r="C21" s="250">
        <v>31</v>
      </c>
      <c r="D21" s="250">
        <v>6.8000000000000007</v>
      </c>
      <c r="E21" s="250">
        <v>2.1</v>
      </c>
      <c r="F21" s="251">
        <v>7.3999999999999995</v>
      </c>
      <c r="G21" s="103"/>
    </row>
    <row r="22" spans="1:7" x14ac:dyDescent="0.25">
      <c r="A22" s="164" t="s">
        <v>175</v>
      </c>
      <c r="B22" s="154"/>
      <c r="C22" s="154"/>
      <c r="D22" s="154"/>
      <c r="E22" s="154"/>
      <c r="F22" s="154"/>
    </row>
    <row r="23" spans="1:7" x14ac:dyDescent="0.25">
      <c r="A23" s="164" t="s">
        <v>7</v>
      </c>
      <c r="B23" s="154"/>
      <c r="C23" s="154"/>
      <c r="D23" s="154"/>
      <c r="E23" s="154"/>
      <c r="F23" s="154"/>
    </row>
    <row r="57" spans="1:7" x14ac:dyDescent="0.25">
      <c r="A57" s="154" t="s">
        <v>234</v>
      </c>
      <c r="B57" s="154"/>
      <c r="C57" s="154"/>
      <c r="D57" s="154"/>
      <c r="E57" s="154"/>
      <c r="F57" s="154"/>
    </row>
    <row r="58" spans="1:7" ht="121.5" x14ac:dyDescent="0.25">
      <c r="A58" s="154"/>
      <c r="B58" s="172" t="s">
        <v>116</v>
      </c>
      <c r="C58" s="173" t="s">
        <v>117</v>
      </c>
      <c r="D58" s="173" t="s">
        <v>118</v>
      </c>
      <c r="E58" s="173" t="s">
        <v>119</v>
      </c>
      <c r="F58" s="173" t="s">
        <v>120</v>
      </c>
      <c r="G58" s="80" t="s">
        <v>78</v>
      </c>
    </row>
    <row r="59" spans="1:7" x14ac:dyDescent="0.25">
      <c r="A59" s="175" t="s">
        <v>0</v>
      </c>
      <c r="B59" s="161">
        <v>51.6</v>
      </c>
      <c r="C59" s="162">
        <v>26.3</v>
      </c>
      <c r="D59" s="162">
        <v>5.7</v>
      </c>
      <c r="E59" s="162">
        <v>9.4</v>
      </c>
      <c r="F59" s="162">
        <v>7.0000000000000009</v>
      </c>
      <c r="G59" s="80"/>
    </row>
    <row r="60" spans="1:7" x14ac:dyDescent="0.25">
      <c r="A60" s="176" t="s">
        <v>46</v>
      </c>
      <c r="B60" s="158">
        <v>46.5</v>
      </c>
      <c r="C60" s="159">
        <v>38.1</v>
      </c>
      <c r="D60" s="159">
        <v>10.100000000000001</v>
      </c>
      <c r="E60" s="159">
        <v>3.6999999999999997</v>
      </c>
      <c r="F60" s="159">
        <v>1.6</v>
      </c>
      <c r="G60" s="105"/>
    </row>
    <row r="61" spans="1:7" x14ac:dyDescent="0.25">
      <c r="A61" s="176" t="s">
        <v>16</v>
      </c>
      <c r="B61" s="158">
        <v>50.9</v>
      </c>
      <c r="C61" s="159">
        <v>23.7</v>
      </c>
      <c r="D61" s="159">
        <v>2</v>
      </c>
      <c r="E61" s="159">
        <v>17.399999999999999</v>
      </c>
      <c r="F61" s="159">
        <v>6</v>
      </c>
      <c r="G61" s="105"/>
    </row>
    <row r="62" spans="1:7" x14ac:dyDescent="0.25">
      <c r="A62" s="176" t="s">
        <v>17</v>
      </c>
      <c r="B62" s="158">
        <v>18.5</v>
      </c>
      <c r="C62" s="159" t="s">
        <v>78</v>
      </c>
      <c r="D62" s="159" t="s">
        <v>78</v>
      </c>
      <c r="E62" s="159">
        <v>0</v>
      </c>
      <c r="F62" s="159">
        <v>0</v>
      </c>
      <c r="G62" s="105">
        <f t="shared" ref="G62" si="1">100-SUM(B62:F62)</f>
        <v>81.5</v>
      </c>
    </row>
    <row r="63" spans="1:7" x14ac:dyDescent="0.25">
      <c r="A63" s="176" t="s">
        <v>18</v>
      </c>
      <c r="B63" s="158">
        <v>50.3</v>
      </c>
      <c r="C63" s="159">
        <v>36.4</v>
      </c>
      <c r="D63" s="159">
        <v>2.7</v>
      </c>
      <c r="E63" s="159">
        <v>5.5</v>
      </c>
      <c r="F63" s="159">
        <v>5.0999999999999996</v>
      </c>
      <c r="G63" s="105"/>
    </row>
    <row r="64" spans="1:7" x14ac:dyDescent="0.25">
      <c r="A64" s="176" t="s">
        <v>19</v>
      </c>
      <c r="B64" s="158">
        <v>59.599999999999994</v>
      </c>
      <c r="C64" s="159">
        <v>23.9</v>
      </c>
      <c r="D64" s="159">
        <v>1</v>
      </c>
      <c r="E64" s="159">
        <v>6.5</v>
      </c>
      <c r="F64" s="159">
        <v>9.1</v>
      </c>
      <c r="G64" s="105"/>
    </row>
    <row r="65" spans="1:7" x14ac:dyDescent="0.25">
      <c r="A65" s="176" t="s">
        <v>20</v>
      </c>
      <c r="B65" s="158">
        <v>52.6</v>
      </c>
      <c r="C65" s="159">
        <v>24.6</v>
      </c>
      <c r="D65" s="159">
        <v>1.9</v>
      </c>
      <c r="E65" s="159">
        <v>13</v>
      </c>
      <c r="F65" s="159">
        <v>7.9</v>
      </c>
      <c r="G65" s="105"/>
    </row>
    <row r="66" spans="1:7" x14ac:dyDescent="0.25">
      <c r="A66" s="176" t="s">
        <v>21</v>
      </c>
      <c r="B66" s="158">
        <v>55.600000000000009</v>
      </c>
      <c r="C66" s="159">
        <v>24.6</v>
      </c>
      <c r="D66" s="159">
        <v>4</v>
      </c>
      <c r="E66" s="159">
        <v>7.3</v>
      </c>
      <c r="F66" s="159">
        <v>8.6</v>
      </c>
      <c r="G66" s="105"/>
    </row>
    <row r="67" spans="1:7" x14ac:dyDescent="0.25">
      <c r="A67" s="176" t="s">
        <v>22</v>
      </c>
      <c r="B67" s="158">
        <v>50.1</v>
      </c>
      <c r="C67" s="159">
        <v>21.5</v>
      </c>
      <c r="D67" s="159">
        <v>9.6</v>
      </c>
      <c r="E67" s="159">
        <v>12.9</v>
      </c>
      <c r="F67" s="159">
        <v>5.8999999999999995</v>
      </c>
      <c r="G67" s="105"/>
    </row>
    <row r="68" spans="1:7" x14ac:dyDescent="0.25">
      <c r="A68" s="176" t="s">
        <v>23</v>
      </c>
      <c r="B68" s="158">
        <v>49.1</v>
      </c>
      <c r="C68" s="159">
        <v>24.8</v>
      </c>
      <c r="D68" s="159">
        <v>9.1999999999999993</v>
      </c>
      <c r="E68" s="159">
        <v>9.8000000000000007</v>
      </c>
      <c r="F68" s="159">
        <v>7.1</v>
      </c>
      <c r="G68" s="105"/>
    </row>
    <row r="69" spans="1:7" x14ac:dyDescent="0.25">
      <c r="A69" s="176" t="s">
        <v>24</v>
      </c>
      <c r="B69" s="158">
        <v>35.099999999999994</v>
      </c>
      <c r="C69" s="159">
        <v>35</v>
      </c>
      <c r="D69" s="159">
        <v>12</v>
      </c>
      <c r="E69" s="159">
        <v>10.4</v>
      </c>
      <c r="F69" s="159">
        <v>7.3999999999999995</v>
      </c>
      <c r="G69" s="105"/>
    </row>
    <row r="70" spans="1:7" x14ac:dyDescent="0.25">
      <c r="A70" s="176" t="s">
        <v>25</v>
      </c>
      <c r="B70" s="158">
        <v>73.5</v>
      </c>
      <c r="C70" s="159">
        <v>21.2</v>
      </c>
      <c r="D70" s="159">
        <v>2.7</v>
      </c>
      <c r="E70" s="159">
        <v>0.8</v>
      </c>
      <c r="F70" s="159">
        <v>1.7000000000000002</v>
      </c>
      <c r="G70" s="105"/>
    </row>
    <row r="71" spans="1:7" x14ac:dyDescent="0.25">
      <c r="A71" s="176" t="s">
        <v>26</v>
      </c>
      <c r="B71" s="158">
        <v>57.3</v>
      </c>
      <c r="C71" s="159">
        <v>34</v>
      </c>
      <c r="D71" s="159">
        <v>4.9000000000000004</v>
      </c>
      <c r="E71" s="159">
        <v>1.5</v>
      </c>
      <c r="F71" s="159">
        <v>2.1999999999999997</v>
      </c>
      <c r="G71" s="105"/>
    </row>
    <row r="72" spans="1:7" x14ac:dyDescent="0.25">
      <c r="A72" s="176" t="s">
        <v>27</v>
      </c>
      <c r="B72" s="158">
        <v>50.1</v>
      </c>
      <c r="C72" s="159">
        <v>36.799999999999997</v>
      </c>
      <c r="D72" s="159">
        <v>4.1000000000000005</v>
      </c>
      <c r="E72" s="159">
        <v>3.6999999999999997</v>
      </c>
      <c r="F72" s="159">
        <v>5.3</v>
      </c>
      <c r="G72" s="105"/>
    </row>
    <row r="73" spans="1:7" x14ac:dyDescent="0.25">
      <c r="A73" s="176" t="s">
        <v>28</v>
      </c>
      <c r="B73" s="158">
        <v>53.6</v>
      </c>
      <c r="C73" s="159">
        <v>28.199999999999996</v>
      </c>
      <c r="D73" s="159">
        <v>4.8</v>
      </c>
      <c r="E73" s="159">
        <v>5.8999999999999995</v>
      </c>
      <c r="F73" s="159">
        <v>7.6</v>
      </c>
      <c r="G73" s="105"/>
    </row>
    <row r="74" spans="1:7" x14ac:dyDescent="0.25">
      <c r="A74" s="176" t="s">
        <v>29</v>
      </c>
      <c r="B74" s="158">
        <v>45.6</v>
      </c>
      <c r="C74" s="159">
        <v>25.3</v>
      </c>
      <c r="D74" s="159">
        <v>4.5</v>
      </c>
      <c r="E74" s="159">
        <v>14.2</v>
      </c>
      <c r="F74" s="159">
        <v>10.4</v>
      </c>
      <c r="G74" s="105"/>
    </row>
    <row r="75" spans="1:7" x14ac:dyDescent="0.25">
      <c r="A75" s="180" t="s">
        <v>30</v>
      </c>
      <c r="B75" s="161">
        <v>56.3</v>
      </c>
      <c r="C75" s="162">
        <v>23.200000000000003</v>
      </c>
      <c r="D75" s="162">
        <v>4.5999999999999996</v>
      </c>
      <c r="E75" s="162">
        <v>8.6999999999999993</v>
      </c>
      <c r="F75" s="162">
        <v>7.3</v>
      </c>
      <c r="G75" s="109"/>
    </row>
    <row r="76" spans="1:7" x14ac:dyDescent="0.25">
      <c r="A76" s="164" t="s">
        <v>175</v>
      </c>
      <c r="B76" s="154"/>
      <c r="C76" s="154"/>
      <c r="D76" s="154"/>
      <c r="E76" s="154"/>
      <c r="F76" s="154"/>
    </row>
    <row r="77" spans="1:7" x14ac:dyDescent="0.25">
      <c r="A77" s="164" t="s">
        <v>7</v>
      </c>
      <c r="B77" s="154"/>
      <c r="C77" s="154"/>
      <c r="D77" s="154"/>
      <c r="E77" s="154"/>
      <c r="F77" s="154"/>
    </row>
    <row r="110" spans="1:7" x14ac:dyDescent="0.25">
      <c r="A110" s="154" t="s">
        <v>235</v>
      </c>
      <c r="B110" s="154"/>
      <c r="C110" s="154"/>
      <c r="D110" s="154"/>
      <c r="E110" s="154"/>
      <c r="F110" s="154"/>
    </row>
    <row r="111" spans="1:7" ht="121.5" x14ac:dyDescent="0.25">
      <c r="A111" s="154"/>
      <c r="B111" s="172" t="s">
        <v>116</v>
      </c>
      <c r="C111" s="173" t="s">
        <v>117</v>
      </c>
      <c r="D111" s="173" t="s">
        <v>118</v>
      </c>
      <c r="E111" s="173" t="s">
        <v>119</v>
      </c>
      <c r="F111" s="173" t="s">
        <v>120</v>
      </c>
      <c r="G111" s="84" t="s">
        <v>78</v>
      </c>
    </row>
    <row r="112" spans="1:7" x14ac:dyDescent="0.25">
      <c r="A112" s="175" t="s">
        <v>0</v>
      </c>
      <c r="B112" s="161">
        <v>67</v>
      </c>
      <c r="C112" s="162">
        <v>21</v>
      </c>
      <c r="D112" s="162">
        <v>11.1</v>
      </c>
      <c r="E112" s="162">
        <v>0.2</v>
      </c>
      <c r="F112" s="162">
        <v>0.70000000000000007</v>
      </c>
      <c r="G112" s="80"/>
    </row>
    <row r="113" spans="1:7" x14ac:dyDescent="0.25">
      <c r="A113" s="176" t="s">
        <v>46</v>
      </c>
      <c r="B113" s="158">
        <v>36</v>
      </c>
      <c r="C113" s="159">
        <v>49.9</v>
      </c>
      <c r="D113" s="159">
        <v>14.000000000000002</v>
      </c>
      <c r="E113" s="159" t="s">
        <v>78</v>
      </c>
      <c r="F113" s="159" t="s">
        <v>78</v>
      </c>
      <c r="G113" s="102">
        <f>100-SUM(B113:F113)</f>
        <v>9.9999999999994316E-2</v>
      </c>
    </row>
    <row r="114" spans="1:7" x14ac:dyDescent="0.25">
      <c r="A114" s="176" t="s">
        <v>16</v>
      </c>
      <c r="B114" s="158">
        <v>70.099999999999994</v>
      </c>
      <c r="C114" s="159">
        <v>18.399999999999999</v>
      </c>
      <c r="D114" s="159">
        <v>11.200000000000001</v>
      </c>
      <c r="E114" s="159" t="s">
        <v>78</v>
      </c>
      <c r="F114" s="159" t="s">
        <v>78</v>
      </c>
      <c r="G114" s="102">
        <f t="shared" ref="G114:G125" si="2">100-SUM(B114:F114)</f>
        <v>0.29999999999999716</v>
      </c>
    </row>
    <row r="115" spans="1:7" x14ac:dyDescent="0.25">
      <c r="A115" s="176" t="s">
        <v>17</v>
      </c>
      <c r="B115" s="158">
        <v>100</v>
      </c>
      <c r="C115" s="159">
        <v>0</v>
      </c>
      <c r="D115" s="159">
        <v>0</v>
      </c>
      <c r="E115" s="159">
        <v>0</v>
      </c>
      <c r="F115" s="159">
        <v>0</v>
      </c>
      <c r="G115" s="102"/>
    </row>
    <row r="116" spans="1:7" x14ac:dyDescent="0.25">
      <c r="A116" s="176" t="s">
        <v>18</v>
      </c>
      <c r="B116" s="158">
        <v>68.7</v>
      </c>
      <c r="C116" s="159">
        <v>21.4</v>
      </c>
      <c r="D116" s="159">
        <v>9.7000000000000011</v>
      </c>
      <c r="E116" s="159" t="s">
        <v>78</v>
      </c>
      <c r="F116" s="159" t="s">
        <v>78</v>
      </c>
      <c r="G116" s="102">
        <f t="shared" si="2"/>
        <v>0.20000000000000284</v>
      </c>
    </row>
    <row r="117" spans="1:7" x14ac:dyDescent="0.25">
      <c r="A117" s="176" t="s">
        <v>19</v>
      </c>
      <c r="B117" s="158">
        <v>73</v>
      </c>
      <c r="C117" s="159">
        <v>17.100000000000001</v>
      </c>
      <c r="D117" s="159">
        <v>9.9</v>
      </c>
      <c r="E117" s="159">
        <v>0</v>
      </c>
      <c r="F117" s="159">
        <v>0</v>
      </c>
      <c r="G117" s="102"/>
    </row>
    <row r="118" spans="1:7" x14ac:dyDescent="0.25">
      <c r="A118" s="176" t="s">
        <v>20</v>
      </c>
      <c r="B118" s="158">
        <v>70.599999999999994</v>
      </c>
      <c r="C118" s="159">
        <v>21.5</v>
      </c>
      <c r="D118" s="159">
        <v>7.5</v>
      </c>
      <c r="E118" s="159" t="s">
        <v>78</v>
      </c>
      <c r="F118" s="159" t="s">
        <v>78</v>
      </c>
      <c r="G118" s="102">
        <f t="shared" si="2"/>
        <v>0.40000000000000568</v>
      </c>
    </row>
    <row r="119" spans="1:7" x14ac:dyDescent="0.25">
      <c r="A119" s="176" t="s">
        <v>21</v>
      </c>
      <c r="B119" s="158">
        <v>67.100000000000009</v>
      </c>
      <c r="C119" s="159">
        <v>24.6</v>
      </c>
      <c r="D119" s="159">
        <v>7.7</v>
      </c>
      <c r="E119" s="159" t="s">
        <v>78</v>
      </c>
      <c r="F119" s="159" t="s">
        <v>78</v>
      </c>
      <c r="G119" s="198">
        <f t="shared" si="2"/>
        <v>0.5999999999999801</v>
      </c>
    </row>
    <row r="120" spans="1:7" x14ac:dyDescent="0.25">
      <c r="A120" s="176" t="s">
        <v>22</v>
      </c>
      <c r="B120" s="158">
        <v>65.7</v>
      </c>
      <c r="C120" s="159">
        <v>18.3</v>
      </c>
      <c r="D120" s="159">
        <v>15.5</v>
      </c>
      <c r="E120" s="159">
        <v>0.1</v>
      </c>
      <c r="F120" s="159">
        <v>0.3</v>
      </c>
      <c r="G120" s="102"/>
    </row>
    <row r="121" spans="1:7" x14ac:dyDescent="0.25">
      <c r="A121" s="176" t="s">
        <v>23</v>
      </c>
      <c r="B121" s="158">
        <v>55.000000000000007</v>
      </c>
      <c r="C121" s="159">
        <v>21.3</v>
      </c>
      <c r="D121" s="159">
        <v>22.900000000000002</v>
      </c>
      <c r="E121" s="159" t="s">
        <v>78</v>
      </c>
      <c r="F121" s="159" t="s">
        <v>78</v>
      </c>
      <c r="G121" s="102">
        <f t="shared" si="2"/>
        <v>0.79999999999998295</v>
      </c>
    </row>
    <row r="122" spans="1:7" x14ac:dyDescent="0.25">
      <c r="A122" s="176" t="s">
        <v>24</v>
      </c>
      <c r="B122" s="158">
        <v>51.6</v>
      </c>
      <c r="C122" s="159">
        <v>29.099999999999998</v>
      </c>
      <c r="D122" s="159">
        <v>15.4</v>
      </c>
      <c r="E122" s="159" t="s">
        <v>78</v>
      </c>
      <c r="F122" s="159" t="s">
        <v>78</v>
      </c>
      <c r="G122" s="102"/>
    </row>
    <row r="123" spans="1:7" x14ac:dyDescent="0.25">
      <c r="A123" s="176" t="s">
        <v>25</v>
      </c>
      <c r="B123" s="158">
        <v>76.900000000000006</v>
      </c>
      <c r="C123" s="159">
        <v>18.2</v>
      </c>
      <c r="D123" s="159">
        <v>4</v>
      </c>
      <c r="E123" s="159" t="s">
        <v>78</v>
      </c>
      <c r="F123" s="159" t="s">
        <v>78</v>
      </c>
      <c r="G123" s="102">
        <f t="shared" si="2"/>
        <v>0.89999999999999147</v>
      </c>
    </row>
    <row r="124" spans="1:7" x14ac:dyDescent="0.25">
      <c r="A124" s="176" t="s">
        <v>26</v>
      </c>
      <c r="B124" s="158">
        <v>70.3</v>
      </c>
      <c r="C124" s="159">
        <v>22.8</v>
      </c>
      <c r="D124" s="159">
        <v>6.4</v>
      </c>
      <c r="E124" s="159">
        <v>0</v>
      </c>
      <c r="F124" s="159">
        <v>0.5</v>
      </c>
      <c r="G124" s="102"/>
    </row>
    <row r="125" spans="1:7" x14ac:dyDescent="0.25">
      <c r="A125" s="176" t="s">
        <v>27</v>
      </c>
      <c r="B125" s="158">
        <v>68.100000000000009</v>
      </c>
      <c r="C125" s="159">
        <v>21.3</v>
      </c>
      <c r="D125" s="159">
        <v>10.4</v>
      </c>
      <c r="E125" s="159" t="s">
        <v>78</v>
      </c>
      <c r="F125" s="159" t="s">
        <v>78</v>
      </c>
      <c r="G125" s="102">
        <f t="shared" si="2"/>
        <v>0.19999999999998863</v>
      </c>
    </row>
    <row r="126" spans="1:7" x14ac:dyDescent="0.25">
      <c r="A126" s="176" t="s">
        <v>28</v>
      </c>
      <c r="B126" s="158">
        <v>70.3</v>
      </c>
      <c r="C126" s="159">
        <v>19.5</v>
      </c>
      <c r="D126" s="159">
        <v>8.9</v>
      </c>
      <c r="E126" s="159">
        <v>0.2</v>
      </c>
      <c r="F126" s="159">
        <v>1</v>
      </c>
      <c r="G126" s="102"/>
    </row>
    <row r="127" spans="1:7" x14ac:dyDescent="0.25">
      <c r="A127" s="176" t="s">
        <v>29</v>
      </c>
      <c r="B127" s="158">
        <v>71.2</v>
      </c>
      <c r="C127" s="159">
        <v>18.8</v>
      </c>
      <c r="D127" s="159">
        <v>9.1999999999999993</v>
      </c>
      <c r="E127" s="159">
        <v>0.2</v>
      </c>
      <c r="F127" s="159">
        <v>0.6</v>
      </c>
      <c r="G127" s="105"/>
    </row>
    <row r="128" spans="1:7" x14ac:dyDescent="0.25">
      <c r="A128" s="180" t="s">
        <v>30</v>
      </c>
      <c r="B128" s="161">
        <v>69.3</v>
      </c>
      <c r="C128" s="162">
        <v>19.600000000000001</v>
      </c>
      <c r="D128" s="162">
        <v>7.7</v>
      </c>
      <c r="E128" s="162">
        <v>1</v>
      </c>
      <c r="F128" s="162">
        <v>2.2999999999999998</v>
      </c>
      <c r="G128" s="109"/>
    </row>
    <row r="129" spans="1:6" x14ac:dyDescent="0.25">
      <c r="A129" s="164" t="s">
        <v>175</v>
      </c>
      <c r="B129" s="154"/>
      <c r="C129" s="154"/>
      <c r="D129" s="154"/>
      <c r="E129" s="154"/>
      <c r="F129" s="154"/>
    </row>
    <row r="130" spans="1:6" x14ac:dyDescent="0.25">
      <c r="A130" s="164" t="s">
        <v>7</v>
      </c>
      <c r="B130" s="154"/>
      <c r="C130" s="154"/>
      <c r="D130" s="154"/>
      <c r="E130" s="154"/>
      <c r="F130" s="154"/>
    </row>
    <row r="163" spans="1:7" x14ac:dyDescent="0.25">
      <c r="A163" s="154" t="s">
        <v>236</v>
      </c>
      <c r="B163" s="154"/>
      <c r="C163" s="154"/>
      <c r="D163" s="154"/>
      <c r="E163" s="154"/>
      <c r="F163" s="154"/>
    </row>
    <row r="164" spans="1:7" ht="121.5" x14ac:dyDescent="0.25">
      <c r="A164" s="154"/>
      <c r="B164" s="172" t="s">
        <v>116</v>
      </c>
      <c r="C164" s="173" t="s">
        <v>117</v>
      </c>
      <c r="D164" s="173" t="s">
        <v>118</v>
      </c>
      <c r="E164" s="173" t="s">
        <v>119</v>
      </c>
      <c r="F164" s="173" t="s">
        <v>120</v>
      </c>
      <c r="G164" s="84" t="s">
        <v>78</v>
      </c>
    </row>
    <row r="165" spans="1:7" x14ac:dyDescent="0.25">
      <c r="A165" s="175" t="s">
        <v>0</v>
      </c>
      <c r="B165" s="161">
        <v>53.2</v>
      </c>
      <c r="C165" s="162">
        <v>22.3</v>
      </c>
      <c r="D165" s="162">
        <v>6.9</v>
      </c>
      <c r="E165" s="162">
        <v>2.4</v>
      </c>
      <c r="F165" s="162">
        <v>15.2</v>
      </c>
      <c r="G165" s="80"/>
    </row>
    <row r="166" spans="1:7" x14ac:dyDescent="0.25">
      <c r="A166" s="176" t="s">
        <v>46</v>
      </c>
      <c r="B166" s="158">
        <v>49</v>
      </c>
      <c r="C166" s="159">
        <v>35.099999999999994</v>
      </c>
      <c r="D166" s="159">
        <v>9.8000000000000007</v>
      </c>
      <c r="E166" s="159" t="s">
        <v>78</v>
      </c>
      <c r="F166" s="159" t="s">
        <v>78</v>
      </c>
      <c r="G166" s="105">
        <f t="shared" ref="G166" si="3">100-SUM(B166:F166)</f>
        <v>6.1000000000000085</v>
      </c>
    </row>
    <row r="167" spans="1:7" x14ac:dyDescent="0.25">
      <c r="A167" s="176" t="s">
        <v>16</v>
      </c>
      <c r="B167" s="158">
        <v>62.1</v>
      </c>
      <c r="C167" s="159">
        <v>20.599999999999998</v>
      </c>
      <c r="D167" s="159">
        <v>2.2999999999999998</v>
      </c>
      <c r="E167" s="159">
        <v>0.4</v>
      </c>
      <c r="F167" s="159">
        <v>14.6</v>
      </c>
      <c r="G167" s="105"/>
    </row>
    <row r="168" spans="1:7" x14ac:dyDescent="0.25">
      <c r="A168" s="176" t="s">
        <v>17</v>
      </c>
      <c r="B168" s="158">
        <v>88.3</v>
      </c>
      <c r="C168" s="159" t="s">
        <v>78</v>
      </c>
      <c r="D168" s="159" t="s">
        <v>78</v>
      </c>
      <c r="E168" s="159">
        <v>0</v>
      </c>
      <c r="F168" s="159">
        <v>0</v>
      </c>
      <c r="G168" s="105">
        <f t="shared" ref="G168:G170" si="4">100-SUM(B168:F168)</f>
        <v>11.700000000000003</v>
      </c>
    </row>
    <row r="169" spans="1:7" x14ac:dyDescent="0.25">
      <c r="A169" s="176" t="s">
        <v>18</v>
      </c>
      <c r="B169" s="158">
        <v>64.5</v>
      </c>
      <c r="C169" s="159">
        <v>20.399999999999999</v>
      </c>
      <c r="D169" s="159" t="s">
        <v>78</v>
      </c>
      <c r="E169" s="159" t="s">
        <v>78</v>
      </c>
      <c r="F169" s="159">
        <v>14.000000000000002</v>
      </c>
      <c r="G169" s="105">
        <f t="shared" si="4"/>
        <v>1.0999999999999943</v>
      </c>
    </row>
    <row r="170" spans="1:7" x14ac:dyDescent="0.25">
      <c r="A170" s="176" t="s">
        <v>19</v>
      </c>
      <c r="B170" s="158">
        <v>75.8</v>
      </c>
      <c r="C170" s="159">
        <v>5.8000000000000007</v>
      </c>
      <c r="D170" s="159" t="s">
        <v>78</v>
      </c>
      <c r="E170" s="159" t="s">
        <v>78</v>
      </c>
      <c r="F170" s="159">
        <v>16.5</v>
      </c>
      <c r="G170" s="203">
        <f t="shared" si="4"/>
        <v>1.9000000000000057</v>
      </c>
    </row>
    <row r="171" spans="1:7" x14ac:dyDescent="0.25">
      <c r="A171" s="176" t="s">
        <v>20</v>
      </c>
      <c r="B171" s="158">
        <v>63.9</v>
      </c>
      <c r="C171" s="159">
        <v>15.2</v>
      </c>
      <c r="D171" s="159">
        <v>1.0999999999999999</v>
      </c>
      <c r="E171" s="159">
        <v>0.4</v>
      </c>
      <c r="F171" s="159">
        <v>19.400000000000002</v>
      </c>
      <c r="G171" s="105"/>
    </row>
    <row r="172" spans="1:7" x14ac:dyDescent="0.25">
      <c r="A172" s="176" t="s">
        <v>21</v>
      </c>
      <c r="B172" s="158">
        <v>60.3</v>
      </c>
      <c r="C172" s="159">
        <v>12</v>
      </c>
      <c r="D172" s="159" t="s">
        <v>78</v>
      </c>
      <c r="E172" s="159" t="s">
        <v>78</v>
      </c>
      <c r="F172" s="159">
        <v>26.5</v>
      </c>
      <c r="G172" s="105">
        <f t="shared" ref="G172" si="5">100-SUM(B172:F172)</f>
        <v>1.2000000000000028</v>
      </c>
    </row>
    <row r="173" spans="1:7" x14ac:dyDescent="0.25">
      <c r="A173" s="176" t="s">
        <v>22</v>
      </c>
      <c r="B173" s="158">
        <v>51.300000000000004</v>
      </c>
      <c r="C173" s="159">
        <v>23.9</v>
      </c>
      <c r="D173" s="159">
        <v>13.600000000000001</v>
      </c>
      <c r="E173" s="159">
        <v>1.0999999999999999</v>
      </c>
      <c r="F173" s="159">
        <v>10.100000000000001</v>
      </c>
      <c r="G173" s="105"/>
    </row>
    <row r="174" spans="1:7" x14ac:dyDescent="0.25">
      <c r="A174" s="176" t="s">
        <v>23</v>
      </c>
      <c r="B174" s="158">
        <v>50.7</v>
      </c>
      <c r="C174" s="159">
        <v>20</v>
      </c>
      <c r="D174" s="159">
        <v>9</v>
      </c>
      <c r="E174" s="159">
        <v>3.3000000000000003</v>
      </c>
      <c r="F174" s="159">
        <v>17</v>
      </c>
      <c r="G174" s="105"/>
    </row>
    <row r="175" spans="1:7" x14ac:dyDescent="0.25">
      <c r="A175" s="176" t="s">
        <v>24</v>
      </c>
      <c r="B175" s="158">
        <v>29.9</v>
      </c>
      <c r="C175" s="159">
        <v>32.700000000000003</v>
      </c>
      <c r="D175" s="159">
        <v>27.3</v>
      </c>
      <c r="E175" s="159">
        <v>3.4000000000000004</v>
      </c>
      <c r="F175" s="159">
        <v>6.7</v>
      </c>
      <c r="G175" s="105"/>
    </row>
    <row r="176" spans="1:7" x14ac:dyDescent="0.25">
      <c r="A176" s="176" t="s">
        <v>25</v>
      </c>
      <c r="B176" s="158">
        <v>55.500000000000007</v>
      </c>
      <c r="C176" s="159">
        <v>19.600000000000001</v>
      </c>
      <c r="D176" s="159">
        <v>4.5</v>
      </c>
      <c r="E176" s="159">
        <v>0.5</v>
      </c>
      <c r="F176" s="159">
        <v>19.900000000000002</v>
      </c>
      <c r="G176" s="105"/>
    </row>
    <row r="177" spans="1:7" x14ac:dyDescent="0.25">
      <c r="A177" s="176" t="s">
        <v>26</v>
      </c>
      <c r="B177" s="158">
        <v>54.400000000000006</v>
      </c>
      <c r="C177" s="159">
        <v>33.1</v>
      </c>
      <c r="D177" s="159">
        <v>2.2999999999999998</v>
      </c>
      <c r="E177" s="159">
        <v>0</v>
      </c>
      <c r="F177" s="159">
        <v>10.100000000000001</v>
      </c>
      <c r="G177" s="105"/>
    </row>
    <row r="178" spans="1:7" x14ac:dyDescent="0.25">
      <c r="A178" s="176" t="s">
        <v>27</v>
      </c>
      <c r="B178" s="158">
        <v>53.6</v>
      </c>
      <c r="C178" s="159">
        <v>36.4</v>
      </c>
      <c r="D178" s="159" t="s">
        <v>78</v>
      </c>
      <c r="E178" s="159" t="s">
        <v>78</v>
      </c>
      <c r="F178" s="159">
        <v>5.6000000000000005</v>
      </c>
      <c r="G178" s="105">
        <f t="shared" ref="G178" si="6">100-SUM(B178:F178)</f>
        <v>4.4000000000000057</v>
      </c>
    </row>
    <row r="179" spans="1:7" x14ac:dyDescent="0.25">
      <c r="A179" s="176" t="s">
        <v>28</v>
      </c>
      <c r="B179" s="158">
        <v>53.800000000000004</v>
      </c>
      <c r="C179" s="159">
        <v>18.7</v>
      </c>
      <c r="D179" s="159">
        <v>2.4</v>
      </c>
      <c r="E179" s="159">
        <v>3.5000000000000004</v>
      </c>
      <c r="F179" s="159">
        <v>21.5</v>
      </c>
      <c r="G179" s="105"/>
    </row>
    <row r="180" spans="1:7" x14ac:dyDescent="0.25">
      <c r="A180" s="176" t="s">
        <v>29</v>
      </c>
      <c r="B180" s="158">
        <v>47.8</v>
      </c>
      <c r="C180" s="159">
        <v>28.000000000000004</v>
      </c>
      <c r="D180" s="159">
        <v>6.4</v>
      </c>
      <c r="E180" s="159">
        <v>6.5</v>
      </c>
      <c r="F180" s="159">
        <v>11.3</v>
      </c>
      <c r="G180" s="105"/>
    </row>
    <row r="181" spans="1:7" x14ac:dyDescent="0.25">
      <c r="A181" s="180" t="s">
        <v>30</v>
      </c>
      <c r="B181" s="161">
        <v>45.6</v>
      </c>
      <c r="C181" s="162">
        <v>21.2</v>
      </c>
      <c r="D181" s="162">
        <v>11.600000000000001</v>
      </c>
      <c r="E181" s="162">
        <v>3.5000000000000004</v>
      </c>
      <c r="F181" s="162">
        <v>18.099999999999998</v>
      </c>
      <c r="G181" s="109"/>
    </row>
    <row r="182" spans="1:7" x14ac:dyDescent="0.25">
      <c r="A182" s="164" t="s">
        <v>175</v>
      </c>
      <c r="B182" s="154"/>
      <c r="C182" s="154"/>
      <c r="D182" s="154"/>
      <c r="E182" s="154"/>
      <c r="F182" s="154"/>
    </row>
    <row r="183" spans="1:7" x14ac:dyDescent="0.25">
      <c r="A183" s="164" t="s">
        <v>7</v>
      </c>
      <c r="B183" s="154"/>
      <c r="C183" s="154"/>
      <c r="D183" s="154"/>
      <c r="E183" s="154"/>
      <c r="F183" s="154"/>
    </row>
    <row r="216" spans="1:7" x14ac:dyDescent="0.25">
      <c r="A216" s="154" t="s">
        <v>237</v>
      </c>
      <c r="B216" s="154"/>
      <c r="C216" s="154"/>
      <c r="D216" s="154"/>
      <c r="E216" s="154"/>
      <c r="F216" s="154"/>
    </row>
    <row r="217" spans="1:7" ht="121.5" x14ac:dyDescent="0.25">
      <c r="A217" s="154"/>
      <c r="B217" s="172" t="s">
        <v>116</v>
      </c>
      <c r="C217" s="173" t="s">
        <v>117</v>
      </c>
      <c r="D217" s="173" t="s">
        <v>118</v>
      </c>
      <c r="E217" s="173" t="s">
        <v>119</v>
      </c>
      <c r="F217" s="173" t="s">
        <v>120</v>
      </c>
      <c r="G217" s="80" t="s">
        <v>78</v>
      </c>
    </row>
    <row r="218" spans="1:7" x14ac:dyDescent="0.25">
      <c r="A218" s="175" t="s">
        <v>0</v>
      </c>
      <c r="B218" s="161">
        <v>45.1</v>
      </c>
      <c r="C218" s="162">
        <v>10.5</v>
      </c>
      <c r="D218" s="162">
        <v>1.9</v>
      </c>
      <c r="E218" s="162">
        <v>1.3</v>
      </c>
      <c r="F218" s="162">
        <v>41.199999999999996</v>
      </c>
      <c r="G218" s="80"/>
    </row>
    <row r="219" spans="1:7" x14ac:dyDescent="0.25">
      <c r="A219" s="176" t="s">
        <v>46</v>
      </c>
      <c r="B219" s="158">
        <v>36.799999999999997</v>
      </c>
      <c r="C219" s="159">
        <v>34.799999999999997</v>
      </c>
      <c r="D219" s="159" t="s">
        <v>78</v>
      </c>
      <c r="E219" s="159" t="s">
        <v>78</v>
      </c>
      <c r="F219" s="159">
        <v>27.700000000000003</v>
      </c>
      <c r="G219" s="102">
        <f>100-SUM(B219:F219)</f>
        <v>0.70000000000000284</v>
      </c>
    </row>
    <row r="220" spans="1:7" x14ac:dyDescent="0.25">
      <c r="A220" s="176" t="s">
        <v>16</v>
      </c>
      <c r="B220" s="158">
        <v>46.400000000000006</v>
      </c>
      <c r="C220" s="159">
        <v>6.8000000000000007</v>
      </c>
      <c r="D220" s="159">
        <v>0.8</v>
      </c>
      <c r="E220" s="159">
        <v>1.0999999999999999</v>
      </c>
      <c r="F220" s="159">
        <v>44.9</v>
      </c>
      <c r="G220" s="105"/>
    </row>
    <row r="221" spans="1:7" x14ac:dyDescent="0.25">
      <c r="A221" s="176" t="s">
        <v>17</v>
      </c>
      <c r="B221" s="158">
        <v>84.3</v>
      </c>
      <c r="C221" s="159">
        <v>0</v>
      </c>
      <c r="D221" s="159">
        <v>0</v>
      </c>
      <c r="E221" s="159" t="s">
        <v>78</v>
      </c>
      <c r="F221" s="159" t="s">
        <v>78</v>
      </c>
      <c r="G221" s="203">
        <f>100-SUM(B221:F221)</f>
        <v>15.700000000000003</v>
      </c>
    </row>
    <row r="222" spans="1:7" x14ac:dyDescent="0.25">
      <c r="A222" s="176" t="s">
        <v>18</v>
      </c>
      <c r="B222" s="158">
        <v>44.4</v>
      </c>
      <c r="C222" s="159">
        <v>4.3</v>
      </c>
      <c r="D222" s="159" t="s">
        <v>78</v>
      </c>
      <c r="E222" s="159" t="s">
        <v>78</v>
      </c>
      <c r="F222" s="159">
        <v>50.8</v>
      </c>
      <c r="G222" s="105">
        <f>100-SUM(B222:F222)</f>
        <v>0.5</v>
      </c>
    </row>
    <row r="223" spans="1:7" x14ac:dyDescent="0.25">
      <c r="A223" s="176" t="s">
        <v>19</v>
      </c>
      <c r="B223" s="158">
        <v>51.1</v>
      </c>
      <c r="C223" s="159">
        <v>2.6</v>
      </c>
      <c r="D223" s="159" t="s">
        <v>78</v>
      </c>
      <c r="E223" s="159" t="s">
        <v>78</v>
      </c>
      <c r="F223" s="159">
        <v>43.5</v>
      </c>
      <c r="G223" s="105">
        <f>100-SUM(B223:F223)</f>
        <v>2.7999999999999972</v>
      </c>
    </row>
    <row r="224" spans="1:7" x14ac:dyDescent="0.25">
      <c r="A224" s="176" t="s">
        <v>20</v>
      </c>
      <c r="B224" s="158">
        <v>50</v>
      </c>
      <c r="C224" s="159">
        <v>7.9</v>
      </c>
      <c r="D224" s="159">
        <v>0.8</v>
      </c>
      <c r="E224" s="159">
        <v>1.5</v>
      </c>
      <c r="F224" s="159">
        <v>39.800000000000004</v>
      </c>
      <c r="G224" s="105"/>
    </row>
    <row r="225" spans="1:7" x14ac:dyDescent="0.25">
      <c r="A225" s="176" t="s">
        <v>21</v>
      </c>
      <c r="B225" s="158">
        <v>50.8</v>
      </c>
      <c r="C225" s="159">
        <v>26.400000000000002</v>
      </c>
      <c r="D225" s="159">
        <v>9</v>
      </c>
      <c r="E225" s="159">
        <v>2.1</v>
      </c>
      <c r="F225" s="159">
        <v>11.600000000000001</v>
      </c>
      <c r="G225" s="105"/>
    </row>
    <row r="226" spans="1:7" x14ac:dyDescent="0.25">
      <c r="A226" s="176" t="s">
        <v>22</v>
      </c>
      <c r="B226" s="158">
        <v>42.5</v>
      </c>
      <c r="C226" s="159">
        <v>5.8000000000000007</v>
      </c>
      <c r="D226" s="159">
        <v>1.6</v>
      </c>
      <c r="E226" s="159">
        <v>0.5</v>
      </c>
      <c r="F226" s="159">
        <v>49.7</v>
      </c>
      <c r="G226" s="105"/>
    </row>
    <row r="227" spans="1:7" x14ac:dyDescent="0.25">
      <c r="A227" s="176" t="s">
        <v>23</v>
      </c>
      <c r="B227" s="158">
        <v>43.9</v>
      </c>
      <c r="C227" s="159">
        <v>12.3</v>
      </c>
      <c r="D227" s="159">
        <v>1.6</v>
      </c>
      <c r="E227" s="159">
        <v>1.9</v>
      </c>
      <c r="F227" s="159">
        <v>40.200000000000003</v>
      </c>
      <c r="G227" s="105"/>
    </row>
    <row r="228" spans="1:7" x14ac:dyDescent="0.25">
      <c r="A228" s="176" t="s">
        <v>24</v>
      </c>
      <c r="B228" s="158">
        <v>40.300000000000004</v>
      </c>
      <c r="C228" s="159">
        <v>17.8</v>
      </c>
      <c r="D228" s="159">
        <v>2.2999999999999998</v>
      </c>
      <c r="E228" s="159">
        <v>1.2</v>
      </c>
      <c r="F228" s="159">
        <v>38.4</v>
      </c>
      <c r="G228" s="105"/>
    </row>
    <row r="229" spans="1:7" x14ac:dyDescent="0.25">
      <c r="A229" s="176" t="s">
        <v>25</v>
      </c>
      <c r="B229" s="158">
        <v>48.699999999999996</v>
      </c>
      <c r="C229" s="159">
        <v>4.9000000000000004</v>
      </c>
      <c r="D229" s="159">
        <v>1.4000000000000001</v>
      </c>
      <c r="E229" s="159">
        <v>0.3</v>
      </c>
      <c r="F229" s="159">
        <v>44.5</v>
      </c>
      <c r="G229" s="105"/>
    </row>
    <row r="230" spans="1:7" x14ac:dyDescent="0.25">
      <c r="A230" s="176" t="s">
        <v>26</v>
      </c>
      <c r="B230" s="158">
        <v>43.2</v>
      </c>
      <c r="C230" s="159">
        <v>11.4</v>
      </c>
      <c r="D230" s="159">
        <v>0.6</v>
      </c>
      <c r="E230" s="159">
        <v>0</v>
      </c>
      <c r="F230" s="159">
        <v>44.800000000000004</v>
      </c>
      <c r="G230" s="105"/>
    </row>
    <row r="231" spans="1:7" x14ac:dyDescent="0.25">
      <c r="A231" s="176" t="s">
        <v>27</v>
      </c>
      <c r="B231" s="158">
        <v>52.1</v>
      </c>
      <c r="C231" s="159">
        <v>13.100000000000001</v>
      </c>
      <c r="D231" s="159">
        <v>0</v>
      </c>
      <c r="E231" s="159">
        <v>0</v>
      </c>
      <c r="F231" s="159">
        <v>34.699999999999996</v>
      </c>
      <c r="G231" s="105"/>
    </row>
    <row r="232" spans="1:7" x14ac:dyDescent="0.25">
      <c r="A232" s="176" t="s">
        <v>28</v>
      </c>
      <c r="B232" s="158">
        <v>46.5</v>
      </c>
      <c r="C232" s="159">
        <v>10.299999999999999</v>
      </c>
      <c r="D232" s="159">
        <v>1.3</v>
      </c>
      <c r="E232" s="159">
        <v>1.4000000000000001</v>
      </c>
      <c r="F232" s="159">
        <v>40.400000000000006</v>
      </c>
      <c r="G232" s="105"/>
    </row>
    <row r="233" spans="1:7" x14ac:dyDescent="0.25">
      <c r="A233" s="176" t="s">
        <v>29</v>
      </c>
      <c r="B233" s="158">
        <v>43.7</v>
      </c>
      <c r="C233" s="159">
        <v>8.6</v>
      </c>
      <c r="D233" s="159">
        <v>2.1</v>
      </c>
      <c r="E233" s="159">
        <v>2.1</v>
      </c>
      <c r="F233" s="159">
        <v>43.5</v>
      </c>
      <c r="G233" s="105"/>
    </row>
    <row r="234" spans="1:7" x14ac:dyDescent="0.25">
      <c r="A234" s="180" t="s">
        <v>30</v>
      </c>
      <c r="B234" s="161">
        <v>39.5</v>
      </c>
      <c r="C234" s="162">
        <v>7.6</v>
      </c>
      <c r="D234" s="162">
        <v>2.5</v>
      </c>
      <c r="E234" s="162">
        <v>2.4</v>
      </c>
      <c r="F234" s="162">
        <v>48</v>
      </c>
      <c r="G234" s="109"/>
    </row>
    <row r="235" spans="1:7" x14ac:dyDescent="0.25">
      <c r="A235" s="164" t="s">
        <v>175</v>
      </c>
      <c r="B235" s="154"/>
      <c r="C235" s="154"/>
      <c r="D235" s="154"/>
      <c r="E235" s="154"/>
      <c r="F235" s="154"/>
    </row>
    <row r="236" spans="1:7" x14ac:dyDescent="0.25">
      <c r="A236" s="164" t="s">
        <v>7</v>
      </c>
      <c r="B236" s="154"/>
      <c r="C236" s="154"/>
      <c r="D236" s="154"/>
      <c r="E236" s="154"/>
      <c r="F236" s="154"/>
    </row>
    <row r="270" spans="1:7" x14ac:dyDescent="0.25">
      <c r="A270" s="154" t="s">
        <v>238</v>
      </c>
      <c r="B270" s="154"/>
      <c r="C270" s="154"/>
      <c r="D270" s="154"/>
      <c r="E270" s="154"/>
      <c r="F270" s="154"/>
    </row>
    <row r="271" spans="1:7" ht="121.5" x14ac:dyDescent="0.25">
      <c r="A271" s="154"/>
      <c r="B271" s="172" t="s">
        <v>116</v>
      </c>
      <c r="C271" s="173" t="s">
        <v>117</v>
      </c>
      <c r="D271" s="173" t="s">
        <v>118</v>
      </c>
      <c r="E271" s="173" t="s">
        <v>119</v>
      </c>
      <c r="F271" s="174" t="s">
        <v>120</v>
      </c>
      <c r="G271" s="213" t="s">
        <v>78</v>
      </c>
    </row>
    <row r="272" spans="1:7" x14ac:dyDescent="0.25">
      <c r="A272" s="175" t="s">
        <v>0</v>
      </c>
      <c r="B272" s="161">
        <v>53.5</v>
      </c>
      <c r="C272" s="162">
        <v>18.399999999999999</v>
      </c>
      <c r="D272" s="162">
        <v>3.6999999999999997</v>
      </c>
      <c r="E272" s="162">
        <v>4.3</v>
      </c>
      <c r="F272" s="163">
        <v>20.100000000000001</v>
      </c>
      <c r="G272" s="213"/>
    </row>
    <row r="273" spans="1:7" x14ac:dyDescent="0.25">
      <c r="A273" s="176" t="s">
        <v>46</v>
      </c>
      <c r="B273" s="158">
        <v>45.2</v>
      </c>
      <c r="C273" s="159">
        <v>10.100000000000001</v>
      </c>
      <c r="D273" s="159">
        <v>26.5</v>
      </c>
      <c r="E273" s="159">
        <v>0.8</v>
      </c>
      <c r="F273" s="156">
        <v>17.299999999999997</v>
      </c>
      <c r="G273" s="198"/>
    </row>
    <row r="274" spans="1:7" x14ac:dyDescent="0.25">
      <c r="A274" s="176" t="s">
        <v>16</v>
      </c>
      <c r="B274" s="158">
        <v>55.7</v>
      </c>
      <c r="C274" s="159">
        <v>24.9</v>
      </c>
      <c r="D274" s="159">
        <v>1</v>
      </c>
      <c r="E274" s="159">
        <v>6.8000000000000007</v>
      </c>
      <c r="F274" s="156">
        <v>11.600000000000001</v>
      </c>
      <c r="G274" s="203"/>
    </row>
    <row r="275" spans="1:7" x14ac:dyDescent="0.25">
      <c r="A275" s="176" t="s">
        <v>17</v>
      </c>
      <c r="B275" s="158">
        <v>84.3</v>
      </c>
      <c r="C275" s="159">
        <v>0</v>
      </c>
      <c r="D275" s="159">
        <v>0</v>
      </c>
      <c r="E275" s="159" t="s">
        <v>78</v>
      </c>
      <c r="F275" s="156" t="s">
        <v>78</v>
      </c>
      <c r="G275" s="203">
        <f>100-SUM(B275:F275)</f>
        <v>15.700000000000003</v>
      </c>
    </row>
    <row r="276" spans="1:7" x14ac:dyDescent="0.25">
      <c r="A276" s="176" t="s">
        <v>18</v>
      </c>
      <c r="B276" s="158">
        <v>56.3</v>
      </c>
      <c r="C276" s="159">
        <v>18.899999999999999</v>
      </c>
      <c r="D276" s="159">
        <v>3</v>
      </c>
      <c r="E276" s="159">
        <v>1.3</v>
      </c>
      <c r="F276" s="156">
        <v>20.599999999999998</v>
      </c>
      <c r="G276" s="203"/>
    </row>
    <row r="277" spans="1:7" x14ac:dyDescent="0.25">
      <c r="A277" s="176" t="s">
        <v>19</v>
      </c>
      <c r="B277" s="158">
        <v>67</v>
      </c>
      <c r="C277" s="159">
        <v>16</v>
      </c>
      <c r="D277" s="159">
        <v>3.3000000000000003</v>
      </c>
      <c r="E277" s="159">
        <v>0.8</v>
      </c>
      <c r="F277" s="156">
        <v>13</v>
      </c>
      <c r="G277" s="203"/>
    </row>
    <row r="278" spans="1:7" x14ac:dyDescent="0.25">
      <c r="A278" s="176" t="s">
        <v>20</v>
      </c>
      <c r="B278" s="158">
        <v>57.4</v>
      </c>
      <c r="C278" s="159">
        <v>20.5</v>
      </c>
      <c r="D278" s="159">
        <v>1.4000000000000001</v>
      </c>
      <c r="E278" s="159">
        <v>4</v>
      </c>
      <c r="F278" s="156">
        <v>16.7</v>
      </c>
      <c r="G278" s="203"/>
    </row>
    <row r="279" spans="1:7" x14ac:dyDescent="0.25">
      <c r="A279" s="176" t="s">
        <v>21</v>
      </c>
      <c r="B279" s="158">
        <v>58.3</v>
      </c>
      <c r="C279" s="159">
        <v>13.600000000000001</v>
      </c>
      <c r="D279" s="159">
        <v>1.6</v>
      </c>
      <c r="E279" s="159">
        <v>4.3999999999999995</v>
      </c>
      <c r="F279" s="156">
        <v>22.1</v>
      </c>
      <c r="G279" s="203"/>
    </row>
    <row r="280" spans="1:7" x14ac:dyDescent="0.25">
      <c r="A280" s="176" t="s">
        <v>22</v>
      </c>
      <c r="B280" s="158">
        <v>52.1</v>
      </c>
      <c r="C280" s="159">
        <v>18.600000000000001</v>
      </c>
      <c r="D280" s="159">
        <v>7.8</v>
      </c>
      <c r="E280" s="159">
        <v>5.2</v>
      </c>
      <c r="F280" s="156">
        <v>16.400000000000002</v>
      </c>
      <c r="G280" s="203"/>
    </row>
    <row r="281" spans="1:7" x14ac:dyDescent="0.25">
      <c r="A281" s="176" t="s">
        <v>23</v>
      </c>
      <c r="B281" s="158">
        <v>47.599999999999994</v>
      </c>
      <c r="C281" s="159">
        <v>21.3</v>
      </c>
      <c r="D281" s="159">
        <v>2.9000000000000004</v>
      </c>
      <c r="E281" s="159">
        <v>5.4</v>
      </c>
      <c r="F281" s="156">
        <v>22.900000000000002</v>
      </c>
      <c r="G281" s="203"/>
    </row>
    <row r="282" spans="1:7" x14ac:dyDescent="0.25">
      <c r="A282" s="176" t="s">
        <v>24</v>
      </c>
      <c r="B282" s="158">
        <v>40.1</v>
      </c>
      <c r="C282" s="159">
        <v>34.1</v>
      </c>
      <c r="D282" s="159">
        <v>8</v>
      </c>
      <c r="E282" s="159">
        <v>5.3</v>
      </c>
      <c r="F282" s="156">
        <v>12.4</v>
      </c>
      <c r="G282" s="203"/>
    </row>
    <row r="283" spans="1:7" x14ac:dyDescent="0.25">
      <c r="A283" s="176" t="s">
        <v>25</v>
      </c>
      <c r="B283" s="158">
        <v>70.099999999999994</v>
      </c>
      <c r="C283" s="159">
        <v>8.6999999999999993</v>
      </c>
      <c r="D283" s="159">
        <v>0.89999999999999991</v>
      </c>
      <c r="E283" s="159">
        <v>1.2</v>
      </c>
      <c r="F283" s="156">
        <v>19.100000000000001</v>
      </c>
      <c r="G283" s="203"/>
    </row>
    <row r="284" spans="1:7" x14ac:dyDescent="0.25">
      <c r="A284" s="176" t="s">
        <v>26</v>
      </c>
      <c r="B284" s="158">
        <v>55.500000000000007</v>
      </c>
      <c r="C284" s="159">
        <v>27.800000000000004</v>
      </c>
      <c r="D284" s="159">
        <v>0.1</v>
      </c>
      <c r="E284" s="159">
        <v>0.5</v>
      </c>
      <c r="F284" s="156">
        <v>16</v>
      </c>
      <c r="G284" s="203"/>
    </row>
    <row r="285" spans="1:7" x14ac:dyDescent="0.25">
      <c r="A285" s="176" t="s">
        <v>27</v>
      </c>
      <c r="B285" s="158">
        <v>70</v>
      </c>
      <c r="C285" s="159">
        <v>13</v>
      </c>
      <c r="D285" s="159" t="s">
        <v>78</v>
      </c>
      <c r="E285" s="159" t="s">
        <v>78</v>
      </c>
      <c r="F285" s="156">
        <v>15</v>
      </c>
      <c r="G285" s="203">
        <f>100-SUM(B285:F285)</f>
        <v>2</v>
      </c>
    </row>
    <row r="286" spans="1:7" x14ac:dyDescent="0.25">
      <c r="A286" s="176" t="s">
        <v>28</v>
      </c>
      <c r="B286" s="158">
        <v>57.699999999999996</v>
      </c>
      <c r="C286" s="159">
        <v>13.4</v>
      </c>
      <c r="D286" s="159">
        <v>2</v>
      </c>
      <c r="E286" s="159">
        <v>3.3000000000000003</v>
      </c>
      <c r="F286" s="156">
        <v>23.599999999999998</v>
      </c>
      <c r="G286" s="203"/>
    </row>
    <row r="287" spans="1:7" x14ac:dyDescent="0.25">
      <c r="A287" s="176" t="s">
        <v>29</v>
      </c>
      <c r="B287" s="158">
        <v>44.9</v>
      </c>
      <c r="C287" s="159">
        <v>18.8</v>
      </c>
      <c r="D287" s="159">
        <v>3</v>
      </c>
      <c r="E287" s="159">
        <v>7.1999999999999993</v>
      </c>
      <c r="F287" s="156">
        <v>26.200000000000003</v>
      </c>
      <c r="G287" s="203"/>
    </row>
    <row r="288" spans="1:7" x14ac:dyDescent="0.25">
      <c r="A288" s="180" t="s">
        <v>30</v>
      </c>
      <c r="B288" s="161">
        <v>50.6</v>
      </c>
      <c r="C288" s="162">
        <v>14.499999999999998</v>
      </c>
      <c r="D288" s="162">
        <v>1.5</v>
      </c>
      <c r="E288" s="162">
        <v>6.2</v>
      </c>
      <c r="F288" s="163">
        <v>27.1</v>
      </c>
      <c r="G288" s="205"/>
    </row>
    <row r="289" spans="1:6" x14ac:dyDescent="0.25">
      <c r="A289" s="164" t="s">
        <v>175</v>
      </c>
      <c r="B289" s="154"/>
      <c r="C289" s="154"/>
      <c r="D289" s="154"/>
      <c r="E289" s="154"/>
      <c r="F289" s="154"/>
    </row>
    <row r="290" spans="1:6" x14ac:dyDescent="0.25">
      <c r="A290" s="164" t="s">
        <v>7</v>
      </c>
      <c r="B290" s="154"/>
      <c r="C290" s="154"/>
      <c r="D290" s="154"/>
      <c r="E290" s="154"/>
      <c r="F290" s="154"/>
    </row>
    <row r="324" spans="1:7" x14ac:dyDescent="0.25">
      <c r="A324" s="154" t="s">
        <v>239</v>
      </c>
      <c r="B324" s="154"/>
      <c r="C324" s="154"/>
      <c r="D324" s="154"/>
      <c r="E324" s="154"/>
      <c r="F324" s="154"/>
    </row>
    <row r="325" spans="1:7" ht="121.5" x14ac:dyDescent="0.25">
      <c r="A325" s="154"/>
      <c r="B325" s="172" t="s">
        <v>116</v>
      </c>
      <c r="C325" s="173" t="s">
        <v>117</v>
      </c>
      <c r="D325" s="173" t="s">
        <v>118</v>
      </c>
      <c r="E325" s="173" t="s">
        <v>119</v>
      </c>
      <c r="F325" s="174" t="s">
        <v>120</v>
      </c>
      <c r="G325" s="84" t="s">
        <v>78</v>
      </c>
    </row>
    <row r="326" spans="1:7" x14ac:dyDescent="0.25">
      <c r="A326" s="175" t="s">
        <v>0</v>
      </c>
      <c r="B326" s="161">
        <v>47.8</v>
      </c>
      <c r="C326" s="162">
        <v>32.800000000000004</v>
      </c>
      <c r="D326" s="162">
        <v>16.3</v>
      </c>
      <c r="E326" s="162">
        <v>0.3</v>
      </c>
      <c r="F326" s="163">
        <v>2.7</v>
      </c>
      <c r="G326" s="80"/>
    </row>
    <row r="327" spans="1:7" x14ac:dyDescent="0.25">
      <c r="A327" s="176" t="s">
        <v>46</v>
      </c>
      <c r="B327" s="158">
        <v>25</v>
      </c>
      <c r="C327" s="159">
        <v>56.100000000000009</v>
      </c>
      <c r="D327" s="159">
        <v>18.399999999999999</v>
      </c>
      <c r="E327" s="159">
        <v>0</v>
      </c>
      <c r="F327" s="156">
        <v>0.5</v>
      </c>
      <c r="G327" s="105"/>
    </row>
    <row r="328" spans="1:7" x14ac:dyDescent="0.25">
      <c r="A328" s="176" t="s">
        <v>16</v>
      </c>
      <c r="B328" s="158">
        <v>46.6</v>
      </c>
      <c r="C328" s="159">
        <v>36.799999999999997</v>
      </c>
      <c r="D328" s="159">
        <v>16</v>
      </c>
      <c r="E328" s="159" t="s">
        <v>78</v>
      </c>
      <c r="F328" s="156" t="s">
        <v>78</v>
      </c>
      <c r="G328" s="102">
        <f>100-SUM(B328:F328)</f>
        <v>0.59999999999999432</v>
      </c>
    </row>
    <row r="329" spans="1:7" x14ac:dyDescent="0.25">
      <c r="A329" s="176" t="s">
        <v>17</v>
      </c>
      <c r="B329" s="158" t="s">
        <v>78</v>
      </c>
      <c r="C329" s="159" t="s">
        <v>78</v>
      </c>
      <c r="D329" s="159" t="s">
        <v>78</v>
      </c>
      <c r="E329" s="159" t="s">
        <v>78</v>
      </c>
      <c r="F329" s="156">
        <v>0</v>
      </c>
      <c r="G329" s="102">
        <f t="shared" ref="G329:G339" si="7">100-SUM(B329:F329)</f>
        <v>100</v>
      </c>
    </row>
    <row r="330" spans="1:7" x14ac:dyDescent="0.25">
      <c r="A330" s="176" t="s">
        <v>18</v>
      </c>
      <c r="B330" s="158">
        <v>51.800000000000004</v>
      </c>
      <c r="C330" s="159">
        <v>31</v>
      </c>
      <c r="D330" s="159">
        <v>16.100000000000001</v>
      </c>
      <c r="E330" s="159">
        <v>0</v>
      </c>
      <c r="F330" s="156">
        <v>1</v>
      </c>
      <c r="G330" s="102"/>
    </row>
    <row r="331" spans="1:7" x14ac:dyDescent="0.25">
      <c r="A331" s="176" t="s">
        <v>19</v>
      </c>
      <c r="B331" s="158">
        <v>59.5</v>
      </c>
      <c r="C331" s="159">
        <v>17.299999999999997</v>
      </c>
      <c r="D331" s="159">
        <v>23</v>
      </c>
      <c r="E331" s="159" t="s">
        <v>78</v>
      </c>
      <c r="F331" s="156" t="s">
        <v>78</v>
      </c>
      <c r="G331" s="102">
        <f t="shared" si="7"/>
        <v>0.20000000000000284</v>
      </c>
    </row>
    <row r="332" spans="1:7" x14ac:dyDescent="0.25">
      <c r="A332" s="176" t="s">
        <v>20</v>
      </c>
      <c r="B332" s="158">
        <v>55.000000000000007</v>
      </c>
      <c r="C332" s="159">
        <v>29.099999999999998</v>
      </c>
      <c r="D332" s="159">
        <v>13.900000000000002</v>
      </c>
      <c r="E332" s="159">
        <v>0.5</v>
      </c>
      <c r="F332" s="156">
        <v>1.4000000000000001</v>
      </c>
      <c r="G332" s="102"/>
    </row>
    <row r="333" spans="1:7" x14ac:dyDescent="0.25">
      <c r="A333" s="176" t="s">
        <v>21</v>
      </c>
      <c r="B333" s="158">
        <v>51.4</v>
      </c>
      <c r="C333" s="159">
        <v>35.5</v>
      </c>
      <c r="D333" s="159">
        <v>9.5</v>
      </c>
      <c r="E333" s="159">
        <v>0.8</v>
      </c>
      <c r="F333" s="156">
        <v>2.8000000000000003</v>
      </c>
      <c r="G333" s="102"/>
    </row>
    <row r="334" spans="1:7" x14ac:dyDescent="0.25">
      <c r="A334" s="176" t="s">
        <v>22</v>
      </c>
      <c r="B334" s="158">
        <v>48.4</v>
      </c>
      <c r="C334" s="159">
        <v>29.2</v>
      </c>
      <c r="D334" s="159">
        <v>20</v>
      </c>
      <c r="E334" s="159">
        <v>0.2</v>
      </c>
      <c r="F334" s="156">
        <v>2.1999999999999997</v>
      </c>
      <c r="G334" s="102"/>
    </row>
    <row r="335" spans="1:7" x14ac:dyDescent="0.25">
      <c r="A335" s="176" t="s">
        <v>23</v>
      </c>
      <c r="B335" s="158">
        <v>37.9</v>
      </c>
      <c r="C335" s="159">
        <v>38.6</v>
      </c>
      <c r="D335" s="159">
        <v>21.3</v>
      </c>
      <c r="E335" s="159">
        <v>0.6</v>
      </c>
      <c r="F335" s="156">
        <v>1.6</v>
      </c>
      <c r="G335" s="102"/>
    </row>
    <row r="336" spans="1:7" x14ac:dyDescent="0.25">
      <c r="A336" s="176" t="s">
        <v>24</v>
      </c>
      <c r="B336" s="158">
        <v>34.300000000000004</v>
      </c>
      <c r="C336" s="159">
        <v>36.6</v>
      </c>
      <c r="D336" s="159">
        <v>24.4</v>
      </c>
      <c r="E336" s="159" t="s">
        <v>78</v>
      </c>
      <c r="F336" s="156" t="s">
        <v>78</v>
      </c>
      <c r="G336" s="102">
        <f t="shared" si="7"/>
        <v>4.6999999999999886</v>
      </c>
    </row>
    <row r="337" spans="1:7" x14ac:dyDescent="0.25">
      <c r="A337" s="176" t="s">
        <v>25</v>
      </c>
      <c r="B337" s="158">
        <v>55.000000000000007</v>
      </c>
      <c r="C337" s="159">
        <v>34.4</v>
      </c>
      <c r="D337" s="159">
        <v>6.9</v>
      </c>
      <c r="E337" s="159">
        <v>0.3</v>
      </c>
      <c r="F337" s="156">
        <v>3.4000000000000004</v>
      </c>
      <c r="G337" s="102"/>
    </row>
    <row r="338" spans="1:7" x14ac:dyDescent="0.25">
      <c r="A338" s="176" t="s">
        <v>26</v>
      </c>
      <c r="B338" s="158">
        <v>53.300000000000004</v>
      </c>
      <c r="C338" s="159">
        <v>33.200000000000003</v>
      </c>
      <c r="D338" s="159">
        <v>12.2</v>
      </c>
      <c r="E338" s="159">
        <v>0</v>
      </c>
      <c r="F338" s="156">
        <v>1.3</v>
      </c>
      <c r="G338" s="102"/>
    </row>
    <row r="339" spans="1:7" x14ac:dyDescent="0.25">
      <c r="A339" s="176" t="s">
        <v>27</v>
      </c>
      <c r="B339" s="158">
        <v>45.9</v>
      </c>
      <c r="C339" s="159">
        <v>33.4</v>
      </c>
      <c r="D339" s="159">
        <v>18.2</v>
      </c>
      <c r="E339" s="159" t="s">
        <v>78</v>
      </c>
      <c r="F339" s="156" t="s">
        <v>78</v>
      </c>
      <c r="G339" s="102">
        <f t="shared" si="7"/>
        <v>2.5</v>
      </c>
    </row>
    <row r="340" spans="1:7" x14ac:dyDescent="0.25">
      <c r="A340" s="176" t="s">
        <v>28</v>
      </c>
      <c r="B340" s="158">
        <v>55.2</v>
      </c>
      <c r="C340" s="159">
        <v>28.599999999999998</v>
      </c>
      <c r="D340" s="159">
        <v>11.4</v>
      </c>
      <c r="E340" s="159">
        <v>0.3</v>
      </c>
      <c r="F340" s="156">
        <v>4.5</v>
      </c>
      <c r="G340" s="102"/>
    </row>
    <row r="341" spans="1:7" x14ac:dyDescent="0.25">
      <c r="A341" s="176" t="s">
        <v>29</v>
      </c>
      <c r="B341" s="158">
        <v>41.099999999999994</v>
      </c>
      <c r="C341" s="159">
        <v>36.199999999999996</v>
      </c>
      <c r="D341" s="159">
        <v>19.3</v>
      </c>
      <c r="E341" s="159">
        <v>0.1</v>
      </c>
      <c r="F341" s="156">
        <v>3.2</v>
      </c>
      <c r="G341" s="102"/>
    </row>
    <row r="342" spans="1:7" x14ac:dyDescent="0.25">
      <c r="A342" s="180" t="s">
        <v>30</v>
      </c>
      <c r="B342" s="161">
        <v>46.1</v>
      </c>
      <c r="C342" s="162">
        <v>30</v>
      </c>
      <c r="D342" s="162">
        <v>16.8</v>
      </c>
      <c r="E342" s="162">
        <v>0.70000000000000007</v>
      </c>
      <c r="F342" s="163">
        <v>6.3</v>
      </c>
      <c r="G342" s="103"/>
    </row>
    <row r="343" spans="1:7" x14ac:dyDescent="0.25">
      <c r="A343" s="164" t="s">
        <v>175</v>
      </c>
      <c r="B343" s="154"/>
      <c r="C343" s="154"/>
      <c r="D343" s="154"/>
      <c r="E343" s="154"/>
      <c r="F343" s="154"/>
    </row>
    <row r="344" spans="1:7" x14ac:dyDescent="0.25">
      <c r="A344" s="164" t="s">
        <v>7</v>
      </c>
      <c r="B344" s="154"/>
      <c r="C344" s="154"/>
      <c r="D344" s="154"/>
      <c r="E344" s="154"/>
      <c r="F344" s="154"/>
    </row>
  </sheetData>
  <hyperlinks>
    <hyperlink ref="H1" location="'Lisez-moi'!A1" display="Retour au sommair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M12"/>
  <sheetViews>
    <sheetView workbookViewId="0">
      <selection activeCell="G5" sqref="G5"/>
    </sheetView>
  </sheetViews>
  <sheetFormatPr baseColWidth="10" defaultRowHeight="15" x14ac:dyDescent="0.25"/>
  <cols>
    <col min="1" max="1" width="98.28515625" customWidth="1"/>
  </cols>
  <sheetData>
    <row r="1" spans="1:13" x14ac:dyDescent="0.25">
      <c r="A1" s="4" t="s">
        <v>242</v>
      </c>
    </row>
    <row r="3" spans="1:13" x14ac:dyDescent="0.25">
      <c r="A3" s="3" t="s">
        <v>240</v>
      </c>
      <c r="B3" s="3"/>
    </row>
    <row r="4" spans="1:13" s="69" customFormat="1" x14ac:dyDescent="0.25">
      <c r="M4" s="72"/>
    </row>
    <row r="5" spans="1:13" x14ac:dyDescent="0.25">
      <c r="A5" s="5" t="s">
        <v>90</v>
      </c>
      <c r="B5" s="197">
        <v>26.700000000000003</v>
      </c>
    </row>
    <row r="6" spans="1:13" x14ac:dyDescent="0.25">
      <c r="A6" s="6" t="s">
        <v>91</v>
      </c>
      <c r="B6" s="198">
        <v>35.5</v>
      </c>
    </row>
    <row r="7" spans="1:13" x14ac:dyDescent="0.25">
      <c r="A7" s="6" t="s">
        <v>92</v>
      </c>
      <c r="B7" s="198">
        <v>10.8</v>
      </c>
    </row>
    <row r="8" spans="1:13" x14ac:dyDescent="0.25">
      <c r="A8" s="7" t="s">
        <v>67</v>
      </c>
      <c r="B8" s="199">
        <v>27</v>
      </c>
    </row>
    <row r="9" spans="1:13" x14ac:dyDescent="0.25">
      <c r="A9" s="8" t="s">
        <v>241</v>
      </c>
      <c r="B9" s="69"/>
      <c r="C9" s="69"/>
      <c r="D9" s="69"/>
      <c r="E9" s="69"/>
      <c r="F9" s="69"/>
    </row>
    <row r="10" spans="1:13" x14ac:dyDescent="0.25">
      <c r="A10" s="8" t="s">
        <v>175</v>
      </c>
      <c r="B10" s="69"/>
      <c r="C10" s="69"/>
      <c r="D10" s="69"/>
      <c r="E10" s="69"/>
      <c r="F10" s="69"/>
    </row>
    <row r="11" spans="1:13" x14ac:dyDescent="0.25">
      <c r="A11" s="8" t="s">
        <v>7</v>
      </c>
      <c r="B11" s="69"/>
      <c r="C11" s="69"/>
      <c r="D11" s="69"/>
      <c r="E11" s="69"/>
      <c r="F11" s="69"/>
    </row>
    <row r="12" spans="1:13" x14ac:dyDescent="0.25">
      <c r="A12" s="3"/>
      <c r="B12" s="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G18" sqref="G18"/>
    </sheetView>
  </sheetViews>
  <sheetFormatPr baseColWidth="10" defaultRowHeight="15" x14ac:dyDescent="0.25"/>
  <cols>
    <col min="1" max="1" width="98" style="69" customWidth="1"/>
    <col min="2" max="16384" width="11.42578125" style="69"/>
  </cols>
  <sheetData>
    <row r="1" spans="1:10" x14ac:dyDescent="0.25">
      <c r="A1" s="4" t="s">
        <v>242</v>
      </c>
    </row>
    <row r="3" spans="1:10" x14ac:dyDescent="0.25">
      <c r="A3" s="69" t="s">
        <v>243</v>
      </c>
    </row>
    <row r="4" spans="1:10" ht="29.25" customHeight="1" x14ac:dyDescent="0.25">
      <c r="B4" s="38" t="s">
        <v>39</v>
      </c>
      <c r="C4" s="43" t="s">
        <v>8</v>
      </c>
      <c r="D4" s="44" t="s">
        <v>9</v>
      </c>
      <c r="E4" s="44" t="s">
        <v>10</v>
      </c>
      <c r="F4" s="44" t="s">
        <v>11</v>
      </c>
      <c r="G4" s="44" t="s">
        <v>12</v>
      </c>
      <c r="H4" s="45" t="s">
        <v>13</v>
      </c>
      <c r="J4" s="72" t="s">
        <v>93</v>
      </c>
    </row>
    <row r="5" spans="1:10" x14ac:dyDescent="0.25">
      <c r="A5" s="5" t="s">
        <v>90</v>
      </c>
      <c r="B5" s="27">
        <v>26.700000000000003</v>
      </c>
      <c r="C5" s="16">
        <v>31.5</v>
      </c>
      <c r="D5" s="16">
        <v>28.499999999999996</v>
      </c>
      <c r="E5" s="16">
        <v>30.599999999999998</v>
      </c>
      <c r="F5" s="16">
        <v>31.6</v>
      </c>
      <c r="G5" s="16">
        <v>29.5</v>
      </c>
      <c r="H5" s="12">
        <v>21.2</v>
      </c>
    </row>
    <row r="6" spans="1:10" x14ac:dyDescent="0.25">
      <c r="A6" s="6" t="s">
        <v>91</v>
      </c>
      <c r="B6" s="28">
        <v>35.5</v>
      </c>
      <c r="C6" s="18">
        <v>33.200000000000003</v>
      </c>
      <c r="D6" s="18">
        <v>35.9</v>
      </c>
      <c r="E6" s="18">
        <v>35</v>
      </c>
      <c r="F6" s="18">
        <v>35.299999999999997</v>
      </c>
      <c r="G6" s="18">
        <v>36.199999999999996</v>
      </c>
      <c r="H6" s="13">
        <v>36</v>
      </c>
    </row>
    <row r="7" spans="1:10" x14ac:dyDescent="0.25">
      <c r="A7" s="6" t="s">
        <v>92</v>
      </c>
      <c r="B7" s="36">
        <v>10.8</v>
      </c>
      <c r="C7" s="18">
        <v>12</v>
      </c>
      <c r="D7" s="18">
        <v>10.4</v>
      </c>
      <c r="E7" s="18">
        <v>9.5</v>
      </c>
      <c r="F7" s="18">
        <v>9.1999999999999993</v>
      </c>
      <c r="G7" s="18">
        <v>7.7</v>
      </c>
      <c r="H7" s="13">
        <v>12.3</v>
      </c>
    </row>
    <row r="8" spans="1:10" x14ac:dyDescent="0.25">
      <c r="A8" s="7" t="s">
        <v>67</v>
      </c>
      <c r="B8" s="37">
        <v>27</v>
      </c>
      <c r="C8" s="20">
        <v>23.3</v>
      </c>
      <c r="D8" s="20">
        <v>25.1</v>
      </c>
      <c r="E8" s="20">
        <v>24.8</v>
      </c>
      <c r="F8" s="20">
        <v>23.9</v>
      </c>
      <c r="G8" s="20">
        <v>26.6</v>
      </c>
      <c r="H8" s="14">
        <v>30.5</v>
      </c>
    </row>
    <row r="9" spans="1:10" x14ac:dyDescent="0.25">
      <c r="A9" s="8" t="s">
        <v>175</v>
      </c>
    </row>
    <row r="10" spans="1:10" x14ac:dyDescent="0.25">
      <c r="A10" s="8" t="s">
        <v>7</v>
      </c>
    </row>
  </sheetData>
  <hyperlinks>
    <hyperlink ref="J4" location="'Lisez-moi'!A1" display="Retour au sommair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G5" sqref="G5"/>
    </sheetView>
  </sheetViews>
  <sheetFormatPr baseColWidth="10" defaultRowHeight="15" x14ac:dyDescent="0.25"/>
  <cols>
    <col min="1" max="1" width="77.28515625" style="69" customWidth="1"/>
    <col min="2" max="16384" width="11.42578125" style="69"/>
  </cols>
  <sheetData>
    <row r="1" spans="1:12" x14ac:dyDescent="0.25">
      <c r="A1" s="4" t="s">
        <v>242</v>
      </c>
    </row>
    <row r="3" spans="1:12" x14ac:dyDescent="0.25">
      <c r="A3" s="69" t="s">
        <v>244</v>
      </c>
      <c r="H3" s="72" t="s">
        <v>93</v>
      </c>
    </row>
    <row r="4" spans="1:12" x14ac:dyDescent="0.25">
      <c r="L4" s="72"/>
    </row>
    <row r="5" spans="1:12" ht="197.25" x14ac:dyDescent="0.25">
      <c r="B5" s="51" t="s">
        <v>90</v>
      </c>
      <c r="C5" s="47" t="s">
        <v>91</v>
      </c>
      <c r="D5" s="47" t="s">
        <v>92</v>
      </c>
      <c r="E5" s="47" t="s">
        <v>67</v>
      </c>
      <c r="F5" s="50" t="s">
        <v>78</v>
      </c>
    </row>
    <row r="6" spans="1:12" x14ac:dyDescent="0.25">
      <c r="A6" s="42" t="s">
        <v>0</v>
      </c>
      <c r="B6" s="123">
        <v>26.700000000000003</v>
      </c>
      <c r="C6" s="124">
        <v>35.5</v>
      </c>
      <c r="D6" s="124">
        <v>10.8</v>
      </c>
      <c r="E6" s="124">
        <v>27</v>
      </c>
      <c r="F6" s="14"/>
      <c r="H6" s="67"/>
      <c r="I6" s="67"/>
      <c r="J6" s="67"/>
      <c r="K6" s="67"/>
    </row>
    <row r="7" spans="1:12" x14ac:dyDescent="0.25">
      <c r="A7" s="6" t="s">
        <v>46</v>
      </c>
      <c r="B7" s="119">
        <v>11.600000000000001</v>
      </c>
      <c r="C7" s="122">
        <v>50.9</v>
      </c>
      <c r="D7" s="122">
        <v>2.6</v>
      </c>
      <c r="E7" s="122">
        <v>34.9</v>
      </c>
      <c r="F7" s="13"/>
      <c r="H7" s="67"/>
      <c r="I7" s="67"/>
      <c r="J7" s="67"/>
      <c r="K7" s="67"/>
    </row>
    <row r="8" spans="1:12" x14ac:dyDescent="0.25">
      <c r="A8" s="6" t="s">
        <v>16</v>
      </c>
      <c r="B8" s="119">
        <v>30</v>
      </c>
      <c r="C8" s="122">
        <v>43.9</v>
      </c>
      <c r="D8" s="122">
        <v>4.3999999999999995</v>
      </c>
      <c r="E8" s="122">
        <v>21.7</v>
      </c>
      <c r="F8" s="13"/>
      <c r="H8" s="67"/>
      <c r="I8" s="67"/>
      <c r="J8" s="67"/>
      <c r="K8" s="67"/>
    </row>
    <row r="9" spans="1:12" x14ac:dyDescent="0.25">
      <c r="A9" s="6" t="s">
        <v>17</v>
      </c>
      <c r="B9" s="119" t="s">
        <v>78</v>
      </c>
      <c r="C9" s="122">
        <v>88.6</v>
      </c>
      <c r="D9" s="122" t="s">
        <v>78</v>
      </c>
      <c r="E9" s="122">
        <v>0</v>
      </c>
      <c r="F9" s="13">
        <f>100-SUM(B9:E9)</f>
        <v>11.400000000000006</v>
      </c>
      <c r="H9" s="67"/>
      <c r="I9" s="67"/>
      <c r="J9" s="67"/>
      <c r="K9" s="67"/>
    </row>
    <row r="10" spans="1:12" x14ac:dyDescent="0.25">
      <c r="A10" s="6" t="s">
        <v>18</v>
      </c>
      <c r="B10" s="119">
        <v>20.5</v>
      </c>
      <c r="C10" s="122">
        <v>47.8</v>
      </c>
      <c r="D10" s="122">
        <v>7.1</v>
      </c>
      <c r="E10" s="122">
        <v>24.5</v>
      </c>
      <c r="F10" s="13"/>
      <c r="H10" s="67"/>
      <c r="I10" s="67"/>
      <c r="J10" s="67"/>
      <c r="K10" s="67"/>
    </row>
    <row r="11" spans="1:12" x14ac:dyDescent="0.25">
      <c r="A11" s="6" t="s">
        <v>19</v>
      </c>
      <c r="B11" s="119">
        <v>12.4</v>
      </c>
      <c r="C11" s="122">
        <v>30.2</v>
      </c>
      <c r="D11" s="122">
        <v>26.1</v>
      </c>
      <c r="E11" s="122">
        <v>31.3</v>
      </c>
      <c r="F11" s="13"/>
      <c r="H11" s="67"/>
      <c r="I11" s="67"/>
      <c r="J11" s="67"/>
      <c r="K11" s="67"/>
    </row>
    <row r="12" spans="1:12" x14ac:dyDescent="0.25">
      <c r="A12" s="6" t="s">
        <v>20</v>
      </c>
      <c r="B12" s="119">
        <v>29.4</v>
      </c>
      <c r="C12" s="122">
        <v>40.699999999999996</v>
      </c>
      <c r="D12" s="122">
        <v>5.7</v>
      </c>
      <c r="E12" s="122">
        <v>24.3</v>
      </c>
      <c r="F12" s="13"/>
      <c r="H12" s="67"/>
      <c r="I12" s="67"/>
      <c r="J12" s="67"/>
      <c r="K12" s="67"/>
    </row>
    <row r="13" spans="1:12" x14ac:dyDescent="0.25">
      <c r="A13" s="6" t="s">
        <v>21</v>
      </c>
      <c r="B13" s="119">
        <v>19.7</v>
      </c>
      <c r="C13" s="122">
        <v>47.099999999999994</v>
      </c>
      <c r="D13" s="122">
        <v>12</v>
      </c>
      <c r="E13" s="122">
        <v>21.2</v>
      </c>
      <c r="F13" s="13"/>
      <c r="H13" s="67"/>
      <c r="I13" s="67"/>
      <c r="J13" s="67"/>
      <c r="K13" s="67"/>
    </row>
    <row r="14" spans="1:12" x14ac:dyDescent="0.25">
      <c r="A14" s="6" t="s">
        <v>22</v>
      </c>
      <c r="B14" s="119">
        <v>27.3</v>
      </c>
      <c r="C14" s="122">
        <v>30.9</v>
      </c>
      <c r="D14" s="122">
        <v>15.9</v>
      </c>
      <c r="E14" s="122">
        <v>25.900000000000002</v>
      </c>
      <c r="F14" s="13"/>
      <c r="H14" s="67"/>
      <c r="I14" s="67"/>
      <c r="J14" s="67"/>
      <c r="K14" s="67"/>
    </row>
    <row r="15" spans="1:12" x14ac:dyDescent="0.25">
      <c r="A15" s="6" t="s">
        <v>23</v>
      </c>
      <c r="B15" s="119">
        <v>23.3</v>
      </c>
      <c r="C15" s="122">
        <v>35.199999999999996</v>
      </c>
      <c r="D15" s="122">
        <v>12</v>
      </c>
      <c r="E15" s="122">
        <v>29.5</v>
      </c>
      <c r="F15" s="13"/>
      <c r="H15" s="67"/>
      <c r="I15" s="67"/>
      <c r="J15" s="67"/>
      <c r="K15" s="67"/>
    </row>
    <row r="16" spans="1:12" x14ac:dyDescent="0.25">
      <c r="A16" s="6" t="s">
        <v>24</v>
      </c>
      <c r="B16" s="119">
        <v>8.5</v>
      </c>
      <c r="C16" s="122">
        <v>41.3</v>
      </c>
      <c r="D16" s="122">
        <v>22.900000000000002</v>
      </c>
      <c r="E16" s="122">
        <v>27.3</v>
      </c>
      <c r="F16" s="13"/>
      <c r="H16" s="67"/>
      <c r="I16" s="67"/>
      <c r="J16" s="67"/>
      <c r="K16" s="67"/>
    </row>
    <row r="17" spans="1:11" x14ac:dyDescent="0.25">
      <c r="A17" s="6" t="s">
        <v>25</v>
      </c>
      <c r="B17" s="119">
        <v>32.5</v>
      </c>
      <c r="C17" s="122">
        <v>30.7</v>
      </c>
      <c r="D17" s="122">
        <v>3.8</v>
      </c>
      <c r="E17" s="122">
        <v>33</v>
      </c>
      <c r="F17" s="13"/>
      <c r="H17" s="67"/>
      <c r="I17" s="67"/>
      <c r="J17" s="67"/>
      <c r="K17" s="67"/>
    </row>
    <row r="18" spans="1:11" x14ac:dyDescent="0.25">
      <c r="A18" s="6" t="s">
        <v>26</v>
      </c>
      <c r="B18" s="119">
        <v>31.4</v>
      </c>
      <c r="C18" s="122">
        <v>36.9</v>
      </c>
      <c r="D18" s="122">
        <v>2.9000000000000004</v>
      </c>
      <c r="E18" s="122">
        <v>28.799999999999997</v>
      </c>
      <c r="F18" s="13"/>
      <c r="H18" s="67"/>
      <c r="I18" s="67"/>
      <c r="J18" s="67"/>
      <c r="K18" s="67"/>
    </row>
    <row r="19" spans="1:11" x14ac:dyDescent="0.25">
      <c r="A19" s="6" t="s">
        <v>27</v>
      </c>
      <c r="B19" s="119">
        <v>33.800000000000004</v>
      </c>
      <c r="C19" s="122">
        <v>28.499999999999996</v>
      </c>
      <c r="D19" s="122">
        <v>9.4</v>
      </c>
      <c r="E19" s="122">
        <v>28.4</v>
      </c>
      <c r="F19" s="13"/>
      <c r="H19" s="67"/>
      <c r="I19" s="67"/>
      <c r="J19" s="67"/>
      <c r="K19" s="67"/>
    </row>
    <row r="20" spans="1:11" x14ac:dyDescent="0.25">
      <c r="A20" s="6" t="s">
        <v>28</v>
      </c>
      <c r="B20" s="119">
        <v>30</v>
      </c>
      <c r="C20" s="122">
        <v>31.2</v>
      </c>
      <c r="D20" s="122">
        <v>8.9</v>
      </c>
      <c r="E20" s="122">
        <v>29.9</v>
      </c>
      <c r="F20" s="13"/>
      <c r="H20" s="67"/>
      <c r="I20" s="67"/>
      <c r="J20" s="67"/>
      <c r="K20" s="67"/>
    </row>
    <row r="21" spans="1:11" x14ac:dyDescent="0.25">
      <c r="A21" s="6" t="s">
        <v>29</v>
      </c>
      <c r="B21" s="119">
        <v>31.7</v>
      </c>
      <c r="C21" s="122">
        <v>33.1</v>
      </c>
      <c r="D21" s="122">
        <v>10.8</v>
      </c>
      <c r="E21" s="122">
        <v>24.4</v>
      </c>
      <c r="F21" s="13"/>
      <c r="H21" s="67"/>
      <c r="I21" s="67"/>
      <c r="J21" s="67"/>
      <c r="K21" s="67"/>
    </row>
    <row r="22" spans="1:11" x14ac:dyDescent="0.25">
      <c r="A22" s="7" t="s">
        <v>30</v>
      </c>
      <c r="B22" s="123">
        <v>30.5</v>
      </c>
      <c r="C22" s="124">
        <v>28.7</v>
      </c>
      <c r="D22" s="124">
        <v>12</v>
      </c>
      <c r="E22" s="124">
        <v>28.799999999999997</v>
      </c>
      <c r="F22" s="14"/>
      <c r="H22" s="67"/>
      <c r="I22" s="67"/>
      <c r="J22" s="67"/>
      <c r="K22" s="67"/>
    </row>
    <row r="23" spans="1:11" x14ac:dyDescent="0.25">
      <c r="A23" s="8" t="s">
        <v>175</v>
      </c>
    </row>
    <row r="24" spans="1:11" x14ac:dyDescent="0.25">
      <c r="A24" s="8" t="s">
        <v>7</v>
      </c>
    </row>
  </sheetData>
  <hyperlinks>
    <hyperlink ref="H3" location="'Lisez-moi'!A1" display="Retour au sommair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D5" sqref="D5"/>
    </sheetView>
  </sheetViews>
  <sheetFormatPr baseColWidth="10" defaultRowHeight="15" x14ac:dyDescent="0.25"/>
  <cols>
    <col min="1" max="1" width="75.28515625" customWidth="1"/>
  </cols>
  <sheetData>
    <row r="1" spans="1:11" x14ac:dyDescent="0.25">
      <c r="A1" s="188" t="s">
        <v>246</v>
      </c>
      <c r="K1" s="116" t="s">
        <v>93</v>
      </c>
    </row>
    <row r="3" spans="1:11" x14ac:dyDescent="0.25">
      <c r="A3" s="154" t="s">
        <v>245</v>
      </c>
      <c r="B3" s="154"/>
    </row>
    <row r="4" spans="1:11" x14ac:dyDescent="0.25">
      <c r="A4" s="183" t="s">
        <v>121</v>
      </c>
      <c r="B4" s="184">
        <v>9.7000000000000011</v>
      </c>
    </row>
    <row r="5" spans="1:11" x14ac:dyDescent="0.25">
      <c r="A5" s="182" t="s">
        <v>122</v>
      </c>
      <c r="B5" s="169">
        <v>29.7</v>
      </c>
    </row>
    <row r="6" spans="1:11" x14ac:dyDescent="0.25">
      <c r="A6" s="252" t="s">
        <v>125</v>
      </c>
      <c r="B6" s="169">
        <v>5.3</v>
      </c>
    </row>
    <row r="7" spans="1:11" x14ac:dyDescent="0.25">
      <c r="A7" s="182" t="s">
        <v>124</v>
      </c>
      <c r="B7" s="169">
        <v>31.5</v>
      </c>
    </row>
    <row r="8" spans="1:11" x14ac:dyDescent="0.25">
      <c r="A8" s="185" t="s">
        <v>67</v>
      </c>
      <c r="B8" s="170">
        <v>23.7</v>
      </c>
    </row>
    <row r="9" spans="1:11" x14ac:dyDescent="0.25">
      <c r="A9" s="164" t="s">
        <v>175</v>
      </c>
      <c r="B9" s="154"/>
    </row>
    <row r="10" spans="1:11" x14ac:dyDescent="0.25">
      <c r="A10" s="164" t="s">
        <v>7</v>
      </c>
      <c r="B10" s="154"/>
    </row>
  </sheetData>
  <hyperlinks>
    <hyperlink ref="K1" location="'Lisez-moi'!A1" display="Retour au sommair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H11" sqref="H11"/>
    </sheetView>
  </sheetViews>
  <sheetFormatPr baseColWidth="10" defaultRowHeight="15" x14ac:dyDescent="0.25"/>
  <cols>
    <col min="1" max="1" width="80.5703125" customWidth="1"/>
  </cols>
  <sheetData>
    <row r="1" spans="1:10" x14ac:dyDescent="0.25">
      <c r="A1" s="188" t="s">
        <v>246</v>
      </c>
      <c r="J1" s="72" t="s">
        <v>93</v>
      </c>
    </row>
    <row r="3" spans="1:10" x14ac:dyDescent="0.25">
      <c r="A3" t="s">
        <v>247</v>
      </c>
    </row>
    <row r="4" spans="1:10" x14ac:dyDescent="0.25">
      <c r="B4" s="213" t="s">
        <v>39</v>
      </c>
      <c r="C4" s="200" t="s">
        <v>8</v>
      </c>
      <c r="D4" s="200" t="s">
        <v>9</v>
      </c>
      <c r="E4" s="200" t="s">
        <v>10</v>
      </c>
      <c r="F4" s="200" t="s">
        <v>11</v>
      </c>
      <c r="G4" s="200" t="s">
        <v>12</v>
      </c>
      <c r="H4" s="201" t="s">
        <v>13</v>
      </c>
    </row>
    <row r="5" spans="1:10" x14ac:dyDescent="0.25">
      <c r="A5" s="187" t="s">
        <v>121</v>
      </c>
      <c r="B5" s="227">
        <v>9.7000000000000011</v>
      </c>
      <c r="C5" s="228">
        <v>15.5</v>
      </c>
      <c r="D5" s="228">
        <v>10.9</v>
      </c>
      <c r="E5" s="228">
        <v>11.200000000000001</v>
      </c>
      <c r="F5" s="228">
        <v>10.4</v>
      </c>
      <c r="G5" s="228">
        <v>7.7</v>
      </c>
      <c r="H5" s="229">
        <v>7.6</v>
      </c>
    </row>
    <row r="6" spans="1:10" x14ac:dyDescent="0.25">
      <c r="A6" s="203" t="s">
        <v>122</v>
      </c>
      <c r="B6" s="230">
        <v>29.7</v>
      </c>
      <c r="C6" s="231">
        <v>32.4</v>
      </c>
      <c r="D6" s="231">
        <v>35.199999999999996</v>
      </c>
      <c r="E6" s="231">
        <v>36.700000000000003</v>
      </c>
      <c r="F6" s="231">
        <v>35.799999999999997</v>
      </c>
      <c r="G6" s="231">
        <v>32</v>
      </c>
      <c r="H6" s="232">
        <v>22.3</v>
      </c>
    </row>
    <row r="7" spans="1:10" ht="30" x14ac:dyDescent="0.25">
      <c r="A7" s="210" t="s">
        <v>125</v>
      </c>
      <c r="B7" s="230">
        <v>5.3</v>
      </c>
      <c r="C7" s="231">
        <v>6.8000000000000007</v>
      </c>
      <c r="D7" s="231">
        <v>6.7</v>
      </c>
      <c r="E7" s="231">
        <v>5.8000000000000007</v>
      </c>
      <c r="F7" s="231">
        <v>5.7</v>
      </c>
      <c r="G7" s="231">
        <v>4.9000000000000004</v>
      </c>
      <c r="H7" s="232">
        <v>4.2</v>
      </c>
    </row>
    <row r="8" spans="1:10" x14ac:dyDescent="0.25">
      <c r="A8" s="203" t="s">
        <v>124</v>
      </c>
      <c r="B8" s="230">
        <v>31.5</v>
      </c>
      <c r="C8" s="231">
        <v>23.1</v>
      </c>
      <c r="D8" s="231">
        <v>25.8</v>
      </c>
      <c r="E8" s="231">
        <v>26.8</v>
      </c>
      <c r="F8" s="231">
        <v>28.1</v>
      </c>
      <c r="G8" s="231">
        <v>30.7</v>
      </c>
      <c r="H8" s="232">
        <v>38.9</v>
      </c>
    </row>
    <row r="9" spans="1:10" x14ac:dyDescent="0.25">
      <c r="A9" s="205" t="s">
        <v>67</v>
      </c>
      <c r="B9" s="233">
        <v>23.7</v>
      </c>
      <c r="C9" s="234">
        <v>22.3</v>
      </c>
      <c r="D9" s="234">
        <v>21.3</v>
      </c>
      <c r="E9" s="234">
        <v>19.5</v>
      </c>
      <c r="F9" s="234">
        <v>20</v>
      </c>
      <c r="G9" s="234">
        <v>24.7</v>
      </c>
      <c r="H9" s="235">
        <v>27.1</v>
      </c>
    </row>
    <row r="10" spans="1:10" x14ac:dyDescent="0.25">
      <c r="A10" s="164" t="s">
        <v>175</v>
      </c>
    </row>
    <row r="11" spans="1:10" x14ac:dyDescent="0.25">
      <c r="A11" s="164" t="s">
        <v>7</v>
      </c>
    </row>
  </sheetData>
  <hyperlinks>
    <hyperlink ref="J1" location="'Lisez-moi'!A1" display="Retour au sommaire"/>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21" sqref="H21"/>
    </sheetView>
  </sheetViews>
  <sheetFormatPr baseColWidth="10" defaultRowHeight="15" x14ac:dyDescent="0.25"/>
  <cols>
    <col min="1" max="1" width="90.7109375" customWidth="1"/>
  </cols>
  <sheetData>
    <row r="1" spans="1:9" x14ac:dyDescent="0.25">
      <c r="A1" s="188" t="s">
        <v>246</v>
      </c>
      <c r="I1" s="116" t="s">
        <v>93</v>
      </c>
    </row>
    <row r="3" spans="1:9" x14ac:dyDescent="0.25">
      <c r="A3" s="186" t="s">
        <v>248</v>
      </c>
      <c r="B3" s="186"/>
      <c r="C3" s="186"/>
      <c r="D3" s="186"/>
      <c r="E3" s="186"/>
      <c r="F3" s="186"/>
    </row>
    <row r="4" spans="1:9" ht="183" customHeight="1" x14ac:dyDescent="0.25">
      <c r="A4" s="186"/>
      <c r="B4" s="212" t="s">
        <v>121</v>
      </c>
      <c r="C4" s="209" t="s">
        <v>122</v>
      </c>
      <c r="D4" s="209" t="s">
        <v>123</v>
      </c>
      <c r="E4" s="204" t="s">
        <v>124</v>
      </c>
      <c r="F4" s="211" t="s">
        <v>67</v>
      </c>
      <c r="G4" s="81" t="s">
        <v>78</v>
      </c>
    </row>
    <row r="5" spans="1:9" x14ac:dyDescent="0.25">
      <c r="A5" s="202" t="s">
        <v>0</v>
      </c>
      <c r="B5" s="208">
        <v>9.7000000000000011</v>
      </c>
      <c r="C5" s="206">
        <v>29.7</v>
      </c>
      <c r="D5" s="206">
        <v>5.3</v>
      </c>
      <c r="E5" s="206">
        <v>31.5</v>
      </c>
      <c r="F5" s="207">
        <v>23.7</v>
      </c>
      <c r="G5" s="213"/>
    </row>
    <row r="6" spans="1:9" x14ac:dyDescent="0.25">
      <c r="A6" s="217" t="s">
        <v>46</v>
      </c>
      <c r="B6" s="214">
        <v>3.5000000000000004</v>
      </c>
      <c r="C6" s="215">
        <v>10.6</v>
      </c>
      <c r="D6" s="215">
        <v>2.8000000000000003</v>
      </c>
      <c r="E6" s="215">
        <v>46.6</v>
      </c>
      <c r="F6" s="216">
        <v>36.5</v>
      </c>
      <c r="G6" s="203"/>
    </row>
    <row r="7" spans="1:9" x14ac:dyDescent="0.25">
      <c r="A7" s="217" t="s">
        <v>16</v>
      </c>
      <c r="B7" s="214">
        <v>13.4</v>
      </c>
      <c r="C7" s="215">
        <v>34.699999999999996</v>
      </c>
      <c r="D7" s="215">
        <v>3.4000000000000004</v>
      </c>
      <c r="E7" s="215">
        <v>29.4</v>
      </c>
      <c r="F7" s="216">
        <v>19</v>
      </c>
      <c r="G7" s="203"/>
    </row>
    <row r="8" spans="1:9" x14ac:dyDescent="0.25">
      <c r="A8" s="189" t="s">
        <v>17</v>
      </c>
      <c r="B8" s="195">
        <v>0</v>
      </c>
      <c r="C8" s="193" t="s">
        <v>78</v>
      </c>
      <c r="D8" s="193" t="s">
        <v>78</v>
      </c>
      <c r="E8" s="193">
        <v>0</v>
      </c>
      <c r="F8" s="191" t="s">
        <v>78</v>
      </c>
      <c r="G8" s="198">
        <f>100-SUM(B8:F8)</f>
        <v>100</v>
      </c>
    </row>
    <row r="9" spans="1:9" x14ac:dyDescent="0.25">
      <c r="A9" s="189" t="s">
        <v>18</v>
      </c>
      <c r="B9" s="195">
        <v>7.1</v>
      </c>
      <c r="C9" s="193">
        <v>29.2</v>
      </c>
      <c r="D9" s="193">
        <v>8.1</v>
      </c>
      <c r="E9" s="193">
        <v>33.700000000000003</v>
      </c>
      <c r="F9" s="191">
        <v>22</v>
      </c>
      <c r="G9" s="198"/>
    </row>
    <row r="10" spans="1:9" x14ac:dyDescent="0.25">
      <c r="A10" s="189" t="s">
        <v>19</v>
      </c>
      <c r="B10" s="195">
        <v>3.3000000000000003</v>
      </c>
      <c r="C10" s="193">
        <v>19.7</v>
      </c>
      <c r="D10" s="193">
        <v>6.4</v>
      </c>
      <c r="E10" s="193">
        <v>43.2</v>
      </c>
      <c r="F10" s="191">
        <v>27.400000000000002</v>
      </c>
      <c r="G10" s="203"/>
    </row>
    <row r="11" spans="1:9" x14ac:dyDescent="0.25">
      <c r="A11" s="189" t="s">
        <v>20</v>
      </c>
      <c r="B11" s="195">
        <v>11.5</v>
      </c>
      <c r="C11" s="193">
        <v>29.4</v>
      </c>
      <c r="D11" s="193">
        <v>5.5</v>
      </c>
      <c r="E11" s="193">
        <v>31.2</v>
      </c>
      <c r="F11" s="191">
        <v>22.400000000000002</v>
      </c>
      <c r="G11" s="203"/>
    </row>
    <row r="12" spans="1:9" x14ac:dyDescent="0.25">
      <c r="A12" s="189" t="s">
        <v>21</v>
      </c>
      <c r="B12" s="195">
        <v>7.1</v>
      </c>
      <c r="C12" s="193">
        <v>29.2</v>
      </c>
      <c r="D12" s="193">
        <v>6.7</v>
      </c>
      <c r="E12" s="193">
        <v>35.9</v>
      </c>
      <c r="F12" s="191">
        <v>21.2</v>
      </c>
      <c r="G12" s="203"/>
    </row>
    <row r="13" spans="1:9" x14ac:dyDescent="0.25">
      <c r="A13" s="189" t="s">
        <v>22</v>
      </c>
      <c r="B13" s="195">
        <v>10.199999999999999</v>
      </c>
      <c r="C13" s="193">
        <v>28.799999999999997</v>
      </c>
      <c r="D13" s="193">
        <v>4.8</v>
      </c>
      <c r="E13" s="193">
        <v>34.5</v>
      </c>
      <c r="F13" s="191">
        <v>21.7</v>
      </c>
      <c r="G13" s="203"/>
    </row>
    <row r="14" spans="1:9" x14ac:dyDescent="0.25">
      <c r="A14" s="189" t="s">
        <v>23</v>
      </c>
      <c r="B14" s="195">
        <v>7.6</v>
      </c>
      <c r="C14" s="193">
        <v>27.700000000000003</v>
      </c>
      <c r="D14" s="193">
        <v>4.2</v>
      </c>
      <c r="E14" s="193">
        <v>37.1</v>
      </c>
      <c r="F14" s="191">
        <v>23.400000000000002</v>
      </c>
      <c r="G14" s="203"/>
    </row>
    <row r="15" spans="1:9" x14ac:dyDescent="0.25">
      <c r="A15" s="189" t="s">
        <v>24</v>
      </c>
      <c r="B15" s="195">
        <v>2.9000000000000004</v>
      </c>
      <c r="C15" s="193">
        <v>21.4</v>
      </c>
      <c r="D15" s="193">
        <v>9.5</v>
      </c>
      <c r="E15" s="193">
        <v>43.2</v>
      </c>
      <c r="F15" s="191">
        <v>23</v>
      </c>
      <c r="G15" s="203"/>
    </row>
    <row r="16" spans="1:9" x14ac:dyDescent="0.25">
      <c r="A16" s="189" t="s">
        <v>25</v>
      </c>
      <c r="B16" s="195">
        <v>13.100000000000001</v>
      </c>
      <c r="C16" s="193">
        <v>21.4</v>
      </c>
      <c r="D16" s="193">
        <v>4</v>
      </c>
      <c r="E16" s="193">
        <v>27.6</v>
      </c>
      <c r="F16" s="191">
        <v>34</v>
      </c>
      <c r="G16" s="203"/>
    </row>
    <row r="17" spans="1:7" x14ac:dyDescent="0.25">
      <c r="A17" s="189" t="s">
        <v>26</v>
      </c>
      <c r="B17" s="195">
        <v>14.099999999999998</v>
      </c>
      <c r="C17" s="193">
        <v>25.2</v>
      </c>
      <c r="D17" s="193">
        <v>4.3</v>
      </c>
      <c r="E17" s="193">
        <v>34.300000000000004</v>
      </c>
      <c r="F17" s="191">
        <v>22.1</v>
      </c>
      <c r="G17" s="203"/>
    </row>
    <row r="18" spans="1:7" x14ac:dyDescent="0.25">
      <c r="A18" s="189" t="s">
        <v>27</v>
      </c>
      <c r="B18" s="195">
        <v>8.1</v>
      </c>
      <c r="C18" s="193">
        <v>33.900000000000006</v>
      </c>
      <c r="D18" s="193">
        <v>3.1</v>
      </c>
      <c r="E18" s="193">
        <v>27.1</v>
      </c>
      <c r="F18" s="191">
        <v>27.800000000000004</v>
      </c>
      <c r="G18" s="203"/>
    </row>
    <row r="19" spans="1:7" x14ac:dyDescent="0.25">
      <c r="A19" s="189" t="s">
        <v>28</v>
      </c>
      <c r="B19" s="195">
        <v>12.3</v>
      </c>
      <c r="C19" s="193">
        <v>32.1</v>
      </c>
      <c r="D19" s="193">
        <v>4.9000000000000004</v>
      </c>
      <c r="E19" s="193">
        <v>20.9</v>
      </c>
      <c r="F19" s="191">
        <v>29.799999999999997</v>
      </c>
      <c r="G19" s="203"/>
    </row>
    <row r="20" spans="1:7" x14ac:dyDescent="0.25">
      <c r="A20" s="189" t="s">
        <v>29</v>
      </c>
      <c r="B20" s="195">
        <v>9.1</v>
      </c>
      <c r="C20" s="193">
        <v>38.6</v>
      </c>
      <c r="D20" s="193">
        <v>5.2</v>
      </c>
      <c r="E20" s="193">
        <v>29.4</v>
      </c>
      <c r="F20" s="191">
        <v>17.7</v>
      </c>
      <c r="G20" s="203"/>
    </row>
    <row r="21" spans="1:7" x14ac:dyDescent="0.25">
      <c r="A21" s="190" t="s">
        <v>30</v>
      </c>
      <c r="B21" s="196">
        <v>11</v>
      </c>
      <c r="C21" s="194">
        <v>34.200000000000003</v>
      </c>
      <c r="D21" s="194">
        <v>7.8</v>
      </c>
      <c r="E21" s="194">
        <v>23.9</v>
      </c>
      <c r="F21" s="192">
        <v>23.1</v>
      </c>
      <c r="G21" s="205"/>
    </row>
    <row r="22" spans="1:7" x14ac:dyDescent="0.25">
      <c r="A22" s="164" t="s">
        <v>175</v>
      </c>
    </row>
    <row r="23" spans="1:7" x14ac:dyDescent="0.25">
      <c r="A23" s="164" t="s">
        <v>7</v>
      </c>
    </row>
  </sheetData>
  <hyperlinks>
    <hyperlink ref="I1" location="'Lisez-moi'!A1" display="Retour au sommair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E6" sqref="E6"/>
    </sheetView>
  </sheetViews>
  <sheetFormatPr baseColWidth="10" defaultRowHeight="15" x14ac:dyDescent="0.25"/>
  <cols>
    <col min="1" max="1" width="73.28515625" customWidth="1"/>
  </cols>
  <sheetData>
    <row r="1" spans="1:11" x14ac:dyDescent="0.25">
      <c r="A1" s="153" t="s">
        <v>249</v>
      </c>
      <c r="B1" s="154"/>
      <c r="C1" s="154"/>
      <c r="D1" s="154"/>
      <c r="K1" s="116" t="s">
        <v>93</v>
      </c>
    </row>
    <row r="2" spans="1:11" x14ac:dyDescent="0.25">
      <c r="A2" s="154"/>
      <c r="B2" s="154"/>
      <c r="C2" s="154"/>
      <c r="D2" s="154"/>
    </row>
    <row r="3" spans="1:11" x14ac:dyDescent="0.25">
      <c r="A3" s="154" t="s">
        <v>250</v>
      </c>
      <c r="B3" s="154"/>
      <c r="C3" s="154"/>
      <c r="D3" s="154"/>
    </row>
    <row r="4" spans="1:11" x14ac:dyDescent="0.25">
      <c r="A4" s="183" t="s">
        <v>126</v>
      </c>
      <c r="B4" s="219">
        <v>29.099999999999998</v>
      </c>
      <c r="C4" s="154"/>
      <c r="D4" s="154"/>
    </row>
    <row r="5" spans="1:11" x14ac:dyDescent="0.25">
      <c r="A5" s="182" t="s">
        <v>127</v>
      </c>
      <c r="B5" s="156">
        <v>33.4</v>
      </c>
      <c r="C5" s="154"/>
      <c r="D5" s="154"/>
    </row>
    <row r="6" spans="1:11" x14ac:dyDescent="0.25">
      <c r="A6" s="182" t="s">
        <v>128</v>
      </c>
      <c r="B6" s="156">
        <v>11.4</v>
      </c>
      <c r="C6" s="154"/>
      <c r="D6" s="154"/>
    </row>
    <row r="7" spans="1:11" x14ac:dyDescent="0.25">
      <c r="A7" s="185" t="s">
        <v>67</v>
      </c>
      <c r="B7" s="163">
        <v>26.1</v>
      </c>
      <c r="C7" s="154"/>
      <c r="D7" s="154"/>
    </row>
    <row r="8" spans="1:11" x14ac:dyDescent="0.25">
      <c r="A8" s="164" t="s">
        <v>175</v>
      </c>
      <c r="B8" s="154"/>
      <c r="C8" s="154"/>
      <c r="D8" s="154"/>
    </row>
    <row r="9" spans="1:11" x14ac:dyDescent="0.25">
      <c r="A9" s="164" t="s">
        <v>7</v>
      </c>
      <c r="B9" s="154"/>
      <c r="C9" s="154"/>
      <c r="D9" s="154"/>
    </row>
  </sheetData>
  <hyperlinks>
    <hyperlink ref="K1" location="'Lisez-moi'!A1" display="Retour au sommair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E10"/>
  <sheetViews>
    <sheetView workbookViewId="0">
      <selection activeCell="G7" sqref="G7"/>
    </sheetView>
  </sheetViews>
  <sheetFormatPr baseColWidth="10" defaultRowHeight="15" x14ac:dyDescent="0.25"/>
  <cols>
    <col min="1" max="1" width="80" customWidth="1"/>
  </cols>
  <sheetData>
    <row r="1" spans="1:5" x14ac:dyDescent="0.25">
      <c r="A1" s="4" t="s">
        <v>152</v>
      </c>
      <c r="B1" s="69"/>
      <c r="C1" s="69"/>
      <c r="E1" s="72" t="s">
        <v>93</v>
      </c>
    </row>
    <row r="2" spans="1:5" x14ac:dyDescent="0.25">
      <c r="A2" s="69"/>
      <c r="B2" s="69"/>
      <c r="C2" s="69"/>
    </row>
    <row r="3" spans="1:5" x14ac:dyDescent="0.25">
      <c r="A3" s="69" t="s">
        <v>88</v>
      </c>
      <c r="B3" s="69"/>
      <c r="C3" s="69"/>
    </row>
    <row r="4" spans="1:5" ht="32.25" customHeight="1" x14ac:dyDescent="0.25">
      <c r="A4" s="39" t="s">
        <v>106</v>
      </c>
      <c r="B4" s="12">
        <v>66.900000000000006</v>
      </c>
      <c r="C4" s="69"/>
    </row>
    <row r="5" spans="1:5" ht="32.25" customHeight="1" x14ac:dyDescent="0.25">
      <c r="A5" s="61" t="s">
        <v>107</v>
      </c>
      <c r="B5" s="13">
        <v>23.3</v>
      </c>
      <c r="C5" s="69"/>
    </row>
    <row r="6" spans="1:5" ht="32.25" customHeight="1" x14ac:dyDescent="0.25">
      <c r="A6" s="61" t="s">
        <v>108</v>
      </c>
      <c r="B6" s="13">
        <v>2.8000000000000003</v>
      </c>
      <c r="C6" s="69"/>
    </row>
    <row r="7" spans="1:5" ht="32.25" customHeight="1" x14ac:dyDescent="0.25">
      <c r="A7" s="40" t="s">
        <v>109</v>
      </c>
      <c r="B7" s="14">
        <v>6.9</v>
      </c>
      <c r="C7" s="69"/>
    </row>
    <row r="8" spans="1:5" x14ac:dyDescent="0.25">
      <c r="A8" s="8" t="s">
        <v>153</v>
      </c>
      <c r="B8" s="69"/>
      <c r="C8" s="69"/>
    </row>
    <row r="9" spans="1:5" x14ac:dyDescent="0.25">
      <c r="A9" s="8" t="s">
        <v>175</v>
      </c>
      <c r="B9" s="69"/>
      <c r="C9" s="69"/>
    </row>
    <row r="10" spans="1:5" x14ac:dyDescent="0.25">
      <c r="A10" s="8" t="s">
        <v>7</v>
      </c>
      <c r="B10" s="69"/>
      <c r="C10" s="69"/>
    </row>
  </sheetData>
  <hyperlinks>
    <hyperlink ref="C1" location="'Lisez-moi'!A1" display="Retour au sommaire"/>
    <hyperlink ref="E1" location="'Lisez-moi'!A1" display="Retour au sommaire"/>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J9" sqref="J9"/>
    </sheetView>
  </sheetViews>
  <sheetFormatPr baseColWidth="10" defaultRowHeight="15" x14ac:dyDescent="0.25"/>
  <cols>
    <col min="1" max="1" width="71.5703125" customWidth="1"/>
  </cols>
  <sheetData>
    <row r="1" spans="1:11" x14ac:dyDescent="0.25">
      <c r="A1" s="153" t="s">
        <v>249</v>
      </c>
      <c r="K1" s="116" t="s">
        <v>93</v>
      </c>
    </row>
    <row r="3" spans="1:11" x14ac:dyDescent="0.25">
      <c r="A3" s="186" t="s">
        <v>251</v>
      </c>
      <c r="B3" s="186"/>
      <c r="C3" s="186"/>
      <c r="D3" s="186"/>
      <c r="E3" s="186"/>
      <c r="F3" s="186"/>
      <c r="G3" s="186"/>
      <c r="H3" s="186"/>
    </row>
    <row r="4" spans="1:11" x14ac:dyDescent="0.25">
      <c r="A4" s="186"/>
      <c r="B4" s="100" t="s">
        <v>39</v>
      </c>
      <c r="C4" s="34" t="s">
        <v>8</v>
      </c>
      <c r="D4" s="98" t="s">
        <v>9</v>
      </c>
      <c r="E4" s="98" t="s">
        <v>10</v>
      </c>
      <c r="F4" s="98" t="s">
        <v>11</v>
      </c>
      <c r="G4" s="98" t="s">
        <v>12</v>
      </c>
      <c r="H4" s="99" t="s">
        <v>13</v>
      </c>
    </row>
    <row r="5" spans="1:11" x14ac:dyDescent="0.25">
      <c r="A5" s="220" t="s">
        <v>90</v>
      </c>
      <c r="B5" s="27">
        <v>29.099999999999998</v>
      </c>
      <c r="C5" s="195">
        <v>31.8</v>
      </c>
      <c r="D5" s="193">
        <v>31.1</v>
      </c>
      <c r="E5" s="193">
        <v>31.900000000000002</v>
      </c>
      <c r="F5" s="193">
        <v>32.1</v>
      </c>
      <c r="G5" s="193">
        <v>30.7</v>
      </c>
      <c r="H5" s="191">
        <v>25.5</v>
      </c>
    </row>
    <row r="6" spans="1:11" x14ac:dyDescent="0.25">
      <c r="A6" s="221" t="s">
        <v>127</v>
      </c>
      <c r="B6" s="28">
        <v>33.4</v>
      </c>
      <c r="C6" s="195">
        <v>33</v>
      </c>
      <c r="D6" s="193">
        <v>34.1</v>
      </c>
      <c r="E6" s="193">
        <v>33.900000000000006</v>
      </c>
      <c r="F6" s="193">
        <v>34.300000000000004</v>
      </c>
      <c r="G6" s="193">
        <v>34</v>
      </c>
      <c r="H6" s="191">
        <v>32.6</v>
      </c>
    </row>
    <row r="7" spans="1:11" x14ac:dyDescent="0.25">
      <c r="A7" s="253" t="s">
        <v>128</v>
      </c>
      <c r="B7" s="28">
        <v>11.4</v>
      </c>
      <c r="C7" s="195">
        <v>12.7</v>
      </c>
      <c r="D7" s="193">
        <v>11.700000000000001</v>
      </c>
      <c r="E7" s="193">
        <v>9.6</v>
      </c>
      <c r="F7" s="193">
        <v>8.5</v>
      </c>
      <c r="G7" s="193">
        <v>7.0000000000000009</v>
      </c>
      <c r="H7" s="191">
        <v>13.4</v>
      </c>
    </row>
    <row r="8" spans="1:11" x14ac:dyDescent="0.25">
      <c r="A8" s="222" t="s">
        <v>67</v>
      </c>
      <c r="B8" s="29">
        <v>26.1</v>
      </c>
      <c r="C8" s="196">
        <v>22.400000000000002</v>
      </c>
      <c r="D8" s="194">
        <v>23.1</v>
      </c>
      <c r="E8" s="194">
        <v>24.7</v>
      </c>
      <c r="F8" s="194">
        <v>25</v>
      </c>
      <c r="G8" s="194">
        <v>28.299999999999997</v>
      </c>
      <c r="H8" s="192">
        <v>28.499999999999996</v>
      </c>
    </row>
    <row r="9" spans="1:11" x14ac:dyDescent="0.25">
      <c r="A9" s="223" t="s">
        <v>175</v>
      </c>
      <c r="B9" s="115"/>
      <c r="C9" s="115"/>
      <c r="D9" s="115"/>
      <c r="E9" s="115"/>
      <c r="F9" s="115"/>
      <c r="G9" s="115"/>
      <c r="H9" s="115"/>
    </row>
    <row r="10" spans="1:11" x14ac:dyDescent="0.25">
      <c r="A10" s="223" t="s">
        <v>7</v>
      </c>
    </row>
  </sheetData>
  <hyperlinks>
    <hyperlink ref="K1" location="'Lisez-moi'!A1" display="Retour au sommair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H7" sqref="H7"/>
    </sheetView>
  </sheetViews>
  <sheetFormatPr baseColWidth="10" defaultRowHeight="15" x14ac:dyDescent="0.25"/>
  <cols>
    <col min="1" max="1" width="90.28515625" customWidth="1"/>
    <col min="4" max="4" width="9.42578125" bestFit="1" customWidth="1"/>
  </cols>
  <sheetData>
    <row r="1" spans="1:10" x14ac:dyDescent="0.25">
      <c r="A1" s="153" t="s">
        <v>249</v>
      </c>
      <c r="J1" s="116" t="s">
        <v>93</v>
      </c>
    </row>
    <row r="3" spans="1:10" x14ac:dyDescent="0.25">
      <c r="A3" s="186" t="s">
        <v>252</v>
      </c>
      <c r="B3" s="186"/>
      <c r="C3" s="186"/>
      <c r="D3" s="186"/>
      <c r="E3" s="186"/>
    </row>
    <row r="4" spans="1:10" ht="192.75" customHeight="1" x14ac:dyDescent="0.25">
      <c r="A4" s="186"/>
      <c r="B4" s="212" t="s">
        <v>126</v>
      </c>
      <c r="C4" s="209" t="s">
        <v>127</v>
      </c>
      <c r="D4" s="209" t="s">
        <v>128</v>
      </c>
      <c r="E4" s="211" t="s">
        <v>67</v>
      </c>
      <c r="F4" s="224" t="s">
        <v>78</v>
      </c>
    </row>
    <row r="5" spans="1:10" x14ac:dyDescent="0.25">
      <c r="A5" s="202" t="s">
        <v>0</v>
      </c>
      <c r="B5" s="208">
        <v>29.099999999999998</v>
      </c>
      <c r="C5" s="206">
        <v>33.4</v>
      </c>
      <c r="D5" s="206">
        <v>11.4</v>
      </c>
      <c r="E5" s="207">
        <v>26.1</v>
      </c>
      <c r="F5" s="213"/>
    </row>
    <row r="6" spans="1:10" x14ac:dyDescent="0.25">
      <c r="A6" s="217" t="s">
        <v>46</v>
      </c>
      <c r="B6" s="214">
        <v>10.299999999999999</v>
      </c>
      <c r="C6" s="215">
        <v>27.400000000000002</v>
      </c>
      <c r="D6" s="215">
        <v>26.6</v>
      </c>
      <c r="E6" s="216">
        <v>35.699999999999996</v>
      </c>
      <c r="F6" s="203"/>
    </row>
    <row r="7" spans="1:10" x14ac:dyDescent="0.25">
      <c r="A7" s="217" t="s">
        <v>16</v>
      </c>
      <c r="B7" s="214">
        <v>37.299999999999997</v>
      </c>
      <c r="C7" s="215">
        <v>35.699999999999996</v>
      </c>
      <c r="D7" s="215">
        <v>4.3</v>
      </c>
      <c r="E7" s="216">
        <v>22.6</v>
      </c>
      <c r="F7" s="203"/>
    </row>
    <row r="8" spans="1:10" x14ac:dyDescent="0.25">
      <c r="A8" s="189" t="s">
        <v>17</v>
      </c>
      <c r="B8" s="119" t="s">
        <v>78</v>
      </c>
      <c r="C8" s="122">
        <v>83.6</v>
      </c>
      <c r="D8" s="122" t="s">
        <v>78</v>
      </c>
      <c r="E8" s="120">
        <v>0</v>
      </c>
      <c r="F8" s="198">
        <f>100-SUM(B8:E8)</f>
        <v>16.400000000000006</v>
      </c>
    </row>
    <row r="9" spans="1:10" x14ac:dyDescent="0.25">
      <c r="A9" s="189" t="s">
        <v>18</v>
      </c>
      <c r="B9" s="195">
        <v>23.400000000000002</v>
      </c>
      <c r="C9" s="193">
        <v>44.9</v>
      </c>
      <c r="D9" s="193">
        <v>7.6</v>
      </c>
      <c r="E9" s="191">
        <v>24.099999999999998</v>
      </c>
      <c r="F9" s="203"/>
    </row>
    <row r="10" spans="1:10" x14ac:dyDescent="0.25">
      <c r="A10" s="189" t="s">
        <v>19</v>
      </c>
      <c r="B10" s="195">
        <v>19.7</v>
      </c>
      <c r="C10" s="193">
        <v>32.9</v>
      </c>
      <c r="D10" s="193">
        <v>17.8</v>
      </c>
      <c r="E10" s="191">
        <v>29.599999999999998</v>
      </c>
      <c r="F10" s="203"/>
    </row>
    <row r="11" spans="1:10" x14ac:dyDescent="0.25">
      <c r="A11" s="189" t="s">
        <v>20</v>
      </c>
      <c r="B11" s="195">
        <v>32</v>
      </c>
      <c r="C11" s="193">
        <v>38.4</v>
      </c>
      <c r="D11" s="193">
        <v>5.5</v>
      </c>
      <c r="E11" s="191">
        <v>24.099999999999998</v>
      </c>
      <c r="F11" s="203"/>
    </row>
    <row r="12" spans="1:10" x14ac:dyDescent="0.25">
      <c r="A12" s="189" t="s">
        <v>21</v>
      </c>
      <c r="B12" s="195">
        <v>23.799999999999997</v>
      </c>
      <c r="C12" s="193">
        <v>44.800000000000004</v>
      </c>
      <c r="D12" s="193">
        <v>10.9</v>
      </c>
      <c r="E12" s="191">
        <v>20.5</v>
      </c>
      <c r="F12" s="203"/>
    </row>
    <row r="13" spans="1:10" x14ac:dyDescent="0.25">
      <c r="A13" s="189" t="s">
        <v>22</v>
      </c>
      <c r="B13" s="195">
        <v>28.499999999999996</v>
      </c>
      <c r="C13" s="193">
        <v>30.9</v>
      </c>
      <c r="D13" s="193">
        <v>15.9</v>
      </c>
      <c r="E13" s="191">
        <v>24.7</v>
      </c>
      <c r="F13" s="203"/>
    </row>
    <row r="14" spans="1:10" x14ac:dyDescent="0.25">
      <c r="A14" s="189" t="s">
        <v>23</v>
      </c>
      <c r="B14" s="195">
        <v>29.7</v>
      </c>
      <c r="C14" s="193">
        <v>29.4</v>
      </c>
      <c r="D14" s="193">
        <v>16.7</v>
      </c>
      <c r="E14" s="191">
        <v>24.2</v>
      </c>
      <c r="F14" s="203"/>
    </row>
    <row r="15" spans="1:10" x14ac:dyDescent="0.25">
      <c r="A15" s="189" t="s">
        <v>24</v>
      </c>
      <c r="B15" s="195">
        <v>8.7999999999999989</v>
      </c>
      <c r="C15" s="193">
        <v>41</v>
      </c>
      <c r="D15" s="193">
        <v>26.900000000000002</v>
      </c>
      <c r="E15" s="191">
        <v>23.3</v>
      </c>
      <c r="F15" s="203"/>
    </row>
    <row r="16" spans="1:10" x14ac:dyDescent="0.25">
      <c r="A16" s="189" t="s">
        <v>25</v>
      </c>
      <c r="B16" s="195">
        <v>34.699999999999996</v>
      </c>
      <c r="C16" s="193">
        <v>26.700000000000003</v>
      </c>
      <c r="D16" s="193">
        <v>7.3999999999999995</v>
      </c>
      <c r="E16" s="191">
        <v>31.2</v>
      </c>
      <c r="F16" s="203"/>
    </row>
    <row r="17" spans="1:6" x14ac:dyDescent="0.25">
      <c r="A17" s="189" t="s">
        <v>26</v>
      </c>
      <c r="B17" s="195">
        <v>30.9</v>
      </c>
      <c r="C17" s="193">
        <v>37</v>
      </c>
      <c r="D17" s="193">
        <v>2.2999999999999998</v>
      </c>
      <c r="E17" s="191">
        <v>29.7</v>
      </c>
      <c r="F17" s="203"/>
    </row>
    <row r="18" spans="1:6" x14ac:dyDescent="0.25">
      <c r="A18" s="189" t="s">
        <v>27</v>
      </c>
      <c r="B18" s="195">
        <v>34</v>
      </c>
      <c r="C18" s="193">
        <v>30.3</v>
      </c>
      <c r="D18" s="193">
        <v>7.7</v>
      </c>
      <c r="E18" s="191">
        <v>28.000000000000004</v>
      </c>
      <c r="F18" s="203"/>
    </row>
    <row r="19" spans="1:6" x14ac:dyDescent="0.25">
      <c r="A19" s="189" t="s">
        <v>28</v>
      </c>
      <c r="B19" s="195">
        <v>30.3</v>
      </c>
      <c r="C19" s="193">
        <v>32.200000000000003</v>
      </c>
      <c r="D19" s="193">
        <v>6.7</v>
      </c>
      <c r="E19" s="191">
        <v>30.8</v>
      </c>
      <c r="F19" s="203"/>
    </row>
    <row r="20" spans="1:6" x14ac:dyDescent="0.25">
      <c r="A20" s="189" t="s">
        <v>29</v>
      </c>
      <c r="B20" s="195">
        <v>35.799999999999997</v>
      </c>
      <c r="C20" s="193">
        <v>29.9</v>
      </c>
      <c r="D20" s="193">
        <v>10.4</v>
      </c>
      <c r="E20" s="191">
        <v>23.9</v>
      </c>
      <c r="F20" s="203"/>
    </row>
    <row r="21" spans="1:6" x14ac:dyDescent="0.25">
      <c r="A21" s="190" t="s">
        <v>30</v>
      </c>
      <c r="B21" s="196">
        <v>30.3</v>
      </c>
      <c r="C21" s="194">
        <v>26.6</v>
      </c>
      <c r="D21" s="194">
        <v>14.099999999999998</v>
      </c>
      <c r="E21" s="192">
        <v>28.999999999999996</v>
      </c>
      <c r="F21" s="205"/>
    </row>
  </sheetData>
  <hyperlinks>
    <hyperlink ref="J1" location="'Lisez-moi'!A1" display="Retour au sommair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E41"/>
  <sheetViews>
    <sheetView workbookViewId="0">
      <selection activeCell="E6" sqref="E6"/>
    </sheetView>
  </sheetViews>
  <sheetFormatPr baseColWidth="10" defaultRowHeight="15" x14ac:dyDescent="0.25"/>
  <cols>
    <col min="1" max="1" width="90.7109375" style="83" customWidth="1"/>
    <col min="2" max="8" width="11.42578125" style="83"/>
    <col min="9" max="9" width="2.7109375" style="83" customWidth="1"/>
    <col min="10" max="16" width="10.42578125" style="83" customWidth="1"/>
    <col min="17" max="16384" width="11.42578125" style="83"/>
  </cols>
  <sheetData>
    <row r="1" spans="1:5" x14ac:dyDescent="0.25">
      <c r="A1" s="85" t="s">
        <v>99</v>
      </c>
      <c r="E1" s="116" t="s">
        <v>93</v>
      </c>
    </row>
    <row r="3" spans="1:5" x14ac:dyDescent="0.25">
      <c r="A3" s="83" t="s">
        <v>253</v>
      </c>
    </row>
    <row r="5" spans="1:5" x14ac:dyDescent="0.25">
      <c r="A5" s="84" t="s">
        <v>68</v>
      </c>
      <c r="B5" s="101">
        <v>25.900000000000002</v>
      </c>
    </row>
    <row r="6" spans="1:5" x14ac:dyDescent="0.25">
      <c r="A6" s="105" t="s">
        <v>129</v>
      </c>
      <c r="B6" s="102">
        <v>5.8999999999999995</v>
      </c>
    </row>
    <row r="7" spans="1:5" x14ac:dyDescent="0.25">
      <c r="A7" s="105" t="s">
        <v>132</v>
      </c>
      <c r="B7" s="102">
        <v>8.4</v>
      </c>
    </row>
    <row r="8" spans="1:5" x14ac:dyDescent="0.25">
      <c r="A8" s="105" t="s">
        <v>130</v>
      </c>
      <c r="B8" s="102">
        <v>11.700000000000001</v>
      </c>
    </row>
    <row r="9" spans="1:5" x14ac:dyDescent="0.25">
      <c r="A9" s="114" t="s">
        <v>131</v>
      </c>
      <c r="B9" s="102">
        <v>13.100000000000001</v>
      </c>
    </row>
    <row r="10" spans="1:5" x14ac:dyDescent="0.25">
      <c r="A10" s="109" t="s">
        <v>67</v>
      </c>
      <c r="B10" s="103">
        <v>35</v>
      </c>
    </row>
    <row r="11" spans="1:5" x14ac:dyDescent="0.25">
      <c r="A11" s="88" t="s">
        <v>175</v>
      </c>
    </row>
    <row r="12" spans="1:5" x14ac:dyDescent="0.25">
      <c r="A12" s="88" t="s">
        <v>7</v>
      </c>
    </row>
    <row r="13" spans="1:5" x14ac:dyDescent="0.25">
      <c r="A13" s="113"/>
    </row>
    <row r="14" spans="1:5" x14ac:dyDescent="0.25">
      <c r="A14" s="113"/>
    </row>
    <row r="15" spans="1:5" x14ac:dyDescent="0.25">
      <c r="A15" s="113"/>
    </row>
    <row r="16" spans="1:5" x14ac:dyDescent="0.25">
      <c r="A16" s="113"/>
    </row>
    <row r="17" spans="1:1" x14ac:dyDescent="0.25">
      <c r="A17" s="113"/>
    </row>
    <row r="18" spans="1:1" x14ac:dyDescent="0.25">
      <c r="A18" s="113"/>
    </row>
    <row r="19" spans="1:1" x14ac:dyDescent="0.25">
      <c r="A19" s="113"/>
    </row>
    <row r="20" spans="1:1" x14ac:dyDescent="0.25">
      <c r="A20" s="113"/>
    </row>
    <row r="21" spans="1:1" x14ac:dyDescent="0.25">
      <c r="A21" s="113"/>
    </row>
    <row r="22" spans="1:1" x14ac:dyDescent="0.25">
      <c r="A22" s="113"/>
    </row>
    <row r="23" spans="1:1" x14ac:dyDescent="0.25">
      <c r="A23" s="113"/>
    </row>
    <row r="24" spans="1:1" x14ac:dyDescent="0.25">
      <c r="A24" s="113"/>
    </row>
    <row r="25" spans="1:1" x14ac:dyDescent="0.25">
      <c r="A25" s="113"/>
    </row>
    <row r="26" spans="1:1" x14ac:dyDescent="0.25">
      <c r="A26" s="113"/>
    </row>
    <row r="27" spans="1:1" x14ac:dyDescent="0.25">
      <c r="A27" s="113"/>
    </row>
    <row r="28" spans="1:1" x14ac:dyDescent="0.25">
      <c r="A28" s="113"/>
    </row>
    <row r="29" spans="1:1" x14ac:dyDescent="0.25">
      <c r="A29" s="113"/>
    </row>
    <row r="30" spans="1:1" x14ac:dyDescent="0.25">
      <c r="A30" s="113"/>
    </row>
    <row r="31" spans="1:1" x14ac:dyDescent="0.25">
      <c r="A31" s="113"/>
    </row>
    <row r="32" spans="1:1" x14ac:dyDescent="0.25">
      <c r="A32" s="113"/>
    </row>
    <row r="33" spans="1:1" x14ac:dyDescent="0.25">
      <c r="A33" s="113"/>
    </row>
    <row r="34" spans="1:1" x14ac:dyDescent="0.25">
      <c r="A34" s="113"/>
    </row>
    <row r="35" spans="1:1" x14ac:dyDescent="0.25">
      <c r="A35" s="113"/>
    </row>
    <row r="36" spans="1:1" x14ac:dyDescent="0.25">
      <c r="A36" s="113"/>
    </row>
    <row r="37" spans="1:1" x14ac:dyDescent="0.25">
      <c r="A37" s="113"/>
    </row>
    <row r="38" spans="1:1" x14ac:dyDescent="0.25">
      <c r="A38" s="113"/>
    </row>
    <row r="39" spans="1:1" x14ac:dyDescent="0.25">
      <c r="A39" s="113"/>
    </row>
    <row r="40" spans="1:1" x14ac:dyDescent="0.25">
      <c r="A40" s="113"/>
    </row>
    <row r="41" spans="1:1" x14ac:dyDescent="0.25">
      <c r="A41" s="113"/>
    </row>
  </sheetData>
  <hyperlinks>
    <hyperlink ref="E1" location="'Lisez-moi'!A1" display="Retour au sommair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dimension ref="A1:P38"/>
  <sheetViews>
    <sheetView zoomScaleNormal="100" workbookViewId="0">
      <selection activeCell="C12" sqref="C12"/>
    </sheetView>
  </sheetViews>
  <sheetFormatPr baseColWidth="10" defaultRowHeight="15" x14ac:dyDescent="0.25"/>
  <cols>
    <col min="1" max="1" width="90.7109375" style="83" customWidth="1"/>
    <col min="2" max="8" width="11.42578125" style="83"/>
    <col min="9" max="9" width="13" style="83" customWidth="1"/>
    <col min="10" max="16" width="10.42578125" style="83" customWidth="1"/>
    <col min="17" max="16384" width="11.42578125" style="83"/>
  </cols>
  <sheetData>
    <row r="1" spans="1:16" x14ac:dyDescent="0.25">
      <c r="A1" s="85" t="s">
        <v>99</v>
      </c>
      <c r="F1" s="116" t="s">
        <v>93</v>
      </c>
    </row>
    <row r="3" spans="1:16" x14ac:dyDescent="0.25">
      <c r="A3" s="83" t="s">
        <v>254</v>
      </c>
    </row>
    <row r="4" spans="1:16" x14ac:dyDescent="0.25">
      <c r="B4" s="100" t="s">
        <v>0</v>
      </c>
      <c r="C4" s="97" t="s">
        <v>8</v>
      </c>
      <c r="D4" s="98" t="s">
        <v>9</v>
      </c>
      <c r="E4" s="98" t="s">
        <v>10</v>
      </c>
      <c r="F4" s="98" t="s">
        <v>11</v>
      </c>
      <c r="G4" s="98" t="s">
        <v>12</v>
      </c>
      <c r="H4" s="99" t="s">
        <v>13</v>
      </c>
    </row>
    <row r="5" spans="1:16" x14ac:dyDescent="0.25">
      <c r="A5" s="187" t="s">
        <v>68</v>
      </c>
      <c r="B5" s="101">
        <v>25.900000000000002</v>
      </c>
      <c r="C5" s="92">
        <v>26.8</v>
      </c>
      <c r="D5" s="92">
        <v>28.1</v>
      </c>
      <c r="E5" s="92">
        <v>30.4</v>
      </c>
      <c r="F5" s="92">
        <v>30.2</v>
      </c>
      <c r="G5" s="92">
        <v>28.299999999999997</v>
      </c>
      <c r="H5" s="89">
        <v>21.5</v>
      </c>
      <c r="J5" s="115"/>
      <c r="K5" s="115"/>
      <c r="L5" s="115"/>
      <c r="M5" s="115"/>
      <c r="N5" s="115"/>
      <c r="O5" s="115"/>
      <c r="P5" s="115"/>
    </row>
    <row r="6" spans="1:16" x14ac:dyDescent="0.25">
      <c r="A6" s="203" t="s">
        <v>129</v>
      </c>
      <c r="B6" s="102">
        <v>5.8999999999999995</v>
      </c>
      <c r="C6" s="93">
        <v>5.5</v>
      </c>
      <c r="D6" s="93">
        <v>5.8999999999999995</v>
      </c>
      <c r="E6" s="93">
        <v>6</v>
      </c>
      <c r="F6" s="93">
        <v>5.6000000000000005</v>
      </c>
      <c r="G6" s="93">
        <v>5.8999999999999995</v>
      </c>
      <c r="H6" s="90">
        <v>6.1</v>
      </c>
      <c r="J6" s="115"/>
      <c r="K6" s="115"/>
      <c r="L6" s="115"/>
      <c r="M6" s="115"/>
      <c r="N6" s="115"/>
      <c r="O6" s="115"/>
      <c r="P6" s="115"/>
    </row>
    <row r="7" spans="1:16" x14ac:dyDescent="0.25">
      <c r="A7" s="203" t="s">
        <v>132</v>
      </c>
      <c r="B7" s="102">
        <v>8.4</v>
      </c>
      <c r="C7" s="93">
        <v>7.9</v>
      </c>
      <c r="D7" s="93">
        <v>9.6</v>
      </c>
      <c r="E7" s="93">
        <v>9.8000000000000007</v>
      </c>
      <c r="F7" s="93">
        <v>8.9</v>
      </c>
      <c r="G7" s="93">
        <v>8.5</v>
      </c>
      <c r="H7" s="90">
        <v>7.6</v>
      </c>
      <c r="J7" s="115"/>
      <c r="K7" s="115"/>
      <c r="L7" s="115"/>
      <c r="M7" s="115"/>
      <c r="N7" s="115"/>
      <c r="O7" s="115"/>
      <c r="P7" s="115"/>
    </row>
    <row r="8" spans="1:16" x14ac:dyDescent="0.25">
      <c r="A8" s="203" t="s">
        <v>130</v>
      </c>
      <c r="B8" s="102">
        <v>11.700000000000001</v>
      </c>
      <c r="C8" s="93">
        <v>11.1</v>
      </c>
      <c r="D8" s="93">
        <v>10.8</v>
      </c>
      <c r="E8" s="93">
        <v>11</v>
      </c>
      <c r="F8" s="93">
        <v>10.8</v>
      </c>
      <c r="G8" s="93">
        <v>10</v>
      </c>
      <c r="H8" s="90">
        <v>13.200000000000001</v>
      </c>
      <c r="J8" s="115"/>
      <c r="K8" s="115"/>
      <c r="L8" s="115"/>
      <c r="M8" s="115"/>
      <c r="N8" s="115"/>
      <c r="O8" s="115"/>
      <c r="P8" s="115"/>
    </row>
    <row r="9" spans="1:16" x14ac:dyDescent="0.25">
      <c r="A9" s="210" t="s">
        <v>131</v>
      </c>
      <c r="B9" s="102">
        <v>13.100000000000001</v>
      </c>
      <c r="C9" s="93">
        <v>13.100000000000001</v>
      </c>
      <c r="D9" s="93">
        <v>13</v>
      </c>
      <c r="E9" s="93">
        <v>11</v>
      </c>
      <c r="F9" s="93">
        <v>12.9</v>
      </c>
      <c r="G9" s="93">
        <v>11.799999999999999</v>
      </c>
      <c r="H9" s="90">
        <v>14.000000000000002</v>
      </c>
      <c r="J9" s="115"/>
      <c r="K9" s="115"/>
      <c r="L9" s="115"/>
      <c r="M9" s="115"/>
      <c r="N9" s="115"/>
      <c r="O9" s="115"/>
      <c r="P9" s="115"/>
    </row>
    <row r="10" spans="1:16" x14ac:dyDescent="0.25">
      <c r="A10" s="205" t="s">
        <v>67</v>
      </c>
      <c r="B10" s="103">
        <v>35</v>
      </c>
      <c r="C10" s="94">
        <v>35.6</v>
      </c>
      <c r="D10" s="94">
        <v>32.5</v>
      </c>
      <c r="E10" s="94">
        <v>31.8</v>
      </c>
      <c r="F10" s="94">
        <v>31.6</v>
      </c>
      <c r="G10" s="94">
        <v>35.6</v>
      </c>
      <c r="H10" s="91">
        <v>37.6</v>
      </c>
      <c r="J10" s="115"/>
      <c r="K10" s="115"/>
      <c r="L10" s="115"/>
      <c r="M10" s="115"/>
      <c r="N10" s="115"/>
      <c r="O10" s="115"/>
      <c r="P10" s="115"/>
    </row>
    <row r="11" spans="1:16" x14ac:dyDescent="0.25">
      <c r="A11" s="88" t="s">
        <v>175</v>
      </c>
    </row>
    <row r="12" spans="1:16" x14ac:dyDescent="0.25">
      <c r="A12" s="88" t="s">
        <v>7</v>
      </c>
    </row>
    <row r="13" spans="1:16" x14ac:dyDescent="0.25">
      <c r="A13" s="113"/>
    </row>
    <row r="14" spans="1:16" x14ac:dyDescent="0.25">
      <c r="A14" s="113"/>
    </row>
    <row r="15" spans="1:16" x14ac:dyDescent="0.25">
      <c r="A15" s="113"/>
    </row>
    <row r="16" spans="1:16" x14ac:dyDescent="0.25">
      <c r="A16" s="113"/>
    </row>
    <row r="17" spans="1:1" x14ac:dyDescent="0.25">
      <c r="A17" s="113"/>
    </row>
    <row r="18" spans="1:1" x14ac:dyDescent="0.25">
      <c r="A18" s="113"/>
    </row>
    <row r="19" spans="1:1" x14ac:dyDescent="0.25">
      <c r="A19" s="113"/>
    </row>
    <row r="20" spans="1:1" x14ac:dyDescent="0.25">
      <c r="A20" s="113"/>
    </row>
    <row r="21" spans="1:1" x14ac:dyDescent="0.25">
      <c r="A21" s="113"/>
    </row>
    <row r="22" spans="1:1" x14ac:dyDescent="0.25">
      <c r="A22" s="113"/>
    </row>
    <row r="23" spans="1:1" x14ac:dyDescent="0.25">
      <c r="A23" s="113"/>
    </row>
    <row r="24" spans="1:1" x14ac:dyDescent="0.25">
      <c r="A24" s="113"/>
    </row>
    <row r="25" spans="1:1" x14ac:dyDescent="0.25">
      <c r="A25" s="113"/>
    </row>
    <row r="26" spans="1:1" x14ac:dyDescent="0.25">
      <c r="A26" s="113"/>
    </row>
    <row r="27" spans="1:1" x14ac:dyDescent="0.25">
      <c r="A27" s="113"/>
    </row>
    <row r="28" spans="1:1" x14ac:dyDescent="0.25">
      <c r="A28" s="113"/>
    </row>
    <row r="29" spans="1:1" x14ac:dyDescent="0.25">
      <c r="A29" s="113"/>
    </row>
    <row r="30" spans="1:1" x14ac:dyDescent="0.25">
      <c r="A30" s="113"/>
    </row>
    <row r="31" spans="1:1" x14ac:dyDescent="0.25">
      <c r="A31" s="113"/>
    </row>
    <row r="32" spans="1:1" x14ac:dyDescent="0.25">
      <c r="A32" s="113"/>
    </row>
    <row r="33" spans="1:1" x14ac:dyDescent="0.25">
      <c r="A33" s="113"/>
    </row>
    <row r="34" spans="1:1" x14ac:dyDescent="0.25">
      <c r="A34" s="113"/>
    </row>
    <row r="35" spans="1:1" x14ac:dyDescent="0.25">
      <c r="A35" s="113"/>
    </row>
    <row r="36" spans="1:1" x14ac:dyDescent="0.25">
      <c r="A36" s="113"/>
    </row>
    <row r="37" spans="1:1" x14ac:dyDescent="0.25">
      <c r="A37" s="113"/>
    </row>
    <row r="38" spans="1:1" x14ac:dyDescent="0.25">
      <c r="A38" s="113"/>
    </row>
  </sheetData>
  <hyperlinks>
    <hyperlink ref="F1" location="'Lisez-moi'!A1" display="Retour au sommair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24"/>
  <sheetViews>
    <sheetView workbookViewId="0">
      <selection activeCell="D2" sqref="D2"/>
    </sheetView>
  </sheetViews>
  <sheetFormatPr baseColWidth="10" defaultRowHeight="15" x14ac:dyDescent="0.25"/>
  <cols>
    <col min="1" max="1" width="90.7109375" style="83" customWidth="1"/>
    <col min="2" max="16384" width="11.42578125" style="83"/>
  </cols>
  <sheetData>
    <row r="1" spans="1:15" x14ac:dyDescent="0.25">
      <c r="A1" s="85" t="s">
        <v>99</v>
      </c>
      <c r="E1" s="116" t="s">
        <v>93</v>
      </c>
    </row>
    <row r="3" spans="1:15" x14ac:dyDescent="0.25">
      <c r="A3" s="83" t="s">
        <v>255</v>
      </c>
    </row>
    <row r="5" spans="1:15" ht="196.5" x14ac:dyDescent="0.25">
      <c r="B5" s="108" t="s">
        <v>68</v>
      </c>
      <c r="C5" s="106" t="s">
        <v>129</v>
      </c>
      <c r="D5" s="106" t="s">
        <v>132</v>
      </c>
      <c r="E5" s="106" t="s">
        <v>130</v>
      </c>
      <c r="F5" s="106" t="s">
        <v>131</v>
      </c>
      <c r="G5" s="106" t="s">
        <v>67</v>
      </c>
      <c r="H5" s="107" t="s">
        <v>78</v>
      </c>
    </row>
    <row r="6" spans="1:15" x14ac:dyDescent="0.25">
      <c r="A6" s="104" t="s">
        <v>0</v>
      </c>
      <c r="B6" s="134">
        <v>25.900000000000002</v>
      </c>
      <c r="C6" s="135">
        <v>5.8999999999999995</v>
      </c>
      <c r="D6" s="135">
        <v>8.4</v>
      </c>
      <c r="E6" s="135">
        <v>11.700000000000001</v>
      </c>
      <c r="F6" s="135">
        <v>13.100000000000001</v>
      </c>
      <c r="G6" s="135">
        <v>35</v>
      </c>
      <c r="H6" s="111"/>
      <c r="J6" s="115"/>
      <c r="K6" s="115"/>
      <c r="L6" s="115"/>
      <c r="M6" s="115"/>
      <c r="N6" s="115"/>
      <c r="O6" s="115"/>
    </row>
    <row r="7" spans="1:15" x14ac:dyDescent="0.25">
      <c r="A7" s="86" t="s">
        <v>46</v>
      </c>
      <c r="B7" s="119">
        <v>32.800000000000004</v>
      </c>
      <c r="C7" s="122">
        <v>2</v>
      </c>
      <c r="D7" s="122">
        <v>3.5000000000000004</v>
      </c>
      <c r="E7" s="122">
        <v>3.1</v>
      </c>
      <c r="F7" s="122">
        <v>2.1</v>
      </c>
      <c r="G7" s="122">
        <v>56.499999999999993</v>
      </c>
      <c r="H7" s="90"/>
      <c r="J7" s="115"/>
      <c r="K7" s="115"/>
      <c r="L7" s="115"/>
      <c r="M7" s="115"/>
      <c r="N7" s="115"/>
      <c r="O7" s="115"/>
    </row>
    <row r="8" spans="1:15" x14ac:dyDescent="0.25">
      <c r="A8" s="86" t="s">
        <v>16</v>
      </c>
      <c r="B8" s="119">
        <v>40.699999999999996</v>
      </c>
      <c r="C8" s="122">
        <v>5.0999999999999996</v>
      </c>
      <c r="D8" s="122">
        <v>6.1</v>
      </c>
      <c r="E8" s="122">
        <v>9</v>
      </c>
      <c r="F8" s="122">
        <v>8.2000000000000011</v>
      </c>
      <c r="G8" s="122">
        <v>31</v>
      </c>
      <c r="H8" s="90"/>
      <c r="J8" s="115"/>
      <c r="K8" s="115"/>
      <c r="L8" s="115"/>
      <c r="M8" s="115"/>
      <c r="N8" s="115"/>
      <c r="O8" s="115"/>
    </row>
    <row r="9" spans="1:15" x14ac:dyDescent="0.25">
      <c r="A9" s="86" t="s">
        <v>17</v>
      </c>
      <c r="B9" s="119" t="s">
        <v>78</v>
      </c>
      <c r="C9" s="122">
        <v>22.8</v>
      </c>
      <c r="D9" s="122" t="s">
        <v>78</v>
      </c>
      <c r="E9" s="122">
        <v>0</v>
      </c>
      <c r="F9" s="122" t="s">
        <v>78</v>
      </c>
      <c r="G9" s="122" t="s">
        <v>78</v>
      </c>
      <c r="H9" s="90">
        <f>100-SUM(B9:G9)</f>
        <v>77.2</v>
      </c>
      <c r="J9" s="115"/>
      <c r="K9" s="115"/>
      <c r="L9" s="115"/>
      <c r="M9" s="115"/>
      <c r="N9" s="115"/>
      <c r="O9" s="115"/>
    </row>
    <row r="10" spans="1:15" x14ac:dyDescent="0.25">
      <c r="A10" s="86" t="s">
        <v>18</v>
      </c>
      <c r="B10" s="119">
        <v>20.7</v>
      </c>
      <c r="C10" s="122">
        <v>3.3000000000000003</v>
      </c>
      <c r="D10" s="122">
        <v>10.6</v>
      </c>
      <c r="E10" s="122">
        <v>14.299999999999999</v>
      </c>
      <c r="F10" s="122">
        <v>14.399999999999999</v>
      </c>
      <c r="G10" s="122">
        <v>36.700000000000003</v>
      </c>
      <c r="H10" s="90"/>
      <c r="J10" s="115"/>
      <c r="K10" s="115"/>
      <c r="L10" s="115"/>
      <c r="M10" s="115"/>
      <c r="N10" s="115"/>
      <c r="O10" s="115"/>
    </row>
    <row r="11" spans="1:15" x14ac:dyDescent="0.25">
      <c r="A11" s="86" t="s">
        <v>19</v>
      </c>
      <c r="B11" s="119">
        <v>14.2</v>
      </c>
      <c r="C11" s="122">
        <v>6.5</v>
      </c>
      <c r="D11" s="122">
        <v>5.8999999999999995</v>
      </c>
      <c r="E11" s="122">
        <v>17.599999999999998</v>
      </c>
      <c r="F11" s="122">
        <v>21.8</v>
      </c>
      <c r="G11" s="122">
        <v>34</v>
      </c>
      <c r="H11" s="90"/>
      <c r="J11" s="115"/>
      <c r="K11" s="115"/>
      <c r="L11" s="115"/>
      <c r="M11" s="115"/>
      <c r="N11" s="115"/>
      <c r="O11" s="115"/>
    </row>
    <row r="12" spans="1:15" x14ac:dyDescent="0.25">
      <c r="A12" s="86" t="s">
        <v>20</v>
      </c>
      <c r="B12" s="119">
        <v>28.7</v>
      </c>
      <c r="C12" s="122">
        <v>5.3</v>
      </c>
      <c r="D12" s="122">
        <v>5.4</v>
      </c>
      <c r="E12" s="122">
        <v>15.299999999999999</v>
      </c>
      <c r="F12" s="122">
        <v>15.4</v>
      </c>
      <c r="G12" s="122">
        <v>30</v>
      </c>
      <c r="H12" s="90"/>
      <c r="J12" s="115"/>
      <c r="K12" s="115"/>
      <c r="L12" s="115"/>
      <c r="M12" s="115"/>
      <c r="N12" s="115"/>
      <c r="O12" s="115"/>
    </row>
    <row r="13" spans="1:15" x14ac:dyDescent="0.25">
      <c r="A13" s="86" t="s">
        <v>21</v>
      </c>
      <c r="B13" s="119">
        <v>32.700000000000003</v>
      </c>
      <c r="C13" s="122">
        <v>6.1</v>
      </c>
      <c r="D13" s="122">
        <v>9.4</v>
      </c>
      <c r="E13" s="122">
        <v>11</v>
      </c>
      <c r="F13" s="122">
        <v>9.1</v>
      </c>
      <c r="G13" s="122">
        <v>31.7</v>
      </c>
      <c r="H13" s="90"/>
      <c r="J13" s="115"/>
      <c r="K13" s="115"/>
      <c r="L13" s="115"/>
      <c r="M13" s="115"/>
      <c r="N13" s="115"/>
      <c r="O13" s="115"/>
    </row>
    <row r="14" spans="1:15" x14ac:dyDescent="0.25">
      <c r="A14" s="86" t="s">
        <v>22</v>
      </c>
      <c r="B14" s="119">
        <v>26.5</v>
      </c>
      <c r="C14" s="122">
        <v>4.5999999999999996</v>
      </c>
      <c r="D14" s="122">
        <v>6.4</v>
      </c>
      <c r="E14" s="122">
        <v>14.499999999999998</v>
      </c>
      <c r="F14" s="122">
        <v>8.7999999999999989</v>
      </c>
      <c r="G14" s="122">
        <v>39.300000000000004</v>
      </c>
      <c r="H14" s="90"/>
      <c r="J14" s="115"/>
      <c r="K14" s="115"/>
      <c r="L14" s="115"/>
      <c r="M14" s="115"/>
      <c r="N14" s="115"/>
      <c r="O14" s="115"/>
    </row>
    <row r="15" spans="1:15" x14ac:dyDescent="0.25">
      <c r="A15" s="86" t="s">
        <v>23</v>
      </c>
      <c r="B15" s="119">
        <v>27.400000000000002</v>
      </c>
      <c r="C15" s="122">
        <v>2.5</v>
      </c>
      <c r="D15" s="122">
        <v>5.6000000000000005</v>
      </c>
      <c r="E15" s="122">
        <v>10.9</v>
      </c>
      <c r="F15" s="122">
        <v>30.8</v>
      </c>
      <c r="G15" s="122">
        <v>22.8</v>
      </c>
      <c r="H15" s="90"/>
      <c r="J15" s="115"/>
      <c r="K15" s="115"/>
      <c r="L15" s="115"/>
      <c r="M15" s="115"/>
      <c r="N15" s="115"/>
      <c r="O15" s="115"/>
    </row>
    <row r="16" spans="1:15" x14ac:dyDescent="0.25">
      <c r="A16" s="86" t="s">
        <v>24</v>
      </c>
      <c r="B16" s="119">
        <v>2</v>
      </c>
      <c r="C16" s="122">
        <v>5.0999999999999996</v>
      </c>
      <c r="D16" s="122">
        <v>15.4</v>
      </c>
      <c r="E16" s="122">
        <v>13</v>
      </c>
      <c r="F16" s="122">
        <v>33</v>
      </c>
      <c r="G16" s="122">
        <v>31.6</v>
      </c>
      <c r="H16" s="90"/>
      <c r="J16" s="115"/>
      <c r="K16" s="115"/>
      <c r="L16" s="115"/>
      <c r="M16" s="115"/>
      <c r="N16" s="115"/>
      <c r="O16" s="115"/>
    </row>
    <row r="17" spans="1:15" x14ac:dyDescent="0.25">
      <c r="A17" s="86" t="s">
        <v>25</v>
      </c>
      <c r="B17" s="119">
        <v>19.400000000000002</v>
      </c>
      <c r="C17" s="122">
        <v>3.5999999999999996</v>
      </c>
      <c r="D17" s="122">
        <v>9.9</v>
      </c>
      <c r="E17" s="122">
        <v>16.900000000000002</v>
      </c>
      <c r="F17" s="122">
        <v>13.600000000000001</v>
      </c>
      <c r="G17" s="122">
        <v>36.6</v>
      </c>
      <c r="H17" s="90"/>
      <c r="J17" s="115"/>
      <c r="K17" s="115"/>
      <c r="L17" s="115"/>
      <c r="M17" s="115"/>
      <c r="N17" s="115"/>
      <c r="O17" s="115"/>
    </row>
    <row r="18" spans="1:15" x14ac:dyDescent="0.25">
      <c r="A18" s="86" t="s">
        <v>26</v>
      </c>
      <c r="B18" s="119">
        <v>18.8</v>
      </c>
      <c r="C18" s="122">
        <v>5.3</v>
      </c>
      <c r="D18" s="122">
        <v>11.200000000000001</v>
      </c>
      <c r="E18" s="122">
        <v>16.8</v>
      </c>
      <c r="F18" s="122">
        <v>8</v>
      </c>
      <c r="G18" s="122">
        <v>40</v>
      </c>
      <c r="H18" s="90"/>
      <c r="J18" s="115"/>
      <c r="K18" s="115"/>
      <c r="L18" s="115"/>
      <c r="M18" s="115"/>
      <c r="N18" s="115"/>
      <c r="O18" s="115"/>
    </row>
    <row r="19" spans="1:15" x14ac:dyDescent="0.25">
      <c r="A19" s="86" t="s">
        <v>27</v>
      </c>
      <c r="B19" s="119">
        <v>36</v>
      </c>
      <c r="C19" s="122">
        <v>16.5</v>
      </c>
      <c r="D19" s="122">
        <v>7.6</v>
      </c>
      <c r="E19" s="122">
        <v>4</v>
      </c>
      <c r="F19" s="122">
        <v>5.5</v>
      </c>
      <c r="G19" s="122">
        <v>30.4</v>
      </c>
      <c r="H19" s="90"/>
      <c r="J19" s="115"/>
      <c r="K19" s="115"/>
      <c r="L19" s="115"/>
      <c r="M19" s="115"/>
      <c r="N19" s="115"/>
      <c r="O19" s="115"/>
    </row>
    <row r="20" spans="1:15" x14ac:dyDescent="0.25">
      <c r="A20" s="86" t="s">
        <v>28</v>
      </c>
      <c r="B20" s="119">
        <v>21.099999999999998</v>
      </c>
      <c r="C20" s="122">
        <v>8.1</v>
      </c>
      <c r="D20" s="122">
        <v>8.6999999999999993</v>
      </c>
      <c r="E20" s="122">
        <v>9.9</v>
      </c>
      <c r="F20" s="122">
        <v>12.6</v>
      </c>
      <c r="G20" s="122">
        <v>39.6</v>
      </c>
      <c r="H20" s="90"/>
      <c r="J20" s="115"/>
      <c r="K20" s="115"/>
      <c r="L20" s="115"/>
      <c r="M20" s="115"/>
      <c r="N20" s="115"/>
      <c r="O20" s="115"/>
    </row>
    <row r="21" spans="1:15" x14ac:dyDescent="0.25">
      <c r="A21" s="86" t="s">
        <v>29</v>
      </c>
      <c r="B21" s="119">
        <v>36.4</v>
      </c>
      <c r="C21" s="122">
        <v>8.6</v>
      </c>
      <c r="D21" s="122">
        <v>10.299999999999999</v>
      </c>
      <c r="E21" s="122">
        <v>6.7</v>
      </c>
      <c r="F21" s="122">
        <v>5.3</v>
      </c>
      <c r="G21" s="122">
        <v>32.6</v>
      </c>
      <c r="H21" s="90"/>
      <c r="J21" s="115"/>
      <c r="K21" s="115"/>
      <c r="L21" s="115"/>
      <c r="M21" s="115"/>
      <c r="N21" s="115"/>
      <c r="O21" s="115"/>
    </row>
    <row r="22" spans="1:15" x14ac:dyDescent="0.25">
      <c r="A22" s="87" t="s">
        <v>30</v>
      </c>
      <c r="B22" s="123">
        <v>20.599999999999998</v>
      </c>
      <c r="C22" s="124">
        <v>4.9000000000000004</v>
      </c>
      <c r="D22" s="124">
        <v>9.1</v>
      </c>
      <c r="E22" s="124">
        <v>11.1</v>
      </c>
      <c r="F22" s="124">
        <v>18</v>
      </c>
      <c r="G22" s="124">
        <v>36.4</v>
      </c>
      <c r="H22" s="91"/>
      <c r="J22" s="115"/>
      <c r="K22" s="115"/>
      <c r="L22" s="115"/>
      <c r="M22" s="115"/>
      <c r="N22" s="115"/>
      <c r="O22" s="115"/>
    </row>
    <row r="23" spans="1:15" x14ac:dyDescent="0.25">
      <c r="A23" s="88" t="s">
        <v>175</v>
      </c>
    </row>
    <row r="24" spans="1:15" x14ac:dyDescent="0.25">
      <c r="A24" s="88" t="s">
        <v>7</v>
      </c>
    </row>
  </sheetData>
  <hyperlinks>
    <hyperlink ref="E1" location="'Lisez-moi'!A1" display="Retour au sommair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D15"/>
  <sheetViews>
    <sheetView workbookViewId="0">
      <selection activeCell="E6" sqref="E6"/>
    </sheetView>
  </sheetViews>
  <sheetFormatPr baseColWidth="10" defaultRowHeight="15" x14ac:dyDescent="0.25"/>
  <cols>
    <col min="1" max="1" width="90.42578125" style="83" customWidth="1"/>
    <col min="2" max="16384" width="11.42578125" style="83"/>
  </cols>
  <sheetData>
    <row r="1" spans="1:4" x14ac:dyDescent="0.25">
      <c r="A1" s="85" t="s">
        <v>256</v>
      </c>
      <c r="D1" s="116" t="s">
        <v>93</v>
      </c>
    </row>
    <row r="3" spans="1:4" x14ac:dyDescent="0.25">
      <c r="A3" s="83" t="s">
        <v>257</v>
      </c>
    </row>
    <row r="5" spans="1:4" x14ac:dyDescent="0.25">
      <c r="A5" s="84" t="s">
        <v>69</v>
      </c>
      <c r="B5" s="101">
        <v>23.3</v>
      </c>
    </row>
    <row r="6" spans="1:4" x14ac:dyDescent="0.25">
      <c r="A6" s="105" t="s">
        <v>70</v>
      </c>
      <c r="B6" s="102">
        <v>37.9</v>
      </c>
    </row>
    <row r="7" spans="1:4" x14ac:dyDescent="0.25">
      <c r="A7" s="105" t="s">
        <v>71</v>
      </c>
      <c r="B7" s="102">
        <v>8.9</v>
      </c>
    </row>
    <row r="8" spans="1:4" x14ac:dyDescent="0.25">
      <c r="A8" s="105" t="s">
        <v>72</v>
      </c>
      <c r="B8" s="102">
        <v>18.3</v>
      </c>
    </row>
    <row r="9" spans="1:4" x14ac:dyDescent="0.25">
      <c r="A9" s="105" t="s">
        <v>73</v>
      </c>
      <c r="B9" s="102">
        <v>11.4</v>
      </c>
    </row>
    <row r="10" spans="1:4" x14ac:dyDescent="0.25">
      <c r="A10" s="105" t="s">
        <v>74</v>
      </c>
      <c r="B10" s="102">
        <v>4.5999999999999996</v>
      </c>
    </row>
    <row r="11" spans="1:4" x14ac:dyDescent="0.25">
      <c r="A11" s="105" t="s">
        <v>75</v>
      </c>
      <c r="B11" s="102">
        <v>10</v>
      </c>
    </row>
    <row r="12" spans="1:4" x14ac:dyDescent="0.25">
      <c r="A12" s="105" t="s">
        <v>76</v>
      </c>
      <c r="B12" s="102">
        <v>17.399999999999999</v>
      </c>
    </row>
    <row r="13" spans="1:4" x14ac:dyDescent="0.25">
      <c r="A13" s="109" t="s">
        <v>77</v>
      </c>
      <c r="B13" s="103">
        <v>18.3</v>
      </c>
    </row>
    <row r="14" spans="1:4" x14ac:dyDescent="0.25">
      <c r="A14" s="88" t="s">
        <v>175</v>
      </c>
    </row>
    <row r="15" spans="1:4" x14ac:dyDescent="0.25">
      <c r="A15" s="88" t="s">
        <v>7</v>
      </c>
    </row>
  </sheetData>
  <hyperlinks>
    <hyperlink ref="D1" location="'Lisez-moi'!A1" display="Retour au sommair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Q16"/>
  <sheetViews>
    <sheetView workbookViewId="0">
      <selection activeCell="F16" sqref="F16"/>
    </sheetView>
  </sheetViews>
  <sheetFormatPr baseColWidth="10" defaultRowHeight="15" x14ac:dyDescent="0.25"/>
  <cols>
    <col min="1" max="1" width="90.42578125" style="83" customWidth="1"/>
    <col min="2" max="16384" width="11.42578125" style="83"/>
  </cols>
  <sheetData>
    <row r="1" spans="1:17" x14ac:dyDescent="0.25">
      <c r="A1" s="85" t="s">
        <v>256</v>
      </c>
      <c r="D1" s="116" t="s">
        <v>93</v>
      </c>
    </row>
    <row r="3" spans="1:17" x14ac:dyDescent="0.25">
      <c r="A3" s="83" t="s">
        <v>258</v>
      </c>
    </row>
    <row r="5" spans="1:17" x14ac:dyDescent="0.25">
      <c r="B5" s="100" t="s">
        <v>0</v>
      </c>
      <c r="C5" s="97" t="s">
        <v>8</v>
      </c>
      <c r="D5" s="98" t="s">
        <v>9</v>
      </c>
      <c r="E5" s="98" t="s">
        <v>10</v>
      </c>
      <c r="F5" s="98" t="s">
        <v>11</v>
      </c>
      <c r="G5" s="98" t="s">
        <v>12</v>
      </c>
      <c r="H5" s="99" t="s">
        <v>13</v>
      </c>
    </row>
    <row r="6" spans="1:17" x14ac:dyDescent="0.25">
      <c r="A6" s="84" t="s">
        <v>69</v>
      </c>
      <c r="B6" s="101">
        <v>23.3</v>
      </c>
      <c r="C6" s="92">
        <v>29.299999999999997</v>
      </c>
      <c r="D6" s="92">
        <v>26.200000000000003</v>
      </c>
      <c r="E6" s="92">
        <v>27.6</v>
      </c>
      <c r="F6" s="92">
        <v>26.6</v>
      </c>
      <c r="G6" s="92">
        <v>25.4</v>
      </c>
      <c r="H6" s="89">
        <v>17.7</v>
      </c>
      <c r="J6" s="115"/>
      <c r="K6" s="115"/>
      <c r="L6" s="115"/>
      <c r="M6" s="115"/>
      <c r="N6" s="115"/>
      <c r="O6" s="115"/>
      <c r="P6" s="115"/>
      <c r="Q6" s="115"/>
    </row>
    <row r="7" spans="1:17" x14ac:dyDescent="0.25">
      <c r="A7" s="105" t="s">
        <v>70</v>
      </c>
      <c r="B7" s="102">
        <v>37.9</v>
      </c>
      <c r="C7" s="93">
        <v>37.700000000000003</v>
      </c>
      <c r="D7" s="93">
        <v>39.300000000000004</v>
      </c>
      <c r="E7" s="93">
        <v>34.599999999999994</v>
      </c>
      <c r="F7" s="93">
        <v>37.799999999999997</v>
      </c>
      <c r="G7" s="93">
        <v>35.199999999999996</v>
      </c>
      <c r="H7" s="90">
        <v>38.9</v>
      </c>
      <c r="J7" s="115"/>
      <c r="K7" s="115"/>
      <c r="L7" s="115"/>
      <c r="M7" s="115"/>
      <c r="N7" s="115"/>
      <c r="O7" s="115"/>
      <c r="P7" s="115"/>
      <c r="Q7" s="115"/>
    </row>
    <row r="8" spans="1:17" x14ac:dyDescent="0.25">
      <c r="A8" s="105" t="s">
        <v>71</v>
      </c>
      <c r="B8" s="102">
        <v>8.9</v>
      </c>
      <c r="C8" s="93">
        <v>6.2</v>
      </c>
      <c r="D8" s="93">
        <v>6.9</v>
      </c>
      <c r="E8" s="93">
        <v>9.1</v>
      </c>
      <c r="F8" s="93">
        <v>8.4</v>
      </c>
      <c r="G8" s="93">
        <v>10.100000000000001</v>
      </c>
      <c r="H8" s="90">
        <v>10.299999999999999</v>
      </c>
      <c r="J8" s="115"/>
      <c r="K8" s="115"/>
      <c r="L8" s="115"/>
      <c r="M8" s="115"/>
      <c r="N8" s="115"/>
      <c r="O8" s="115"/>
      <c r="P8" s="115"/>
      <c r="Q8" s="115"/>
    </row>
    <row r="9" spans="1:17" x14ac:dyDescent="0.25">
      <c r="A9" s="105" t="s">
        <v>72</v>
      </c>
      <c r="B9" s="102">
        <v>18.3</v>
      </c>
      <c r="C9" s="93">
        <v>16.400000000000002</v>
      </c>
      <c r="D9" s="93">
        <v>16.8</v>
      </c>
      <c r="E9" s="93">
        <v>17.5</v>
      </c>
      <c r="F9" s="93">
        <v>17.899999999999999</v>
      </c>
      <c r="G9" s="93">
        <v>16.8</v>
      </c>
      <c r="H9" s="90">
        <v>20.100000000000001</v>
      </c>
      <c r="J9" s="115"/>
      <c r="K9" s="115"/>
      <c r="L9" s="115"/>
      <c r="M9" s="115"/>
      <c r="N9" s="115"/>
      <c r="O9" s="115"/>
      <c r="P9" s="115"/>
      <c r="Q9" s="115"/>
    </row>
    <row r="10" spans="1:17" x14ac:dyDescent="0.25">
      <c r="A10" s="105" t="s">
        <v>73</v>
      </c>
      <c r="B10" s="102">
        <v>11.4</v>
      </c>
      <c r="C10" s="93">
        <v>11.4</v>
      </c>
      <c r="D10" s="93">
        <v>8.6999999999999993</v>
      </c>
      <c r="E10" s="93">
        <v>11.899999999999999</v>
      </c>
      <c r="F10" s="93">
        <v>11.600000000000001</v>
      </c>
      <c r="G10" s="93">
        <v>10.9</v>
      </c>
      <c r="H10" s="90">
        <v>13.8</v>
      </c>
      <c r="J10" s="115"/>
      <c r="K10" s="115"/>
      <c r="L10" s="115"/>
      <c r="M10" s="115"/>
      <c r="N10" s="115"/>
      <c r="O10" s="115"/>
      <c r="P10" s="115"/>
      <c r="Q10" s="115"/>
    </row>
    <row r="11" spans="1:17" x14ac:dyDescent="0.25">
      <c r="A11" s="105" t="s">
        <v>74</v>
      </c>
      <c r="B11" s="102">
        <v>4.5999999999999996</v>
      </c>
      <c r="C11" s="93">
        <v>4.5999999999999996</v>
      </c>
      <c r="D11" s="93">
        <v>0.89999999999999991</v>
      </c>
      <c r="E11" s="93">
        <v>2</v>
      </c>
      <c r="F11" s="93">
        <v>3.5000000000000004</v>
      </c>
      <c r="G11" s="93">
        <v>4.7</v>
      </c>
      <c r="H11" s="90">
        <v>8.4</v>
      </c>
      <c r="J11" s="115"/>
      <c r="K11" s="115"/>
      <c r="L11" s="115"/>
      <c r="M11" s="115"/>
      <c r="N11" s="115"/>
      <c r="O11" s="115"/>
      <c r="P11" s="115"/>
      <c r="Q11" s="115"/>
    </row>
    <row r="12" spans="1:17" x14ac:dyDescent="0.25">
      <c r="A12" s="105" t="s">
        <v>75</v>
      </c>
      <c r="B12" s="102">
        <v>10</v>
      </c>
      <c r="C12" s="93">
        <v>10</v>
      </c>
      <c r="D12" s="93">
        <v>10.6</v>
      </c>
      <c r="E12" s="93">
        <v>7.9</v>
      </c>
      <c r="F12" s="93">
        <v>9.5</v>
      </c>
      <c r="G12" s="93">
        <v>7.8</v>
      </c>
      <c r="H12" s="90">
        <v>10.8</v>
      </c>
      <c r="J12" s="115"/>
      <c r="K12" s="115"/>
      <c r="L12" s="115"/>
      <c r="M12" s="115"/>
      <c r="N12" s="115"/>
      <c r="O12" s="115"/>
      <c r="P12" s="115"/>
      <c r="Q12" s="115"/>
    </row>
    <row r="13" spans="1:17" x14ac:dyDescent="0.25">
      <c r="A13" s="105" t="s">
        <v>76</v>
      </c>
      <c r="B13" s="102">
        <v>17.399999999999999</v>
      </c>
      <c r="C13" s="93">
        <v>17.399999999999999</v>
      </c>
      <c r="D13" s="93">
        <v>12.6</v>
      </c>
      <c r="E13" s="93">
        <v>14.000000000000002</v>
      </c>
      <c r="F13" s="93">
        <v>16.5</v>
      </c>
      <c r="G13" s="93">
        <v>18.3</v>
      </c>
      <c r="H13" s="90">
        <v>22.5</v>
      </c>
      <c r="J13" s="115"/>
      <c r="K13" s="115"/>
      <c r="L13" s="115"/>
      <c r="M13" s="115"/>
      <c r="N13" s="115"/>
      <c r="O13" s="115"/>
      <c r="P13" s="115"/>
      <c r="Q13" s="115"/>
    </row>
    <row r="14" spans="1:17" x14ac:dyDescent="0.25">
      <c r="A14" s="109" t="s">
        <v>77</v>
      </c>
      <c r="B14" s="103">
        <v>18.3</v>
      </c>
      <c r="C14" s="94">
        <v>18.3</v>
      </c>
      <c r="D14" s="94">
        <v>20.399999999999999</v>
      </c>
      <c r="E14" s="94">
        <v>18.8</v>
      </c>
      <c r="F14" s="94">
        <v>15.5</v>
      </c>
      <c r="G14" s="94">
        <v>20</v>
      </c>
      <c r="H14" s="91">
        <v>17.8</v>
      </c>
      <c r="J14" s="115"/>
      <c r="K14" s="115"/>
      <c r="L14" s="115"/>
      <c r="M14" s="115"/>
      <c r="N14" s="115"/>
      <c r="O14" s="115"/>
      <c r="P14" s="115"/>
      <c r="Q14" s="115"/>
    </row>
    <row r="15" spans="1:17" x14ac:dyDescent="0.25">
      <c r="A15" s="88" t="s">
        <v>175</v>
      </c>
    </row>
    <row r="16" spans="1:17" x14ac:dyDescent="0.25">
      <c r="A16" s="88" t="s">
        <v>7</v>
      </c>
    </row>
  </sheetData>
  <hyperlinks>
    <hyperlink ref="D1" location="'Lisez-moi'!A1" display="Retour au sommair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S24"/>
  <sheetViews>
    <sheetView workbookViewId="0">
      <selection activeCell="C3" sqref="C3"/>
    </sheetView>
  </sheetViews>
  <sheetFormatPr baseColWidth="10" defaultRowHeight="15" x14ac:dyDescent="0.25"/>
  <cols>
    <col min="1" max="1" width="90.42578125" style="83" customWidth="1"/>
    <col min="2" max="2" width="11.42578125" style="83"/>
    <col min="3" max="3" width="11.5703125" style="83" customWidth="1"/>
    <col min="4" max="16384" width="11.42578125" style="83"/>
  </cols>
  <sheetData>
    <row r="1" spans="1:19" x14ac:dyDescent="0.25">
      <c r="A1" s="85" t="s">
        <v>256</v>
      </c>
      <c r="D1" s="116" t="s">
        <v>93</v>
      </c>
    </row>
    <row r="3" spans="1:19" x14ac:dyDescent="0.25">
      <c r="A3" s="83" t="s">
        <v>259</v>
      </c>
    </row>
    <row r="5" spans="1:19" ht="184.5" x14ac:dyDescent="0.25">
      <c r="B5" s="108" t="s">
        <v>69</v>
      </c>
      <c r="C5" s="106" t="s">
        <v>70</v>
      </c>
      <c r="D5" s="106" t="s">
        <v>71</v>
      </c>
      <c r="E5" s="106" t="s">
        <v>72</v>
      </c>
      <c r="F5" s="106" t="s">
        <v>73</v>
      </c>
      <c r="G5" s="106" t="s">
        <v>74</v>
      </c>
      <c r="H5" s="106" t="s">
        <v>75</v>
      </c>
      <c r="I5" s="106" t="s">
        <v>76</v>
      </c>
      <c r="J5" s="107" t="s">
        <v>77</v>
      </c>
    </row>
    <row r="6" spans="1:19" x14ac:dyDescent="0.25">
      <c r="A6" s="104" t="s">
        <v>0</v>
      </c>
      <c r="B6" s="112">
        <v>23.3</v>
      </c>
      <c r="C6" s="110">
        <v>37.9</v>
      </c>
      <c r="D6" s="110">
        <v>8.9</v>
      </c>
      <c r="E6" s="110">
        <v>18.3</v>
      </c>
      <c r="F6" s="110">
        <v>11.4</v>
      </c>
      <c r="G6" s="110">
        <v>4.5999999999999996</v>
      </c>
      <c r="H6" s="110">
        <v>10</v>
      </c>
      <c r="I6" s="110">
        <v>17.399999999999999</v>
      </c>
      <c r="J6" s="111">
        <v>18.3</v>
      </c>
      <c r="K6" s="115"/>
      <c r="L6" s="115"/>
      <c r="M6" s="115"/>
      <c r="N6" s="115"/>
      <c r="O6" s="115"/>
      <c r="P6" s="115"/>
      <c r="Q6" s="115"/>
      <c r="R6" s="115"/>
      <c r="S6" s="115"/>
    </row>
    <row r="7" spans="1:19" x14ac:dyDescent="0.25">
      <c r="A7" s="86" t="s">
        <v>46</v>
      </c>
      <c r="B7" s="95">
        <v>29.9</v>
      </c>
      <c r="C7" s="93">
        <v>21.099999999999998</v>
      </c>
      <c r="D7" s="93">
        <v>2.4</v>
      </c>
      <c r="E7" s="93">
        <v>37.4</v>
      </c>
      <c r="F7" s="93">
        <v>3</v>
      </c>
      <c r="G7" s="93">
        <v>2.9000000000000004</v>
      </c>
      <c r="H7" s="93">
        <v>28.499999999999996</v>
      </c>
      <c r="I7" s="93">
        <v>2.4</v>
      </c>
      <c r="J7" s="90">
        <v>19.100000000000001</v>
      </c>
      <c r="K7" s="115"/>
      <c r="L7" s="115"/>
      <c r="M7" s="115"/>
      <c r="N7" s="115"/>
      <c r="O7" s="115"/>
      <c r="P7" s="115"/>
      <c r="Q7" s="115"/>
      <c r="R7" s="115"/>
      <c r="S7" s="115"/>
    </row>
    <row r="8" spans="1:19" x14ac:dyDescent="0.25">
      <c r="A8" s="86" t="s">
        <v>16</v>
      </c>
      <c r="B8" s="95">
        <v>33.6</v>
      </c>
      <c r="C8" s="93">
        <v>33.800000000000004</v>
      </c>
      <c r="D8" s="93">
        <v>9.3000000000000007</v>
      </c>
      <c r="E8" s="93">
        <v>15.8</v>
      </c>
      <c r="F8" s="93">
        <v>7.1999999999999993</v>
      </c>
      <c r="G8" s="93">
        <v>2.6</v>
      </c>
      <c r="H8" s="93">
        <v>8.6999999999999993</v>
      </c>
      <c r="I8" s="93">
        <v>14.6</v>
      </c>
      <c r="J8" s="90">
        <v>13.700000000000001</v>
      </c>
      <c r="K8" s="115"/>
      <c r="L8" s="115"/>
      <c r="M8" s="115"/>
      <c r="N8" s="115"/>
      <c r="O8" s="115"/>
      <c r="P8" s="115"/>
      <c r="Q8" s="115"/>
      <c r="R8" s="115"/>
      <c r="S8" s="115"/>
    </row>
    <row r="9" spans="1:19" x14ac:dyDescent="0.25">
      <c r="A9" s="86" t="s">
        <v>17</v>
      </c>
      <c r="B9" s="117" t="s">
        <v>78</v>
      </c>
      <c r="C9" s="118">
        <v>34.1</v>
      </c>
      <c r="D9" s="118">
        <v>0</v>
      </c>
      <c r="E9" s="118" t="s">
        <v>78</v>
      </c>
      <c r="F9" s="118">
        <v>0</v>
      </c>
      <c r="G9" s="118">
        <v>0</v>
      </c>
      <c r="H9" s="118" t="s">
        <v>78</v>
      </c>
      <c r="I9" s="118" t="s">
        <v>78</v>
      </c>
      <c r="J9" s="90" t="s">
        <v>78</v>
      </c>
      <c r="K9" s="115"/>
      <c r="L9" s="115"/>
      <c r="M9" s="115"/>
      <c r="N9" s="115"/>
      <c r="O9" s="115"/>
      <c r="P9" s="115"/>
      <c r="Q9" s="115"/>
      <c r="R9" s="115"/>
      <c r="S9" s="115"/>
    </row>
    <row r="10" spans="1:19" x14ac:dyDescent="0.25">
      <c r="A10" s="86" t="s">
        <v>18</v>
      </c>
      <c r="B10" s="95">
        <v>18.399999999999999</v>
      </c>
      <c r="C10" s="93">
        <v>51.7</v>
      </c>
      <c r="D10" s="93">
        <v>5</v>
      </c>
      <c r="E10" s="93">
        <v>14.299999999999999</v>
      </c>
      <c r="F10" s="93">
        <v>7.6</v>
      </c>
      <c r="G10" s="93">
        <v>5</v>
      </c>
      <c r="H10" s="93">
        <v>18.899999999999999</v>
      </c>
      <c r="I10" s="93">
        <v>15.6</v>
      </c>
      <c r="J10" s="90">
        <v>13.8</v>
      </c>
      <c r="K10" s="115"/>
      <c r="L10" s="115"/>
      <c r="M10" s="115"/>
      <c r="N10" s="115"/>
      <c r="O10" s="115"/>
      <c r="P10" s="115"/>
      <c r="Q10" s="115"/>
      <c r="R10" s="115"/>
      <c r="S10" s="115"/>
    </row>
    <row r="11" spans="1:19" x14ac:dyDescent="0.25">
      <c r="A11" s="86" t="s">
        <v>19</v>
      </c>
      <c r="B11" s="95">
        <v>7.8</v>
      </c>
      <c r="C11" s="93">
        <v>60.9</v>
      </c>
      <c r="D11" s="93">
        <v>14.6</v>
      </c>
      <c r="E11" s="93">
        <v>13.4</v>
      </c>
      <c r="F11" s="93">
        <v>3.8</v>
      </c>
      <c r="G11" s="93">
        <v>5.3</v>
      </c>
      <c r="H11" s="93">
        <v>17.399999999999999</v>
      </c>
      <c r="I11" s="93">
        <v>12</v>
      </c>
      <c r="J11" s="90">
        <v>22.8</v>
      </c>
      <c r="K11" s="115"/>
      <c r="L11" s="115"/>
      <c r="M11" s="115"/>
      <c r="N11" s="115"/>
      <c r="O11" s="115"/>
      <c r="P11" s="115"/>
      <c r="Q11" s="115"/>
      <c r="R11" s="115"/>
      <c r="S11" s="115"/>
    </row>
    <row r="12" spans="1:19" x14ac:dyDescent="0.25">
      <c r="A12" s="86" t="s">
        <v>20</v>
      </c>
      <c r="B12" s="95">
        <v>27.800000000000004</v>
      </c>
      <c r="C12" s="93">
        <v>48</v>
      </c>
      <c r="D12" s="93">
        <v>5.6000000000000005</v>
      </c>
      <c r="E12" s="93">
        <v>11.1</v>
      </c>
      <c r="F12" s="93">
        <v>5.8999999999999995</v>
      </c>
      <c r="G12" s="93">
        <v>1.4000000000000001</v>
      </c>
      <c r="H12" s="93">
        <v>13</v>
      </c>
      <c r="I12" s="93">
        <v>15.9</v>
      </c>
      <c r="J12" s="90">
        <v>10.199999999999999</v>
      </c>
      <c r="K12" s="115"/>
      <c r="L12" s="115"/>
      <c r="M12" s="115"/>
      <c r="N12" s="115"/>
      <c r="O12" s="115"/>
      <c r="P12" s="115"/>
      <c r="Q12" s="115"/>
      <c r="R12" s="115"/>
      <c r="S12" s="115"/>
    </row>
    <row r="13" spans="1:19" x14ac:dyDescent="0.25">
      <c r="A13" s="86" t="s">
        <v>21</v>
      </c>
      <c r="B13" s="95">
        <v>27.700000000000003</v>
      </c>
      <c r="C13" s="93">
        <v>38.299999999999997</v>
      </c>
      <c r="D13" s="93">
        <v>4.5</v>
      </c>
      <c r="E13" s="93">
        <v>19.8</v>
      </c>
      <c r="F13" s="93">
        <v>6.5</v>
      </c>
      <c r="G13" s="93">
        <v>1</v>
      </c>
      <c r="H13" s="93">
        <v>15.4</v>
      </c>
      <c r="I13" s="93">
        <v>10.7</v>
      </c>
      <c r="J13" s="90">
        <v>17.2</v>
      </c>
      <c r="K13" s="115"/>
      <c r="L13" s="115"/>
      <c r="M13" s="115"/>
      <c r="N13" s="115"/>
      <c r="O13" s="115"/>
      <c r="P13" s="115"/>
      <c r="Q13" s="115"/>
      <c r="R13" s="115"/>
      <c r="S13" s="115"/>
    </row>
    <row r="14" spans="1:19" x14ac:dyDescent="0.25">
      <c r="A14" s="86" t="s">
        <v>22</v>
      </c>
      <c r="B14" s="95">
        <v>26</v>
      </c>
      <c r="C14" s="93">
        <v>31.1</v>
      </c>
      <c r="D14" s="93">
        <v>12</v>
      </c>
      <c r="E14" s="93">
        <v>15.299999999999999</v>
      </c>
      <c r="F14" s="93">
        <v>8.6999999999999993</v>
      </c>
      <c r="G14" s="93">
        <v>4.2</v>
      </c>
      <c r="H14" s="93">
        <v>21.6</v>
      </c>
      <c r="I14" s="93">
        <v>19.8</v>
      </c>
      <c r="J14" s="90">
        <v>19</v>
      </c>
      <c r="K14" s="115"/>
      <c r="L14" s="115"/>
      <c r="M14" s="115"/>
      <c r="N14" s="115"/>
      <c r="O14" s="115"/>
      <c r="P14" s="115"/>
      <c r="Q14" s="115"/>
      <c r="R14" s="115"/>
      <c r="S14" s="115"/>
    </row>
    <row r="15" spans="1:19" x14ac:dyDescent="0.25">
      <c r="A15" s="86" t="s">
        <v>23</v>
      </c>
      <c r="B15" s="95">
        <v>18.7</v>
      </c>
      <c r="C15" s="93">
        <v>46.300000000000004</v>
      </c>
      <c r="D15" s="93">
        <v>8.6999999999999993</v>
      </c>
      <c r="E15" s="93">
        <v>20.7</v>
      </c>
      <c r="F15" s="93">
        <v>10.6</v>
      </c>
      <c r="G15" s="93">
        <v>7.1999999999999993</v>
      </c>
      <c r="H15" s="93">
        <v>3.4000000000000004</v>
      </c>
      <c r="I15" s="93">
        <v>18.3</v>
      </c>
      <c r="J15" s="90">
        <v>13.200000000000001</v>
      </c>
      <c r="K15" s="115"/>
      <c r="L15" s="115"/>
      <c r="M15" s="115"/>
      <c r="N15" s="115"/>
      <c r="O15" s="115"/>
      <c r="P15" s="115"/>
      <c r="Q15" s="115"/>
      <c r="R15" s="115"/>
      <c r="S15" s="115"/>
    </row>
    <row r="16" spans="1:19" x14ac:dyDescent="0.25">
      <c r="A16" s="86" t="s">
        <v>24</v>
      </c>
      <c r="B16" s="95">
        <v>10.100000000000001</v>
      </c>
      <c r="C16" s="93">
        <v>60</v>
      </c>
      <c r="D16" s="93">
        <v>5.7</v>
      </c>
      <c r="E16" s="93">
        <v>22.900000000000002</v>
      </c>
      <c r="F16" s="93">
        <v>6.8000000000000007</v>
      </c>
      <c r="G16" s="93">
        <v>1</v>
      </c>
      <c r="H16" s="93">
        <v>4.1000000000000005</v>
      </c>
      <c r="I16" s="93">
        <v>9.8000000000000007</v>
      </c>
      <c r="J16" s="90">
        <v>28.1</v>
      </c>
      <c r="K16" s="115"/>
      <c r="L16" s="115"/>
      <c r="M16" s="115"/>
      <c r="N16" s="115"/>
      <c r="O16" s="115"/>
      <c r="P16" s="115"/>
      <c r="Q16" s="115"/>
      <c r="R16" s="115"/>
      <c r="S16" s="115"/>
    </row>
    <row r="17" spans="1:19" x14ac:dyDescent="0.25">
      <c r="A17" s="86" t="s">
        <v>25</v>
      </c>
      <c r="B17" s="95">
        <v>16.900000000000002</v>
      </c>
      <c r="C17" s="93">
        <v>51.2</v>
      </c>
      <c r="D17" s="93">
        <v>3</v>
      </c>
      <c r="E17" s="93">
        <v>17.2</v>
      </c>
      <c r="F17" s="93">
        <v>28.999999999999996</v>
      </c>
      <c r="G17" s="93">
        <v>17.8</v>
      </c>
      <c r="H17" s="93">
        <v>2.5</v>
      </c>
      <c r="I17" s="93">
        <v>21.5</v>
      </c>
      <c r="J17" s="90">
        <v>14.000000000000002</v>
      </c>
      <c r="K17" s="115"/>
      <c r="L17" s="115"/>
      <c r="M17" s="115"/>
      <c r="N17" s="115"/>
      <c r="O17" s="115"/>
      <c r="P17" s="115"/>
      <c r="Q17" s="115"/>
      <c r="R17" s="115"/>
      <c r="S17" s="115"/>
    </row>
    <row r="18" spans="1:19" x14ac:dyDescent="0.25">
      <c r="A18" s="86" t="s">
        <v>26</v>
      </c>
      <c r="B18" s="95">
        <v>18.600000000000001</v>
      </c>
      <c r="C18" s="93">
        <v>34.799999999999997</v>
      </c>
      <c r="D18" s="93">
        <v>3.3000000000000003</v>
      </c>
      <c r="E18" s="93">
        <v>12.3</v>
      </c>
      <c r="F18" s="93">
        <v>24</v>
      </c>
      <c r="G18" s="93">
        <v>8.6</v>
      </c>
      <c r="H18" s="93">
        <v>1.7999999999999998</v>
      </c>
      <c r="I18" s="93">
        <v>30.5</v>
      </c>
      <c r="J18" s="90">
        <v>21.7</v>
      </c>
      <c r="K18" s="115"/>
      <c r="L18" s="115"/>
      <c r="M18" s="115"/>
      <c r="N18" s="115"/>
      <c r="O18" s="115"/>
      <c r="P18" s="115"/>
      <c r="Q18" s="115"/>
      <c r="R18" s="115"/>
      <c r="S18" s="115"/>
    </row>
    <row r="19" spans="1:19" x14ac:dyDescent="0.25">
      <c r="A19" s="86" t="s">
        <v>27</v>
      </c>
      <c r="B19" s="95">
        <v>37.4</v>
      </c>
      <c r="C19" s="93">
        <v>16.400000000000002</v>
      </c>
      <c r="D19" s="93">
        <v>9.5</v>
      </c>
      <c r="E19" s="93">
        <v>18.399999999999999</v>
      </c>
      <c r="F19" s="93">
        <v>11.5</v>
      </c>
      <c r="G19" s="93">
        <v>7.9</v>
      </c>
      <c r="H19" s="93">
        <v>10.199999999999999</v>
      </c>
      <c r="I19" s="93">
        <v>22.6</v>
      </c>
      <c r="J19" s="90">
        <v>20.5</v>
      </c>
      <c r="K19" s="115"/>
      <c r="L19" s="115"/>
      <c r="M19" s="115"/>
      <c r="N19" s="115"/>
      <c r="O19" s="115"/>
      <c r="P19" s="115"/>
      <c r="Q19" s="115"/>
      <c r="R19" s="115"/>
      <c r="S19" s="115"/>
    </row>
    <row r="20" spans="1:19" x14ac:dyDescent="0.25">
      <c r="A20" s="86" t="s">
        <v>28</v>
      </c>
      <c r="B20" s="95">
        <v>22.400000000000002</v>
      </c>
      <c r="C20" s="93">
        <v>42.5</v>
      </c>
      <c r="D20" s="93">
        <v>6.1</v>
      </c>
      <c r="E20" s="93">
        <v>15.299999999999999</v>
      </c>
      <c r="F20" s="93">
        <v>13.4</v>
      </c>
      <c r="G20" s="93">
        <v>4.5999999999999996</v>
      </c>
      <c r="H20" s="93">
        <v>4.8</v>
      </c>
      <c r="I20" s="93">
        <v>16</v>
      </c>
      <c r="J20" s="90">
        <v>19.3</v>
      </c>
      <c r="K20" s="115"/>
      <c r="L20" s="115"/>
      <c r="M20" s="115"/>
      <c r="N20" s="115"/>
      <c r="O20" s="115"/>
      <c r="P20" s="115"/>
      <c r="Q20" s="115"/>
      <c r="R20" s="115"/>
      <c r="S20" s="115"/>
    </row>
    <row r="21" spans="1:19" x14ac:dyDescent="0.25">
      <c r="A21" s="86" t="s">
        <v>29</v>
      </c>
      <c r="B21" s="95">
        <v>27</v>
      </c>
      <c r="C21" s="93">
        <v>20.200000000000003</v>
      </c>
      <c r="D21" s="93">
        <v>17.899999999999999</v>
      </c>
      <c r="E21" s="93">
        <v>25.1</v>
      </c>
      <c r="F21" s="93">
        <v>12.7</v>
      </c>
      <c r="G21" s="93">
        <v>3</v>
      </c>
      <c r="H21" s="93">
        <v>6</v>
      </c>
      <c r="I21" s="93">
        <v>20.200000000000003</v>
      </c>
      <c r="J21" s="90">
        <v>19.3</v>
      </c>
      <c r="K21" s="115"/>
      <c r="L21" s="115"/>
      <c r="M21" s="115"/>
      <c r="N21" s="115"/>
      <c r="O21" s="115"/>
      <c r="P21" s="115"/>
      <c r="Q21" s="115"/>
      <c r="R21" s="115"/>
      <c r="S21" s="115"/>
    </row>
    <row r="22" spans="1:19" x14ac:dyDescent="0.25">
      <c r="A22" s="87" t="s">
        <v>30</v>
      </c>
      <c r="B22" s="96">
        <v>21.4</v>
      </c>
      <c r="C22" s="94">
        <v>32.5</v>
      </c>
      <c r="D22" s="94">
        <v>6.4</v>
      </c>
      <c r="E22" s="94">
        <v>26</v>
      </c>
      <c r="F22" s="94">
        <v>10.6</v>
      </c>
      <c r="G22" s="94">
        <v>3</v>
      </c>
      <c r="H22" s="94">
        <v>3.4000000000000004</v>
      </c>
      <c r="I22" s="94">
        <v>11.899999999999999</v>
      </c>
      <c r="J22" s="91">
        <v>31.1</v>
      </c>
      <c r="K22" s="115"/>
      <c r="L22" s="115"/>
      <c r="M22" s="115"/>
      <c r="N22" s="115"/>
      <c r="O22" s="115"/>
      <c r="P22" s="115"/>
      <c r="Q22" s="115"/>
      <c r="R22" s="115"/>
      <c r="S22" s="115"/>
    </row>
    <row r="23" spans="1:19" x14ac:dyDescent="0.25">
      <c r="A23" s="88" t="s">
        <v>175</v>
      </c>
    </row>
    <row r="24" spans="1:19" x14ac:dyDescent="0.25">
      <c r="A24" s="88" t="s">
        <v>7</v>
      </c>
    </row>
  </sheetData>
  <hyperlinks>
    <hyperlink ref="D1" location="'Lisez-moi'!A1" display="Retour au sommair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1" sqref="E1"/>
    </sheetView>
  </sheetViews>
  <sheetFormatPr baseColWidth="10" defaultRowHeight="15" x14ac:dyDescent="0.25"/>
  <cols>
    <col min="1" max="1" width="57" customWidth="1"/>
    <col min="2" max="5" width="21.7109375" customWidth="1"/>
  </cols>
  <sheetData>
    <row r="1" spans="1:5" x14ac:dyDescent="0.25">
      <c r="A1" s="188" t="s">
        <v>137</v>
      </c>
      <c r="B1" s="186"/>
      <c r="C1" s="186"/>
      <c r="D1" s="186"/>
      <c r="E1" s="116" t="s">
        <v>93</v>
      </c>
    </row>
    <row r="2" spans="1:5" x14ac:dyDescent="0.25">
      <c r="A2" s="186"/>
      <c r="B2" s="186"/>
      <c r="C2" s="186"/>
      <c r="D2" s="186"/>
      <c r="E2" s="186"/>
    </row>
    <row r="3" spans="1:5" x14ac:dyDescent="0.25">
      <c r="A3" s="186" t="s">
        <v>260</v>
      </c>
      <c r="B3" s="186"/>
      <c r="C3" s="186"/>
      <c r="D3" s="186"/>
      <c r="E3" s="186"/>
    </row>
    <row r="4" spans="1:5" ht="45" x14ac:dyDescent="0.25">
      <c r="A4" s="186"/>
      <c r="B4" s="24" t="s">
        <v>133</v>
      </c>
      <c r="C4" s="25" t="s">
        <v>134</v>
      </c>
      <c r="D4" s="25" t="s">
        <v>135</v>
      </c>
      <c r="E4" s="26" t="s">
        <v>136</v>
      </c>
    </row>
    <row r="5" spans="1:5" x14ac:dyDescent="0.25">
      <c r="A5" s="15" t="s">
        <v>138</v>
      </c>
      <c r="B5" s="21">
        <v>42.5</v>
      </c>
      <c r="C5" s="92">
        <v>48.199999999999996</v>
      </c>
      <c r="D5" s="92">
        <v>34.300000000000004</v>
      </c>
      <c r="E5" s="89">
        <v>11.600000000000001</v>
      </c>
    </row>
    <row r="6" spans="1:5" x14ac:dyDescent="0.25">
      <c r="A6" s="17" t="s">
        <v>139</v>
      </c>
      <c r="B6" s="195">
        <v>20.5</v>
      </c>
      <c r="C6" s="193">
        <v>27.200000000000003</v>
      </c>
      <c r="D6" s="193">
        <v>34.9</v>
      </c>
      <c r="E6" s="191">
        <v>51.5</v>
      </c>
    </row>
    <row r="7" spans="1:5" x14ac:dyDescent="0.25">
      <c r="A7" s="17" t="s">
        <v>140</v>
      </c>
      <c r="B7" s="195">
        <v>33.700000000000003</v>
      </c>
      <c r="C7" s="193">
        <v>22.8</v>
      </c>
      <c r="D7" s="193">
        <v>28.199999999999996</v>
      </c>
      <c r="E7" s="191">
        <v>32.5</v>
      </c>
    </row>
    <row r="8" spans="1:5" x14ac:dyDescent="0.25">
      <c r="A8" s="19" t="s">
        <v>141</v>
      </c>
      <c r="B8" s="196">
        <v>3.3000000000000003</v>
      </c>
      <c r="C8" s="194">
        <v>1.9</v>
      </c>
      <c r="D8" s="194">
        <v>2.6</v>
      </c>
      <c r="E8" s="192">
        <v>4.3999999999999995</v>
      </c>
    </row>
    <row r="9" spans="1:5" x14ac:dyDescent="0.25">
      <c r="A9" s="88" t="s">
        <v>175</v>
      </c>
      <c r="B9" s="115"/>
      <c r="C9" s="115"/>
      <c r="D9" s="115"/>
      <c r="E9" s="115"/>
    </row>
    <row r="10" spans="1:5" x14ac:dyDescent="0.25">
      <c r="A10" s="88" t="s">
        <v>7</v>
      </c>
      <c r="B10" s="186"/>
      <c r="C10" s="186"/>
      <c r="D10" s="186"/>
      <c r="E10" s="186"/>
    </row>
  </sheetData>
  <hyperlinks>
    <hyperlink ref="E1" location="'Lisez-moi'!A1" display="Retour au sommair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topLeftCell="A106" workbookViewId="0">
      <selection activeCell="J112" sqref="J112"/>
    </sheetView>
  </sheetViews>
  <sheetFormatPr baseColWidth="10" defaultRowHeight="15" x14ac:dyDescent="0.25"/>
  <cols>
    <col min="1" max="1" width="57.85546875" customWidth="1"/>
  </cols>
  <sheetData>
    <row r="1" spans="1:8" x14ac:dyDescent="0.25">
      <c r="A1" s="188" t="s">
        <v>137</v>
      </c>
      <c r="H1" s="116" t="s">
        <v>93</v>
      </c>
    </row>
    <row r="3" spans="1:8" x14ac:dyDescent="0.25">
      <c r="A3" s="186" t="s">
        <v>261</v>
      </c>
      <c r="B3" s="186"/>
      <c r="C3" s="186"/>
      <c r="D3" s="186"/>
      <c r="E3" s="186"/>
      <c r="F3" s="186"/>
      <c r="G3" s="186"/>
      <c r="H3" s="186"/>
    </row>
    <row r="4" spans="1:8" x14ac:dyDescent="0.25">
      <c r="A4" s="186"/>
      <c r="B4" s="100" t="s">
        <v>0</v>
      </c>
      <c r="C4" s="97" t="s">
        <v>8</v>
      </c>
      <c r="D4" s="98" t="s">
        <v>9</v>
      </c>
      <c r="E4" s="98" t="s">
        <v>10</v>
      </c>
      <c r="F4" s="98" t="s">
        <v>11</v>
      </c>
      <c r="G4" s="98" t="s">
        <v>12</v>
      </c>
      <c r="H4" s="99" t="s">
        <v>13</v>
      </c>
    </row>
    <row r="5" spans="1:8" x14ac:dyDescent="0.25">
      <c r="A5" s="15" t="s">
        <v>138</v>
      </c>
      <c r="B5" s="198">
        <v>42.5</v>
      </c>
      <c r="C5" s="193">
        <v>23</v>
      </c>
      <c r="D5" s="193">
        <v>34.5</v>
      </c>
      <c r="E5" s="193">
        <v>43.3</v>
      </c>
      <c r="F5" s="193">
        <v>45.7</v>
      </c>
      <c r="G5" s="193">
        <v>47</v>
      </c>
      <c r="H5" s="191">
        <v>48.8</v>
      </c>
    </row>
    <row r="6" spans="1:8" x14ac:dyDescent="0.25">
      <c r="A6" s="17" t="s">
        <v>139</v>
      </c>
      <c r="B6" s="198">
        <v>20.5</v>
      </c>
      <c r="C6" s="193">
        <v>43</v>
      </c>
      <c r="D6" s="193">
        <v>28.999999999999996</v>
      </c>
      <c r="E6" s="193">
        <v>22</v>
      </c>
      <c r="F6" s="193">
        <v>19.100000000000001</v>
      </c>
      <c r="G6" s="193">
        <v>17.299999999999997</v>
      </c>
      <c r="H6" s="191">
        <v>11.600000000000001</v>
      </c>
    </row>
    <row r="7" spans="1:8" x14ac:dyDescent="0.25">
      <c r="A7" s="17" t="s">
        <v>140</v>
      </c>
      <c r="B7" s="198">
        <v>33.700000000000003</v>
      </c>
      <c r="C7" s="193">
        <v>30.4</v>
      </c>
      <c r="D7" s="193">
        <v>33.200000000000003</v>
      </c>
      <c r="E7" s="193">
        <v>31.4</v>
      </c>
      <c r="F7" s="193">
        <v>32.5</v>
      </c>
      <c r="G7" s="193">
        <v>32.800000000000004</v>
      </c>
      <c r="H7" s="191">
        <v>36.1</v>
      </c>
    </row>
    <row r="8" spans="1:8" x14ac:dyDescent="0.25">
      <c r="A8" s="19" t="s">
        <v>141</v>
      </c>
      <c r="B8" s="199">
        <v>3.3000000000000003</v>
      </c>
      <c r="C8" s="194">
        <v>3.6999999999999997</v>
      </c>
      <c r="D8" s="194">
        <v>3.3000000000000003</v>
      </c>
      <c r="E8" s="194">
        <v>3.3000000000000003</v>
      </c>
      <c r="F8" s="194">
        <v>2.6</v>
      </c>
      <c r="G8" s="194">
        <v>2.9000000000000004</v>
      </c>
      <c r="H8" s="192">
        <v>3.5000000000000004</v>
      </c>
    </row>
    <row r="9" spans="1:8" x14ac:dyDescent="0.25">
      <c r="A9" s="88" t="s">
        <v>175</v>
      </c>
      <c r="B9" s="186"/>
      <c r="C9" s="186"/>
      <c r="D9" s="186"/>
      <c r="E9" s="186"/>
      <c r="F9" s="186"/>
      <c r="G9" s="186"/>
      <c r="H9" s="186"/>
    </row>
    <row r="10" spans="1:8" x14ac:dyDescent="0.25">
      <c r="A10" s="88" t="s">
        <v>7</v>
      </c>
      <c r="B10" s="186"/>
      <c r="C10" s="186"/>
      <c r="D10" s="186"/>
      <c r="E10" s="186"/>
      <c r="F10" s="186"/>
      <c r="G10" s="186"/>
      <c r="H10" s="186"/>
    </row>
    <row r="36" spans="1:8" s="186" customFormat="1" x14ac:dyDescent="0.25"/>
    <row r="38" spans="1:8" x14ac:dyDescent="0.25">
      <c r="A38" s="186" t="s">
        <v>262</v>
      </c>
      <c r="B38" s="186"/>
      <c r="C38" s="186"/>
      <c r="D38" s="186"/>
      <c r="E38" s="186"/>
      <c r="F38" s="186"/>
      <c r="G38" s="186"/>
      <c r="H38" s="186"/>
    </row>
    <row r="39" spans="1:8" x14ac:dyDescent="0.25">
      <c r="A39" s="186"/>
      <c r="B39" s="100" t="s">
        <v>0</v>
      </c>
      <c r="C39" s="97" t="s">
        <v>8</v>
      </c>
      <c r="D39" s="98" t="s">
        <v>9</v>
      </c>
      <c r="E39" s="98" t="s">
        <v>10</v>
      </c>
      <c r="F39" s="98" t="s">
        <v>11</v>
      </c>
      <c r="G39" s="98" t="s">
        <v>12</v>
      </c>
      <c r="H39" s="99" t="s">
        <v>13</v>
      </c>
    </row>
    <row r="40" spans="1:8" x14ac:dyDescent="0.25">
      <c r="A40" s="15" t="s">
        <v>138</v>
      </c>
      <c r="B40" s="198">
        <v>48.199999999999996</v>
      </c>
      <c r="C40" s="193">
        <v>29.599999999999998</v>
      </c>
      <c r="D40" s="193">
        <v>34.799999999999997</v>
      </c>
      <c r="E40" s="193">
        <v>46.5</v>
      </c>
      <c r="F40" s="193">
        <v>52.7</v>
      </c>
      <c r="G40" s="193">
        <v>46.9</v>
      </c>
      <c r="H40" s="191">
        <v>58.099999999999994</v>
      </c>
    </row>
    <row r="41" spans="1:8" x14ac:dyDescent="0.25">
      <c r="A41" s="17" t="s">
        <v>139</v>
      </c>
      <c r="B41" s="198">
        <v>27.200000000000003</v>
      </c>
      <c r="C41" s="193">
        <v>49.2</v>
      </c>
      <c r="D41" s="193">
        <v>41.199999999999996</v>
      </c>
      <c r="E41" s="193">
        <v>31.6</v>
      </c>
      <c r="F41" s="193">
        <v>25.8</v>
      </c>
      <c r="G41" s="193">
        <v>24.5</v>
      </c>
      <c r="H41" s="191">
        <v>15.2</v>
      </c>
    </row>
    <row r="42" spans="1:8" x14ac:dyDescent="0.25">
      <c r="A42" s="17" t="s">
        <v>140</v>
      </c>
      <c r="B42" s="198">
        <v>22.8</v>
      </c>
      <c r="C42" s="193">
        <v>19.100000000000001</v>
      </c>
      <c r="D42" s="193">
        <v>22.3</v>
      </c>
      <c r="E42" s="193">
        <v>20.7</v>
      </c>
      <c r="F42" s="193">
        <v>20.5</v>
      </c>
      <c r="G42" s="193">
        <v>27.500000000000004</v>
      </c>
      <c r="H42" s="191">
        <v>24.2</v>
      </c>
    </row>
    <row r="43" spans="1:8" x14ac:dyDescent="0.25">
      <c r="A43" s="19" t="s">
        <v>141</v>
      </c>
      <c r="B43" s="199">
        <v>1.9</v>
      </c>
      <c r="C43" s="194">
        <v>2.1</v>
      </c>
      <c r="D43" s="194">
        <v>1.7000000000000002</v>
      </c>
      <c r="E43" s="194">
        <v>1.2</v>
      </c>
      <c r="F43" s="194">
        <v>1</v>
      </c>
      <c r="G43" s="194">
        <v>1.0999999999999999</v>
      </c>
      <c r="H43" s="192">
        <v>2.5</v>
      </c>
    </row>
    <row r="44" spans="1:8" x14ac:dyDescent="0.25">
      <c r="A44" s="88" t="s">
        <v>175</v>
      </c>
      <c r="B44" s="186"/>
      <c r="C44" s="186"/>
      <c r="D44" s="186"/>
      <c r="E44" s="186"/>
      <c r="F44" s="186"/>
      <c r="G44" s="186"/>
      <c r="H44" s="186"/>
    </row>
    <row r="45" spans="1:8" x14ac:dyDescent="0.25">
      <c r="A45" s="88" t="s">
        <v>7</v>
      </c>
      <c r="B45" s="186"/>
      <c r="C45" s="186"/>
      <c r="D45" s="186"/>
      <c r="E45" s="186"/>
      <c r="F45" s="186"/>
      <c r="G45" s="186"/>
      <c r="H45" s="186"/>
    </row>
    <row r="74" spans="1:8" x14ac:dyDescent="0.25">
      <c r="A74" s="186" t="s">
        <v>263</v>
      </c>
      <c r="B74" s="186"/>
      <c r="C74" s="186"/>
      <c r="D74" s="186"/>
      <c r="E74" s="186"/>
      <c r="F74" s="186"/>
      <c r="G74" s="186"/>
      <c r="H74" s="186"/>
    </row>
    <row r="75" spans="1:8" x14ac:dyDescent="0.25">
      <c r="A75" s="186"/>
      <c r="B75" s="100" t="s">
        <v>0</v>
      </c>
      <c r="C75" s="97" t="s">
        <v>8</v>
      </c>
      <c r="D75" s="98" t="s">
        <v>9</v>
      </c>
      <c r="E75" s="98" t="s">
        <v>10</v>
      </c>
      <c r="F75" s="98" t="s">
        <v>11</v>
      </c>
      <c r="G75" s="98" t="s">
        <v>12</v>
      </c>
      <c r="H75" s="99" t="s">
        <v>13</v>
      </c>
    </row>
    <row r="76" spans="1:8" x14ac:dyDescent="0.25">
      <c r="A76" s="15" t="s">
        <v>138</v>
      </c>
      <c r="B76" s="198">
        <v>34.300000000000004</v>
      </c>
      <c r="C76" s="193">
        <v>11.4</v>
      </c>
      <c r="D76" s="193">
        <v>15.1</v>
      </c>
      <c r="E76" s="193">
        <v>23.599999999999998</v>
      </c>
      <c r="F76" s="193">
        <v>32.800000000000004</v>
      </c>
      <c r="G76" s="193">
        <v>37.1</v>
      </c>
      <c r="H76" s="191">
        <v>51</v>
      </c>
    </row>
    <row r="77" spans="1:8" x14ac:dyDescent="0.25">
      <c r="A77" s="17" t="s">
        <v>139</v>
      </c>
      <c r="B77" s="198">
        <v>34.9</v>
      </c>
      <c r="C77" s="193">
        <v>61</v>
      </c>
      <c r="D77" s="193">
        <v>53</v>
      </c>
      <c r="E77" s="193">
        <v>43.7</v>
      </c>
      <c r="F77" s="193">
        <v>37.700000000000003</v>
      </c>
      <c r="G77" s="193">
        <v>30.7</v>
      </c>
      <c r="H77" s="191">
        <v>18</v>
      </c>
    </row>
    <row r="78" spans="1:8" x14ac:dyDescent="0.25">
      <c r="A78" s="17" t="s">
        <v>140</v>
      </c>
      <c r="B78" s="198">
        <v>28.199999999999996</v>
      </c>
      <c r="C78" s="193">
        <v>23.599999999999998</v>
      </c>
      <c r="D78" s="193">
        <v>29.599999999999998</v>
      </c>
      <c r="E78" s="193">
        <v>30.7</v>
      </c>
      <c r="F78" s="193">
        <v>27.800000000000004</v>
      </c>
      <c r="G78" s="193">
        <v>30.7</v>
      </c>
      <c r="H78" s="191">
        <v>27.800000000000004</v>
      </c>
    </row>
    <row r="79" spans="1:8" x14ac:dyDescent="0.25">
      <c r="A79" s="19" t="s">
        <v>141</v>
      </c>
      <c r="B79" s="199">
        <v>2.6</v>
      </c>
      <c r="C79" s="194">
        <v>4</v>
      </c>
      <c r="D79" s="194">
        <v>2.1999999999999997</v>
      </c>
      <c r="E79" s="194">
        <v>1.9</v>
      </c>
      <c r="F79" s="194">
        <v>1.7999999999999998</v>
      </c>
      <c r="G79" s="194">
        <v>1.5</v>
      </c>
      <c r="H79" s="192">
        <v>3.2</v>
      </c>
    </row>
    <row r="80" spans="1:8" x14ac:dyDescent="0.25">
      <c r="A80" s="88" t="s">
        <v>175</v>
      </c>
      <c r="B80" s="186"/>
      <c r="C80" s="186"/>
      <c r="D80" s="186"/>
      <c r="E80" s="186"/>
      <c r="F80" s="186"/>
      <c r="G80" s="186"/>
      <c r="H80" s="186"/>
    </row>
    <row r="81" spans="1:8" x14ac:dyDescent="0.25">
      <c r="A81" s="88" t="s">
        <v>7</v>
      </c>
      <c r="B81" s="186"/>
      <c r="C81" s="186"/>
      <c r="D81" s="186"/>
      <c r="E81" s="186"/>
      <c r="F81" s="186"/>
      <c r="G81" s="186"/>
      <c r="H81" s="186"/>
    </row>
    <row r="110" spans="1:8" s="186" customFormat="1" x14ac:dyDescent="0.25"/>
    <row r="112" spans="1:8" x14ac:dyDescent="0.25">
      <c r="A112" s="186" t="s">
        <v>264</v>
      </c>
      <c r="B112" s="186"/>
      <c r="C112" s="186"/>
      <c r="D112" s="186"/>
      <c r="E112" s="186"/>
      <c r="F112" s="186"/>
      <c r="G112" s="186"/>
      <c r="H112" s="186"/>
    </row>
    <row r="113" spans="1:8" x14ac:dyDescent="0.25">
      <c r="A113" s="186"/>
      <c r="B113" s="100" t="s">
        <v>0</v>
      </c>
      <c r="C113" s="97" t="s">
        <v>8</v>
      </c>
      <c r="D113" s="98" t="s">
        <v>9</v>
      </c>
      <c r="E113" s="98" t="s">
        <v>10</v>
      </c>
      <c r="F113" s="98" t="s">
        <v>11</v>
      </c>
      <c r="G113" s="98" t="s">
        <v>12</v>
      </c>
      <c r="H113" s="99" t="s">
        <v>13</v>
      </c>
    </row>
    <row r="114" spans="1:8" x14ac:dyDescent="0.25">
      <c r="A114" s="15" t="s">
        <v>138</v>
      </c>
      <c r="B114" s="198">
        <v>11.600000000000001</v>
      </c>
      <c r="C114" s="193">
        <v>8.7999999999999989</v>
      </c>
      <c r="D114" s="193">
        <v>9.9</v>
      </c>
      <c r="E114" s="193">
        <v>10.5</v>
      </c>
      <c r="F114" s="193">
        <v>10.9</v>
      </c>
      <c r="G114" s="193">
        <v>11.1</v>
      </c>
      <c r="H114" s="191">
        <v>13.700000000000001</v>
      </c>
    </row>
    <row r="115" spans="1:8" x14ac:dyDescent="0.25">
      <c r="A115" s="17" t="s">
        <v>139</v>
      </c>
      <c r="B115" s="198">
        <v>51.5</v>
      </c>
      <c r="C115" s="193">
        <v>52.6</v>
      </c>
      <c r="D115" s="193">
        <v>51.800000000000004</v>
      </c>
      <c r="E115" s="193">
        <v>51.6</v>
      </c>
      <c r="F115" s="193">
        <v>53.300000000000004</v>
      </c>
      <c r="G115" s="193">
        <v>52.400000000000006</v>
      </c>
      <c r="H115" s="191">
        <v>50.1</v>
      </c>
    </row>
    <row r="116" spans="1:8" x14ac:dyDescent="0.25">
      <c r="A116" s="17" t="s">
        <v>140</v>
      </c>
      <c r="B116" s="198">
        <v>32.5</v>
      </c>
      <c r="C116" s="193">
        <v>33.800000000000004</v>
      </c>
      <c r="D116" s="193">
        <v>34</v>
      </c>
      <c r="E116" s="193">
        <v>32.700000000000003</v>
      </c>
      <c r="F116" s="193">
        <v>32.800000000000004</v>
      </c>
      <c r="G116" s="193">
        <v>33.300000000000004</v>
      </c>
      <c r="H116" s="191">
        <v>31.3</v>
      </c>
    </row>
    <row r="117" spans="1:8" x14ac:dyDescent="0.25">
      <c r="A117" s="19" t="s">
        <v>141</v>
      </c>
      <c r="B117" s="199">
        <v>4.3999999999999995</v>
      </c>
      <c r="C117" s="194">
        <v>4.8</v>
      </c>
      <c r="D117" s="194">
        <v>4.3</v>
      </c>
      <c r="E117" s="194">
        <v>5.2</v>
      </c>
      <c r="F117" s="194">
        <v>3</v>
      </c>
      <c r="G117" s="194">
        <v>3.2</v>
      </c>
      <c r="H117" s="192">
        <v>5</v>
      </c>
    </row>
    <row r="118" spans="1:8" x14ac:dyDescent="0.25">
      <c r="A118" s="88" t="s">
        <v>175</v>
      </c>
      <c r="B118" s="186"/>
      <c r="C118" s="186"/>
      <c r="D118" s="186"/>
      <c r="E118" s="186"/>
      <c r="F118" s="186"/>
      <c r="G118" s="186"/>
      <c r="H118" s="186"/>
    </row>
    <row r="119" spans="1:8" x14ac:dyDescent="0.25">
      <c r="A119" s="88" t="s">
        <v>7</v>
      </c>
      <c r="B119" s="186"/>
      <c r="C119" s="186"/>
      <c r="D119" s="186"/>
      <c r="E119" s="186"/>
      <c r="F119" s="186"/>
      <c r="G119" s="186"/>
      <c r="H119" s="186"/>
    </row>
  </sheetData>
  <hyperlinks>
    <hyperlink ref="H1" location="'Lisez-moi'!A1" display="Retour au sommair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H13" sqref="H13"/>
    </sheetView>
  </sheetViews>
  <sheetFormatPr baseColWidth="10" defaultRowHeight="15" x14ac:dyDescent="0.25"/>
  <cols>
    <col min="1" max="1" width="77.28515625" style="186" customWidth="1"/>
    <col min="2" max="16384" width="11.42578125" style="186"/>
  </cols>
  <sheetData>
    <row r="1" spans="1:12" x14ac:dyDescent="0.25">
      <c r="A1" s="188" t="s">
        <v>152</v>
      </c>
    </row>
    <row r="3" spans="1:12" x14ac:dyDescent="0.25">
      <c r="A3" s="186" t="s">
        <v>154</v>
      </c>
      <c r="H3" s="116" t="s">
        <v>93</v>
      </c>
    </row>
    <row r="4" spans="1:12" x14ac:dyDescent="0.25">
      <c r="L4" s="116"/>
    </row>
    <row r="5" spans="1:12" ht="176.25" x14ac:dyDescent="0.25">
      <c r="B5" s="108" t="s">
        <v>155</v>
      </c>
      <c r="C5" s="204" t="s">
        <v>156</v>
      </c>
      <c r="D5" s="204" t="s">
        <v>157</v>
      </c>
      <c r="E5" s="204" t="s">
        <v>158</v>
      </c>
      <c r="F5" s="107" t="s">
        <v>78</v>
      </c>
    </row>
    <row r="6" spans="1:12" x14ac:dyDescent="0.25">
      <c r="A6" s="202" t="s">
        <v>0</v>
      </c>
      <c r="B6" s="123">
        <v>66.900000000000006</v>
      </c>
      <c r="C6" s="124">
        <v>23.3</v>
      </c>
      <c r="D6" s="124">
        <v>2.8000000000000003</v>
      </c>
      <c r="E6" s="124">
        <v>6.9</v>
      </c>
      <c r="F6" s="192"/>
      <c r="H6" s="115"/>
      <c r="I6" s="115"/>
      <c r="J6" s="115"/>
      <c r="K6" s="115"/>
    </row>
    <row r="7" spans="1:12" x14ac:dyDescent="0.25">
      <c r="A7" s="189" t="s">
        <v>46</v>
      </c>
      <c r="B7" s="119">
        <v>90.7</v>
      </c>
      <c r="C7" s="122">
        <v>4</v>
      </c>
      <c r="D7" s="122" t="s">
        <v>78</v>
      </c>
      <c r="E7" s="122" t="s">
        <v>78</v>
      </c>
      <c r="F7" s="191">
        <f>100-SUM(B7:E7)</f>
        <v>5.2999999999999972</v>
      </c>
      <c r="H7" s="115"/>
      <c r="I7" s="115"/>
      <c r="J7" s="115"/>
      <c r="K7" s="115"/>
    </row>
    <row r="8" spans="1:12" x14ac:dyDescent="0.25">
      <c r="A8" s="189" t="s">
        <v>16</v>
      </c>
      <c r="B8" s="119">
        <v>75.7</v>
      </c>
      <c r="C8" s="122">
        <v>18.099999999999998</v>
      </c>
      <c r="D8" s="122">
        <v>2.4</v>
      </c>
      <c r="E8" s="122">
        <v>3.8</v>
      </c>
      <c r="F8" s="191"/>
      <c r="H8" s="115"/>
      <c r="I8" s="115"/>
      <c r="J8" s="115"/>
      <c r="K8" s="115"/>
    </row>
    <row r="9" spans="1:12" x14ac:dyDescent="0.25">
      <c r="A9" s="189" t="s">
        <v>17</v>
      </c>
      <c r="B9" s="119" t="s">
        <v>78</v>
      </c>
      <c r="C9" s="122">
        <v>0</v>
      </c>
      <c r="D9" s="122">
        <v>0</v>
      </c>
      <c r="E9" s="122" t="s">
        <v>78</v>
      </c>
      <c r="F9" s="191">
        <f>100-SUM(B9:E9)</f>
        <v>100</v>
      </c>
      <c r="H9" s="115"/>
      <c r="I9" s="115"/>
      <c r="J9" s="115"/>
      <c r="K9" s="115"/>
    </row>
    <row r="10" spans="1:12" x14ac:dyDescent="0.25">
      <c r="A10" s="189" t="s">
        <v>18</v>
      </c>
      <c r="B10" s="119">
        <v>82.5</v>
      </c>
      <c r="C10" s="122">
        <v>3.1</v>
      </c>
      <c r="D10" s="122">
        <v>12.5</v>
      </c>
      <c r="E10" s="122">
        <v>1.9</v>
      </c>
      <c r="F10" s="191"/>
      <c r="H10" s="115"/>
      <c r="I10" s="115"/>
      <c r="J10" s="115"/>
      <c r="K10" s="115"/>
    </row>
    <row r="11" spans="1:12" x14ac:dyDescent="0.25">
      <c r="A11" s="189" t="s">
        <v>19</v>
      </c>
      <c r="B11" s="119">
        <v>83.6</v>
      </c>
      <c r="C11" s="122">
        <v>7.7</v>
      </c>
      <c r="D11" s="122" t="s">
        <v>78</v>
      </c>
      <c r="E11" s="122" t="s">
        <v>78</v>
      </c>
      <c r="F11" s="191">
        <f>100-SUM(B11:E11)</f>
        <v>8.7000000000000028</v>
      </c>
      <c r="H11" s="115"/>
      <c r="I11" s="115"/>
      <c r="J11" s="115"/>
      <c r="K11" s="115"/>
    </row>
    <row r="12" spans="1:12" x14ac:dyDescent="0.25">
      <c r="A12" s="189" t="s">
        <v>20</v>
      </c>
      <c r="B12" s="119">
        <v>88</v>
      </c>
      <c r="C12" s="122">
        <v>2.8000000000000003</v>
      </c>
      <c r="D12" s="122">
        <v>5.5</v>
      </c>
      <c r="E12" s="122">
        <v>3.6999999999999997</v>
      </c>
      <c r="F12" s="191"/>
      <c r="H12" s="115"/>
      <c r="I12" s="115"/>
      <c r="J12" s="115"/>
      <c r="K12" s="115"/>
    </row>
    <row r="13" spans="1:12" x14ac:dyDescent="0.25">
      <c r="A13" s="189" t="s">
        <v>21</v>
      </c>
      <c r="B13" s="119">
        <v>78.5</v>
      </c>
      <c r="C13" s="122">
        <v>11.799999999999999</v>
      </c>
      <c r="D13" s="122">
        <v>3.5000000000000004</v>
      </c>
      <c r="E13" s="122">
        <v>6.3</v>
      </c>
      <c r="F13" s="191"/>
      <c r="H13" s="115"/>
      <c r="I13" s="115"/>
      <c r="J13" s="115"/>
      <c r="K13" s="115"/>
    </row>
    <row r="14" spans="1:12" x14ac:dyDescent="0.25">
      <c r="A14" s="189" t="s">
        <v>22</v>
      </c>
      <c r="B14" s="119">
        <v>48.1</v>
      </c>
      <c r="C14" s="122">
        <v>31.900000000000002</v>
      </c>
      <c r="D14" s="122">
        <v>3.2</v>
      </c>
      <c r="E14" s="122">
        <v>16.8</v>
      </c>
      <c r="F14" s="191"/>
      <c r="H14" s="115"/>
      <c r="I14" s="115"/>
      <c r="J14" s="115"/>
      <c r="K14" s="115"/>
    </row>
    <row r="15" spans="1:12" x14ac:dyDescent="0.25">
      <c r="A15" s="189" t="s">
        <v>23</v>
      </c>
      <c r="B15" s="119">
        <v>80.100000000000009</v>
      </c>
      <c r="C15" s="122">
        <v>14.099999999999998</v>
      </c>
      <c r="D15" s="122">
        <v>3.2</v>
      </c>
      <c r="E15" s="122">
        <v>2.7</v>
      </c>
      <c r="F15" s="191"/>
      <c r="H15" s="115"/>
      <c r="I15" s="115"/>
      <c r="J15" s="115"/>
      <c r="K15" s="115"/>
    </row>
    <row r="16" spans="1:12" x14ac:dyDescent="0.25">
      <c r="A16" s="189" t="s">
        <v>24</v>
      </c>
      <c r="B16" s="119">
        <v>41.6</v>
      </c>
      <c r="C16" s="122">
        <v>57.499999999999993</v>
      </c>
      <c r="D16" s="122" t="s">
        <v>78</v>
      </c>
      <c r="E16" s="122" t="s">
        <v>78</v>
      </c>
      <c r="F16" s="191">
        <f>100-SUM(B16:E16)</f>
        <v>0.90000000000000568</v>
      </c>
      <c r="H16" s="115"/>
      <c r="I16" s="115"/>
      <c r="J16" s="115"/>
      <c r="K16" s="115"/>
    </row>
    <row r="17" spans="1:11" x14ac:dyDescent="0.25">
      <c r="A17" s="189" t="s">
        <v>25</v>
      </c>
      <c r="B17" s="119">
        <v>88.3</v>
      </c>
      <c r="C17" s="122">
        <v>7.7</v>
      </c>
      <c r="D17" s="122">
        <v>1.7999999999999998</v>
      </c>
      <c r="E17" s="122">
        <v>2.1999999999999997</v>
      </c>
      <c r="F17" s="191"/>
      <c r="H17" s="115"/>
      <c r="I17" s="115"/>
      <c r="J17" s="115"/>
      <c r="K17" s="115"/>
    </row>
    <row r="18" spans="1:11" x14ac:dyDescent="0.25">
      <c r="A18" s="189" t="s">
        <v>26</v>
      </c>
      <c r="B18" s="119">
        <v>68.400000000000006</v>
      </c>
      <c r="C18" s="122" t="s">
        <v>78</v>
      </c>
      <c r="D18" s="122" t="s">
        <v>78</v>
      </c>
      <c r="E18" s="122">
        <v>28.1</v>
      </c>
      <c r="F18" s="191">
        <f>100-SUM(B18:E18)</f>
        <v>3.5</v>
      </c>
      <c r="H18" s="115"/>
      <c r="I18" s="115"/>
      <c r="J18" s="115"/>
      <c r="K18" s="115"/>
    </row>
    <row r="19" spans="1:11" x14ac:dyDescent="0.25">
      <c r="A19" s="189" t="s">
        <v>27</v>
      </c>
      <c r="B19" s="119">
        <v>67.300000000000011</v>
      </c>
      <c r="C19" s="122">
        <v>14.399999999999999</v>
      </c>
      <c r="D19" s="122" t="s">
        <v>78</v>
      </c>
      <c r="E19" s="122" t="s">
        <v>78</v>
      </c>
      <c r="F19" s="191">
        <f>100-SUM(B19:E19)</f>
        <v>18.299999999999983</v>
      </c>
      <c r="H19" s="115"/>
      <c r="I19" s="115"/>
      <c r="J19" s="115"/>
      <c r="K19" s="115"/>
    </row>
    <row r="20" spans="1:11" x14ac:dyDescent="0.25">
      <c r="A20" s="189" t="s">
        <v>28</v>
      </c>
      <c r="B20" s="119">
        <v>77.2</v>
      </c>
      <c r="C20" s="122">
        <v>19.2</v>
      </c>
      <c r="D20" s="122">
        <v>1.2</v>
      </c>
      <c r="E20" s="122">
        <v>2.4</v>
      </c>
      <c r="F20" s="191"/>
      <c r="H20" s="115"/>
      <c r="I20" s="115"/>
      <c r="J20" s="115"/>
      <c r="K20" s="115"/>
    </row>
    <row r="21" spans="1:11" x14ac:dyDescent="0.25">
      <c r="A21" s="189" t="s">
        <v>29</v>
      </c>
      <c r="B21" s="119">
        <v>54.300000000000004</v>
      </c>
      <c r="C21" s="122">
        <v>23.7</v>
      </c>
      <c r="D21" s="122">
        <v>4.5999999999999996</v>
      </c>
      <c r="E21" s="122">
        <v>17.299999999999997</v>
      </c>
      <c r="F21" s="191"/>
      <c r="H21" s="115"/>
      <c r="I21" s="115"/>
      <c r="J21" s="115"/>
      <c r="K21" s="115"/>
    </row>
    <row r="22" spans="1:11" x14ac:dyDescent="0.25">
      <c r="A22" s="190" t="s">
        <v>30</v>
      </c>
      <c r="B22" s="123">
        <v>29.2</v>
      </c>
      <c r="C22" s="124">
        <v>67.400000000000006</v>
      </c>
      <c r="D22" s="124" t="s">
        <v>78</v>
      </c>
      <c r="E22" s="124" t="s">
        <v>78</v>
      </c>
      <c r="F22" s="192">
        <f>100-SUM(B22:E22)</f>
        <v>3.3999999999999915</v>
      </c>
      <c r="H22" s="115"/>
      <c r="I22" s="115"/>
      <c r="J22" s="115"/>
      <c r="K22" s="115"/>
    </row>
    <row r="23" spans="1:11" x14ac:dyDescent="0.25">
      <c r="A23" s="88" t="s">
        <v>175</v>
      </c>
    </row>
    <row r="24" spans="1:11" x14ac:dyDescent="0.25">
      <c r="A24" s="88" t="s">
        <v>7</v>
      </c>
    </row>
  </sheetData>
  <hyperlinks>
    <hyperlink ref="H3" location="'Lisez-moi'!A1" display="Retour au sommair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6"/>
  <sheetViews>
    <sheetView workbookViewId="0">
      <selection activeCell="E1" sqref="E1"/>
    </sheetView>
  </sheetViews>
  <sheetFormatPr baseColWidth="10" defaultRowHeight="15" x14ac:dyDescent="0.25"/>
  <cols>
    <col min="1" max="1" width="90" customWidth="1"/>
  </cols>
  <sheetData>
    <row r="1" spans="1:6" x14ac:dyDescent="0.25">
      <c r="A1" s="188" t="s">
        <v>137</v>
      </c>
      <c r="E1" s="116" t="s">
        <v>93</v>
      </c>
    </row>
    <row r="3" spans="1:6" x14ac:dyDescent="0.25">
      <c r="A3" s="186" t="s">
        <v>265</v>
      </c>
      <c r="B3" s="186"/>
      <c r="C3" s="186"/>
      <c r="D3" s="186"/>
      <c r="E3" s="186"/>
      <c r="F3" s="186"/>
    </row>
    <row r="4" spans="1:6" ht="110.25" x14ac:dyDescent="0.25">
      <c r="A4" s="186"/>
      <c r="B4" s="108" t="s">
        <v>138</v>
      </c>
      <c r="C4" s="204" t="s">
        <v>139</v>
      </c>
      <c r="D4" s="204" t="s">
        <v>140</v>
      </c>
      <c r="E4" s="107" t="s">
        <v>141</v>
      </c>
      <c r="F4" s="224" t="s">
        <v>78</v>
      </c>
    </row>
    <row r="5" spans="1:6" x14ac:dyDescent="0.25">
      <c r="A5" s="202" t="s">
        <v>0</v>
      </c>
      <c r="B5" s="196">
        <v>42.5</v>
      </c>
      <c r="C5" s="194">
        <v>20.5</v>
      </c>
      <c r="D5" s="194">
        <v>33.700000000000003</v>
      </c>
      <c r="E5" s="192">
        <v>3.3000000000000003</v>
      </c>
      <c r="F5" s="213"/>
    </row>
    <row r="6" spans="1:6" x14ac:dyDescent="0.25">
      <c r="A6" s="217" t="s">
        <v>46</v>
      </c>
      <c r="B6" s="149">
        <v>54.800000000000004</v>
      </c>
      <c r="C6" s="150">
        <v>8.6</v>
      </c>
      <c r="D6" s="150">
        <v>35.199999999999996</v>
      </c>
      <c r="E6" s="151">
        <v>1.5</v>
      </c>
      <c r="F6" s="203"/>
    </row>
    <row r="7" spans="1:6" x14ac:dyDescent="0.25">
      <c r="A7" s="189" t="s">
        <v>16</v>
      </c>
      <c r="B7" s="195">
        <v>57.3</v>
      </c>
      <c r="C7" s="193">
        <v>16.8</v>
      </c>
      <c r="D7" s="193">
        <v>24</v>
      </c>
      <c r="E7" s="191">
        <v>1.9</v>
      </c>
      <c r="F7" s="203"/>
    </row>
    <row r="8" spans="1:6" x14ac:dyDescent="0.25">
      <c r="A8" s="189" t="s">
        <v>17</v>
      </c>
      <c r="B8" s="195">
        <v>18.5</v>
      </c>
      <c r="C8" s="193" t="s">
        <v>78</v>
      </c>
      <c r="D8" s="193" t="s">
        <v>78</v>
      </c>
      <c r="E8" s="191">
        <v>0</v>
      </c>
      <c r="F8" s="198">
        <f>100-SUM(B8:E8)</f>
        <v>81.5</v>
      </c>
    </row>
    <row r="9" spans="1:6" x14ac:dyDescent="0.25">
      <c r="A9" s="189" t="s">
        <v>18</v>
      </c>
      <c r="B9" s="195">
        <v>38.9</v>
      </c>
      <c r="C9" s="193">
        <v>25.1</v>
      </c>
      <c r="D9" s="193">
        <v>33.700000000000003</v>
      </c>
      <c r="E9" s="191">
        <v>2.2999999999999998</v>
      </c>
      <c r="F9" s="203"/>
    </row>
    <row r="10" spans="1:6" x14ac:dyDescent="0.25">
      <c r="A10" s="189" t="s">
        <v>19</v>
      </c>
      <c r="B10" s="195">
        <v>16.5</v>
      </c>
      <c r="C10" s="193">
        <v>15.1</v>
      </c>
      <c r="D10" s="193">
        <v>50.8</v>
      </c>
      <c r="E10" s="191">
        <v>17.599999999999998</v>
      </c>
      <c r="F10" s="203"/>
    </row>
    <row r="11" spans="1:6" x14ac:dyDescent="0.25">
      <c r="A11" s="189" t="s">
        <v>20</v>
      </c>
      <c r="B11" s="195">
        <v>37.1</v>
      </c>
      <c r="C11" s="193">
        <v>23.400000000000002</v>
      </c>
      <c r="D11" s="193">
        <v>36.799999999999997</v>
      </c>
      <c r="E11" s="191">
        <v>2.7</v>
      </c>
      <c r="F11" s="203"/>
    </row>
    <row r="12" spans="1:6" x14ac:dyDescent="0.25">
      <c r="A12" s="189" t="s">
        <v>21</v>
      </c>
      <c r="B12" s="195">
        <v>44.6</v>
      </c>
      <c r="C12" s="193">
        <v>23.799999999999997</v>
      </c>
      <c r="D12" s="193">
        <v>28.9</v>
      </c>
      <c r="E12" s="191">
        <v>2.8000000000000003</v>
      </c>
      <c r="F12" s="203"/>
    </row>
    <row r="13" spans="1:6" x14ac:dyDescent="0.25">
      <c r="A13" s="189" t="s">
        <v>22</v>
      </c>
      <c r="B13" s="195">
        <v>52</v>
      </c>
      <c r="C13" s="193">
        <v>17.899999999999999</v>
      </c>
      <c r="D13" s="193">
        <v>27.1</v>
      </c>
      <c r="E13" s="191">
        <v>3</v>
      </c>
      <c r="F13" s="203"/>
    </row>
    <row r="14" spans="1:6" x14ac:dyDescent="0.25">
      <c r="A14" s="189" t="s">
        <v>23</v>
      </c>
      <c r="B14" s="195">
        <v>44</v>
      </c>
      <c r="C14" s="193">
        <v>16.8</v>
      </c>
      <c r="D14" s="193">
        <v>37.6</v>
      </c>
      <c r="E14" s="191">
        <v>1.6</v>
      </c>
      <c r="F14" s="203"/>
    </row>
    <row r="15" spans="1:6" x14ac:dyDescent="0.25">
      <c r="A15" s="189" t="s">
        <v>24</v>
      </c>
      <c r="B15" s="195">
        <v>44.9</v>
      </c>
      <c r="C15" s="193">
        <v>21.9</v>
      </c>
      <c r="D15" s="193">
        <v>31.1</v>
      </c>
      <c r="E15" s="191">
        <v>2.1</v>
      </c>
      <c r="F15" s="203"/>
    </row>
    <row r="16" spans="1:6" x14ac:dyDescent="0.25">
      <c r="A16" s="189" t="s">
        <v>25</v>
      </c>
      <c r="B16" s="195">
        <v>46.5</v>
      </c>
      <c r="C16" s="193">
        <v>13.900000000000002</v>
      </c>
      <c r="D16" s="193">
        <v>37</v>
      </c>
      <c r="E16" s="191">
        <v>2.6</v>
      </c>
      <c r="F16" s="203"/>
    </row>
    <row r="17" spans="1:6" x14ac:dyDescent="0.25">
      <c r="A17" s="189" t="s">
        <v>26</v>
      </c>
      <c r="B17" s="195">
        <v>49.7</v>
      </c>
      <c r="C17" s="193">
        <v>12.6</v>
      </c>
      <c r="D17" s="193">
        <v>35.4</v>
      </c>
      <c r="E17" s="191">
        <v>2.2999999999999998</v>
      </c>
      <c r="F17" s="203"/>
    </row>
    <row r="18" spans="1:6" x14ac:dyDescent="0.25">
      <c r="A18" s="189" t="s">
        <v>27</v>
      </c>
      <c r="B18" s="195">
        <v>33.900000000000006</v>
      </c>
      <c r="C18" s="193">
        <v>22.8</v>
      </c>
      <c r="D18" s="193">
        <v>40.5</v>
      </c>
      <c r="E18" s="191">
        <v>2.7</v>
      </c>
      <c r="F18" s="203"/>
    </row>
    <row r="19" spans="1:6" x14ac:dyDescent="0.25">
      <c r="A19" s="189" t="s">
        <v>28</v>
      </c>
      <c r="B19" s="195">
        <v>37.799999999999997</v>
      </c>
      <c r="C19" s="193">
        <v>20.5</v>
      </c>
      <c r="D19" s="193">
        <v>38</v>
      </c>
      <c r="E19" s="191">
        <v>3.6999999999999997</v>
      </c>
      <c r="F19" s="203"/>
    </row>
    <row r="20" spans="1:6" x14ac:dyDescent="0.25">
      <c r="A20" s="189" t="s">
        <v>29</v>
      </c>
      <c r="B20" s="195">
        <v>37.4</v>
      </c>
      <c r="C20" s="193">
        <v>26.1</v>
      </c>
      <c r="D20" s="193">
        <v>32.700000000000003</v>
      </c>
      <c r="E20" s="191">
        <v>3.8</v>
      </c>
      <c r="F20" s="203"/>
    </row>
    <row r="21" spans="1:6" x14ac:dyDescent="0.25">
      <c r="A21" s="190" t="s">
        <v>30</v>
      </c>
      <c r="B21" s="196">
        <v>28.000000000000004</v>
      </c>
      <c r="C21" s="194">
        <v>34</v>
      </c>
      <c r="D21" s="194">
        <v>33.200000000000003</v>
      </c>
      <c r="E21" s="192">
        <v>4.7</v>
      </c>
      <c r="F21" s="205"/>
    </row>
    <row r="22" spans="1:6" x14ac:dyDescent="0.25">
      <c r="A22" s="88" t="s">
        <v>175</v>
      </c>
      <c r="B22" s="186"/>
      <c r="C22" s="186"/>
      <c r="D22" s="186"/>
      <c r="E22" s="186"/>
      <c r="F22" s="186"/>
    </row>
    <row r="23" spans="1:6" x14ac:dyDescent="0.25">
      <c r="A23" s="88" t="s">
        <v>7</v>
      </c>
      <c r="B23" s="186"/>
      <c r="C23" s="186"/>
      <c r="D23" s="186"/>
      <c r="E23" s="186"/>
      <c r="F23" s="186"/>
    </row>
    <row r="59" spans="1:6" x14ac:dyDescent="0.25">
      <c r="A59" s="186" t="s">
        <v>266</v>
      </c>
      <c r="B59" s="186"/>
      <c r="C59" s="186"/>
      <c r="D59" s="186"/>
      <c r="E59" s="186"/>
    </row>
    <row r="60" spans="1:6" ht="110.25" x14ac:dyDescent="0.25">
      <c r="A60" s="186"/>
      <c r="B60" s="108" t="s">
        <v>138</v>
      </c>
      <c r="C60" s="204" t="s">
        <v>139</v>
      </c>
      <c r="D60" s="204" t="s">
        <v>140</v>
      </c>
      <c r="E60" s="107" t="s">
        <v>141</v>
      </c>
      <c r="F60" s="224" t="s">
        <v>78</v>
      </c>
    </row>
    <row r="61" spans="1:6" x14ac:dyDescent="0.25">
      <c r="A61" s="202" t="s">
        <v>0</v>
      </c>
      <c r="B61" s="196">
        <v>48.199999999999996</v>
      </c>
      <c r="C61" s="194">
        <v>27.200000000000003</v>
      </c>
      <c r="D61" s="194">
        <v>22.8</v>
      </c>
      <c r="E61" s="192">
        <v>1.9</v>
      </c>
      <c r="F61" s="213"/>
    </row>
    <row r="62" spans="1:6" x14ac:dyDescent="0.25">
      <c r="A62" s="217" t="s">
        <v>46</v>
      </c>
      <c r="B62" s="149">
        <v>54.800000000000004</v>
      </c>
      <c r="C62" s="150">
        <v>11.5</v>
      </c>
      <c r="D62" s="150">
        <v>32.6</v>
      </c>
      <c r="E62" s="151">
        <v>1.0999999999999999</v>
      </c>
      <c r="F62" s="203"/>
    </row>
    <row r="63" spans="1:6" x14ac:dyDescent="0.25">
      <c r="A63" s="189" t="s">
        <v>16</v>
      </c>
      <c r="B63" s="195">
        <v>53.6</v>
      </c>
      <c r="C63" s="193">
        <v>24.2</v>
      </c>
      <c r="D63" s="193">
        <v>21.3</v>
      </c>
      <c r="E63" s="191">
        <v>0.89999999999999991</v>
      </c>
      <c r="F63" s="203"/>
    </row>
    <row r="64" spans="1:6" x14ac:dyDescent="0.25">
      <c r="A64" s="189" t="s">
        <v>17</v>
      </c>
      <c r="B64" s="195">
        <v>100</v>
      </c>
      <c r="C64" s="193">
        <v>0</v>
      </c>
      <c r="D64" s="193">
        <v>0</v>
      </c>
      <c r="E64" s="191">
        <v>0</v>
      </c>
      <c r="F64" s="198"/>
    </row>
    <row r="65" spans="1:6" x14ac:dyDescent="0.25">
      <c r="A65" s="189" t="s">
        <v>18</v>
      </c>
      <c r="B65" s="195">
        <v>60.3</v>
      </c>
      <c r="C65" s="193">
        <v>21.4</v>
      </c>
      <c r="D65" s="193">
        <v>17.8</v>
      </c>
      <c r="E65" s="191">
        <v>0.5</v>
      </c>
      <c r="F65" s="203"/>
    </row>
    <row r="66" spans="1:6" x14ac:dyDescent="0.25">
      <c r="A66" s="189" t="s">
        <v>19</v>
      </c>
      <c r="B66" s="195">
        <v>40.699999999999996</v>
      </c>
      <c r="C66" s="193">
        <v>14.799999999999999</v>
      </c>
      <c r="D66" s="193">
        <v>27.800000000000004</v>
      </c>
      <c r="E66" s="191">
        <v>16.8</v>
      </c>
      <c r="F66" s="203"/>
    </row>
    <row r="67" spans="1:6" x14ac:dyDescent="0.25">
      <c r="A67" s="189" t="s">
        <v>20</v>
      </c>
      <c r="B67" s="195">
        <v>50.1</v>
      </c>
      <c r="C67" s="193">
        <v>25.7</v>
      </c>
      <c r="D67" s="193">
        <v>22.6</v>
      </c>
      <c r="E67" s="191">
        <v>1.6</v>
      </c>
      <c r="F67" s="203"/>
    </row>
    <row r="68" spans="1:6" x14ac:dyDescent="0.25">
      <c r="A68" s="189" t="s">
        <v>21</v>
      </c>
      <c r="B68" s="195">
        <v>58.8</v>
      </c>
      <c r="C68" s="193">
        <v>24.9</v>
      </c>
      <c r="D68" s="193">
        <v>15.6</v>
      </c>
      <c r="E68" s="191">
        <v>0.70000000000000007</v>
      </c>
      <c r="F68" s="203"/>
    </row>
    <row r="69" spans="1:6" x14ac:dyDescent="0.25">
      <c r="A69" s="189" t="s">
        <v>22</v>
      </c>
      <c r="B69" s="195">
        <v>55.900000000000006</v>
      </c>
      <c r="C69" s="193">
        <v>25.3</v>
      </c>
      <c r="D69" s="193">
        <v>17.5</v>
      </c>
      <c r="E69" s="191">
        <v>1.2</v>
      </c>
      <c r="F69" s="203"/>
    </row>
    <row r="70" spans="1:6" x14ac:dyDescent="0.25">
      <c r="A70" s="189" t="s">
        <v>23</v>
      </c>
      <c r="B70" s="195">
        <v>49.8</v>
      </c>
      <c r="C70" s="193">
        <v>23.5</v>
      </c>
      <c r="D70" s="193">
        <v>25.900000000000002</v>
      </c>
      <c r="E70" s="191">
        <v>0.89999999999999991</v>
      </c>
      <c r="F70" s="203"/>
    </row>
    <row r="71" spans="1:6" x14ac:dyDescent="0.25">
      <c r="A71" s="189" t="s">
        <v>24</v>
      </c>
      <c r="B71" s="195">
        <v>43.5</v>
      </c>
      <c r="C71" s="193">
        <v>27.900000000000002</v>
      </c>
      <c r="D71" s="193">
        <v>25.900000000000002</v>
      </c>
      <c r="E71" s="191">
        <v>2.8000000000000003</v>
      </c>
      <c r="F71" s="203"/>
    </row>
    <row r="72" spans="1:6" x14ac:dyDescent="0.25">
      <c r="A72" s="189" t="s">
        <v>25</v>
      </c>
      <c r="B72" s="195">
        <v>56.100000000000009</v>
      </c>
      <c r="C72" s="193">
        <v>15.5</v>
      </c>
      <c r="D72" s="193">
        <v>26.900000000000002</v>
      </c>
      <c r="E72" s="191">
        <v>1.5</v>
      </c>
      <c r="F72" s="203"/>
    </row>
    <row r="73" spans="1:6" x14ac:dyDescent="0.25">
      <c r="A73" s="189" t="s">
        <v>26</v>
      </c>
      <c r="B73" s="195">
        <v>58.599999999999994</v>
      </c>
      <c r="C73" s="193">
        <v>19</v>
      </c>
      <c r="D73" s="193">
        <v>21.3</v>
      </c>
      <c r="E73" s="191">
        <v>1.0999999999999999</v>
      </c>
      <c r="F73" s="203"/>
    </row>
    <row r="74" spans="1:6" x14ac:dyDescent="0.25">
      <c r="A74" s="189" t="s">
        <v>27</v>
      </c>
      <c r="B74" s="195">
        <v>49.2</v>
      </c>
      <c r="C74" s="193">
        <v>23.200000000000003</v>
      </c>
      <c r="D74" s="193">
        <v>26.3</v>
      </c>
      <c r="E74" s="191">
        <v>1.3</v>
      </c>
      <c r="F74" s="203"/>
    </row>
    <row r="75" spans="1:6" x14ac:dyDescent="0.25">
      <c r="A75" s="189" t="s">
        <v>28</v>
      </c>
      <c r="B75" s="195">
        <v>44.6</v>
      </c>
      <c r="C75" s="193">
        <v>28.799999999999997</v>
      </c>
      <c r="D75" s="193">
        <v>24.7</v>
      </c>
      <c r="E75" s="191">
        <v>1.9</v>
      </c>
      <c r="F75" s="203"/>
    </row>
    <row r="76" spans="1:6" x14ac:dyDescent="0.25">
      <c r="A76" s="189" t="s">
        <v>29</v>
      </c>
      <c r="B76" s="195">
        <v>32.800000000000004</v>
      </c>
      <c r="C76" s="193">
        <v>40.400000000000006</v>
      </c>
      <c r="D76" s="193">
        <v>25</v>
      </c>
      <c r="E76" s="191">
        <v>1.7999999999999998</v>
      </c>
      <c r="F76" s="203"/>
    </row>
    <row r="77" spans="1:6" x14ac:dyDescent="0.25">
      <c r="A77" s="190" t="s">
        <v>30</v>
      </c>
      <c r="B77" s="196">
        <v>32.5</v>
      </c>
      <c r="C77" s="194">
        <v>43.3</v>
      </c>
      <c r="D77" s="194">
        <v>21.7</v>
      </c>
      <c r="E77" s="192">
        <v>2.6</v>
      </c>
      <c r="F77" s="205"/>
    </row>
    <row r="78" spans="1:6" x14ac:dyDescent="0.25">
      <c r="A78" s="88" t="s">
        <v>175</v>
      </c>
      <c r="B78" s="186"/>
      <c r="C78" s="186"/>
      <c r="D78" s="186"/>
      <c r="E78" s="186"/>
    </row>
    <row r="79" spans="1:6" x14ac:dyDescent="0.25">
      <c r="A79" s="88" t="s">
        <v>7</v>
      </c>
      <c r="B79" s="186"/>
      <c r="C79" s="186"/>
      <c r="D79" s="186"/>
      <c r="E79" s="186"/>
    </row>
    <row r="119" spans="1:6" x14ac:dyDescent="0.25">
      <c r="A119" s="186" t="s">
        <v>267</v>
      </c>
      <c r="B119" s="186"/>
      <c r="C119" s="186"/>
      <c r="D119" s="186"/>
      <c r="E119" s="186"/>
    </row>
    <row r="120" spans="1:6" ht="110.25" x14ac:dyDescent="0.25">
      <c r="A120" s="186"/>
      <c r="B120" s="108" t="s">
        <v>138</v>
      </c>
      <c r="C120" s="204" t="s">
        <v>139</v>
      </c>
      <c r="D120" s="204" t="s">
        <v>140</v>
      </c>
      <c r="E120" s="107" t="s">
        <v>141</v>
      </c>
      <c r="F120" s="224" t="s">
        <v>78</v>
      </c>
    </row>
    <row r="121" spans="1:6" x14ac:dyDescent="0.25">
      <c r="A121" s="202" t="s">
        <v>0</v>
      </c>
      <c r="B121" s="196">
        <v>34.300000000000004</v>
      </c>
      <c r="C121" s="194">
        <v>34.9</v>
      </c>
      <c r="D121" s="194">
        <v>28.199999999999996</v>
      </c>
      <c r="E121" s="192">
        <v>2.6</v>
      </c>
      <c r="F121" s="213"/>
    </row>
    <row r="122" spans="1:6" x14ac:dyDescent="0.25">
      <c r="A122" s="217" t="s">
        <v>46</v>
      </c>
      <c r="B122" s="149">
        <v>40.200000000000003</v>
      </c>
      <c r="C122" s="150">
        <v>24</v>
      </c>
      <c r="D122" s="150">
        <v>34.300000000000004</v>
      </c>
      <c r="E122" s="151">
        <v>1.6</v>
      </c>
      <c r="F122" s="203"/>
    </row>
    <row r="123" spans="1:6" x14ac:dyDescent="0.25">
      <c r="A123" s="189" t="s">
        <v>16</v>
      </c>
      <c r="B123" s="195">
        <v>33.5</v>
      </c>
      <c r="C123" s="193">
        <v>35.099999999999994</v>
      </c>
      <c r="D123" s="193">
        <v>28.9</v>
      </c>
      <c r="E123" s="191">
        <v>2.5</v>
      </c>
      <c r="F123" s="203"/>
    </row>
    <row r="124" spans="1:6" x14ac:dyDescent="0.25">
      <c r="A124" s="189" t="s">
        <v>17</v>
      </c>
      <c r="B124" s="195">
        <v>97.899999999999991</v>
      </c>
      <c r="C124" s="193" t="s">
        <v>78</v>
      </c>
      <c r="D124" s="193" t="s">
        <v>78</v>
      </c>
      <c r="E124" s="191">
        <v>0</v>
      </c>
      <c r="F124" s="198">
        <f>100-SUM(B124:E124)</f>
        <v>2.1000000000000085</v>
      </c>
    </row>
    <row r="125" spans="1:6" x14ac:dyDescent="0.25">
      <c r="A125" s="189" t="s">
        <v>18</v>
      </c>
      <c r="B125" s="195">
        <v>35.299999999999997</v>
      </c>
      <c r="C125" s="193">
        <v>39.1</v>
      </c>
      <c r="D125" s="193">
        <v>24.099999999999998</v>
      </c>
      <c r="E125" s="191">
        <v>1.5</v>
      </c>
      <c r="F125" s="203"/>
    </row>
    <row r="126" spans="1:6" x14ac:dyDescent="0.25">
      <c r="A126" s="189" t="s">
        <v>19</v>
      </c>
      <c r="B126" s="195">
        <v>19.3</v>
      </c>
      <c r="C126" s="193">
        <v>25.7</v>
      </c>
      <c r="D126" s="193">
        <v>38</v>
      </c>
      <c r="E126" s="191">
        <v>17</v>
      </c>
      <c r="F126" s="203"/>
    </row>
    <row r="127" spans="1:6" x14ac:dyDescent="0.25">
      <c r="A127" s="189" t="s">
        <v>20</v>
      </c>
      <c r="B127" s="195">
        <v>31.3</v>
      </c>
      <c r="C127" s="193">
        <v>38.299999999999997</v>
      </c>
      <c r="D127" s="193">
        <v>28.199999999999996</v>
      </c>
      <c r="E127" s="191">
        <v>2.1</v>
      </c>
      <c r="F127" s="203"/>
    </row>
    <row r="128" spans="1:6" x14ac:dyDescent="0.25">
      <c r="A128" s="189" t="s">
        <v>21</v>
      </c>
      <c r="B128" s="195">
        <v>33.4</v>
      </c>
      <c r="C128" s="193">
        <v>39.900000000000006</v>
      </c>
      <c r="D128" s="193">
        <v>25.2</v>
      </c>
      <c r="E128" s="191">
        <v>1.5</v>
      </c>
      <c r="F128" s="203"/>
    </row>
    <row r="129" spans="1:6" x14ac:dyDescent="0.25">
      <c r="A129" s="189" t="s">
        <v>22</v>
      </c>
      <c r="B129" s="195">
        <v>39.300000000000004</v>
      </c>
      <c r="C129" s="193">
        <v>34.599999999999994</v>
      </c>
      <c r="D129" s="193">
        <v>23.3</v>
      </c>
      <c r="E129" s="191">
        <v>2.7</v>
      </c>
      <c r="F129" s="203"/>
    </row>
    <row r="130" spans="1:6" x14ac:dyDescent="0.25">
      <c r="A130" s="189" t="s">
        <v>23</v>
      </c>
      <c r="B130" s="195">
        <v>35.4</v>
      </c>
      <c r="C130" s="193">
        <v>27.3</v>
      </c>
      <c r="D130" s="193">
        <v>35.9</v>
      </c>
      <c r="E130" s="191">
        <v>1.3</v>
      </c>
      <c r="F130" s="203"/>
    </row>
    <row r="131" spans="1:6" x14ac:dyDescent="0.25">
      <c r="A131" s="189" t="s">
        <v>24</v>
      </c>
      <c r="B131" s="195">
        <v>28.7</v>
      </c>
      <c r="C131" s="193">
        <v>37.6</v>
      </c>
      <c r="D131" s="193">
        <v>30.9</v>
      </c>
      <c r="E131" s="191">
        <v>2.8000000000000003</v>
      </c>
      <c r="F131" s="203"/>
    </row>
    <row r="132" spans="1:6" x14ac:dyDescent="0.25">
      <c r="A132" s="189" t="s">
        <v>25</v>
      </c>
      <c r="B132" s="195">
        <v>50.3</v>
      </c>
      <c r="C132" s="193">
        <v>18.5</v>
      </c>
      <c r="D132" s="193">
        <v>29.4</v>
      </c>
      <c r="E132" s="191">
        <v>1.7999999999999998</v>
      </c>
      <c r="F132" s="203"/>
    </row>
    <row r="133" spans="1:6" x14ac:dyDescent="0.25">
      <c r="A133" s="189" t="s">
        <v>26</v>
      </c>
      <c r="B133" s="195">
        <v>55.900000000000006</v>
      </c>
      <c r="C133" s="193">
        <v>20.599999999999998</v>
      </c>
      <c r="D133" s="193">
        <v>22</v>
      </c>
      <c r="E133" s="191">
        <v>1.5</v>
      </c>
      <c r="F133" s="203"/>
    </row>
    <row r="134" spans="1:6" x14ac:dyDescent="0.25">
      <c r="A134" s="189" t="s">
        <v>27</v>
      </c>
      <c r="B134" s="195">
        <v>36.9</v>
      </c>
      <c r="C134" s="193">
        <v>31.3</v>
      </c>
      <c r="D134" s="193">
        <v>30.5</v>
      </c>
      <c r="E134" s="191">
        <v>1.3</v>
      </c>
      <c r="F134" s="203"/>
    </row>
    <row r="135" spans="1:6" x14ac:dyDescent="0.25">
      <c r="A135" s="189" t="s">
        <v>28</v>
      </c>
      <c r="B135" s="195">
        <v>35.699999999999996</v>
      </c>
      <c r="C135" s="193">
        <v>33.900000000000006</v>
      </c>
      <c r="D135" s="193">
        <v>27.800000000000004</v>
      </c>
      <c r="E135" s="191">
        <v>2.6</v>
      </c>
      <c r="F135" s="203"/>
    </row>
    <row r="136" spans="1:6" x14ac:dyDescent="0.25">
      <c r="A136" s="189" t="s">
        <v>29</v>
      </c>
      <c r="B136" s="195">
        <v>22.3</v>
      </c>
      <c r="C136" s="193">
        <v>44.7</v>
      </c>
      <c r="D136" s="193">
        <v>30.3</v>
      </c>
      <c r="E136" s="191">
        <v>2.7</v>
      </c>
      <c r="F136" s="203"/>
    </row>
    <row r="137" spans="1:6" x14ac:dyDescent="0.25">
      <c r="A137" s="190" t="s">
        <v>30</v>
      </c>
      <c r="B137" s="196">
        <v>16.900000000000002</v>
      </c>
      <c r="C137" s="194">
        <v>51.9</v>
      </c>
      <c r="D137" s="194">
        <v>27.200000000000003</v>
      </c>
      <c r="E137" s="192">
        <v>3.9</v>
      </c>
      <c r="F137" s="205"/>
    </row>
    <row r="138" spans="1:6" x14ac:dyDescent="0.25">
      <c r="A138" s="88" t="s">
        <v>175</v>
      </c>
      <c r="B138" s="186"/>
      <c r="C138" s="186"/>
      <c r="D138" s="186"/>
      <c r="E138" s="186"/>
    </row>
    <row r="139" spans="1:6" x14ac:dyDescent="0.25">
      <c r="A139" s="88" t="s">
        <v>7</v>
      </c>
      <c r="B139" s="186"/>
      <c r="C139" s="186"/>
      <c r="D139" s="186"/>
      <c r="E139" s="186"/>
    </row>
    <row r="176" spans="1:5" x14ac:dyDescent="0.25">
      <c r="A176" s="186" t="s">
        <v>268</v>
      </c>
      <c r="B176" s="186"/>
      <c r="C176" s="186"/>
      <c r="D176" s="186"/>
      <c r="E176" s="186"/>
    </row>
    <row r="177" spans="1:6" ht="110.25" x14ac:dyDescent="0.25">
      <c r="A177" s="186"/>
      <c r="B177" s="108" t="s">
        <v>138</v>
      </c>
      <c r="C177" s="204" t="s">
        <v>139</v>
      </c>
      <c r="D177" s="204" t="s">
        <v>140</v>
      </c>
      <c r="E177" s="107" t="s">
        <v>141</v>
      </c>
      <c r="F177" s="224" t="s">
        <v>78</v>
      </c>
    </row>
    <row r="178" spans="1:6" x14ac:dyDescent="0.25">
      <c r="A178" s="202" t="s">
        <v>0</v>
      </c>
      <c r="B178" s="196">
        <v>11.600000000000001</v>
      </c>
      <c r="C178" s="194">
        <v>51.5</v>
      </c>
      <c r="D178" s="194">
        <v>32.5</v>
      </c>
      <c r="E178" s="192">
        <v>4.3999999999999995</v>
      </c>
      <c r="F178" s="213"/>
    </row>
    <row r="179" spans="1:6" x14ac:dyDescent="0.25">
      <c r="A179" s="217" t="s">
        <v>46</v>
      </c>
      <c r="B179" s="149">
        <v>2.5</v>
      </c>
      <c r="C179" s="150">
        <v>52.6</v>
      </c>
      <c r="D179" s="150">
        <v>44.1</v>
      </c>
      <c r="E179" s="151">
        <v>0.70000000000000007</v>
      </c>
      <c r="F179" s="203"/>
    </row>
    <row r="180" spans="1:6" x14ac:dyDescent="0.25">
      <c r="A180" s="189" t="s">
        <v>16</v>
      </c>
      <c r="B180" s="195">
        <v>8.4</v>
      </c>
      <c r="C180" s="193">
        <v>59.099999999999994</v>
      </c>
      <c r="D180" s="193">
        <v>28.199999999999996</v>
      </c>
      <c r="E180" s="191">
        <v>4.3</v>
      </c>
      <c r="F180" s="203"/>
    </row>
    <row r="181" spans="1:6" x14ac:dyDescent="0.25">
      <c r="A181" s="189" t="s">
        <v>17</v>
      </c>
      <c r="B181" s="195">
        <v>0</v>
      </c>
      <c r="C181" s="193">
        <v>88.3</v>
      </c>
      <c r="D181" s="193" t="s">
        <v>78</v>
      </c>
      <c r="E181" s="191">
        <v>0</v>
      </c>
      <c r="F181" s="198">
        <f>100-SUM(B181:E181)</f>
        <v>11.700000000000003</v>
      </c>
    </row>
    <row r="182" spans="1:6" x14ac:dyDescent="0.25">
      <c r="A182" s="189" t="s">
        <v>18</v>
      </c>
      <c r="B182" s="195">
        <v>21.3</v>
      </c>
      <c r="C182" s="193">
        <v>43</v>
      </c>
      <c r="D182" s="193">
        <v>33.1</v>
      </c>
      <c r="E182" s="191">
        <v>2.6</v>
      </c>
      <c r="F182" s="203"/>
    </row>
    <row r="183" spans="1:6" x14ac:dyDescent="0.25">
      <c r="A183" s="189" t="s">
        <v>19</v>
      </c>
      <c r="B183" s="195">
        <v>24.4</v>
      </c>
      <c r="C183" s="193">
        <v>31.1</v>
      </c>
      <c r="D183" s="193">
        <v>29.5</v>
      </c>
      <c r="E183" s="191">
        <v>15</v>
      </c>
      <c r="F183" s="203"/>
    </row>
    <row r="184" spans="1:6" x14ac:dyDescent="0.25">
      <c r="A184" s="189" t="s">
        <v>20</v>
      </c>
      <c r="B184" s="195">
        <v>20.100000000000001</v>
      </c>
      <c r="C184" s="193">
        <v>43.1</v>
      </c>
      <c r="D184" s="193">
        <v>34.4</v>
      </c>
      <c r="E184" s="191">
        <v>2.2999999999999998</v>
      </c>
      <c r="F184" s="203"/>
    </row>
    <row r="185" spans="1:6" x14ac:dyDescent="0.25">
      <c r="A185" s="189" t="s">
        <v>21</v>
      </c>
      <c r="B185" s="195">
        <v>5.0999999999999996</v>
      </c>
      <c r="C185" s="193">
        <v>55.2</v>
      </c>
      <c r="D185" s="193">
        <v>36.799999999999997</v>
      </c>
      <c r="E185" s="191">
        <v>2.9000000000000004</v>
      </c>
      <c r="F185" s="203"/>
    </row>
    <row r="186" spans="1:6" x14ac:dyDescent="0.25">
      <c r="A186" s="189" t="s">
        <v>22</v>
      </c>
      <c r="B186" s="195">
        <v>8.7999999999999989</v>
      </c>
      <c r="C186" s="193">
        <v>55.7</v>
      </c>
      <c r="D186" s="193">
        <v>31.5</v>
      </c>
      <c r="E186" s="191">
        <v>3.9</v>
      </c>
      <c r="F186" s="203"/>
    </row>
    <row r="187" spans="1:6" x14ac:dyDescent="0.25">
      <c r="A187" s="189" t="s">
        <v>23</v>
      </c>
      <c r="B187" s="195">
        <v>18.7</v>
      </c>
      <c r="C187" s="193">
        <v>31.7</v>
      </c>
      <c r="D187" s="193">
        <v>41.5</v>
      </c>
      <c r="E187" s="191">
        <v>8.1</v>
      </c>
      <c r="F187" s="203"/>
    </row>
    <row r="188" spans="1:6" x14ac:dyDescent="0.25">
      <c r="A188" s="189" t="s">
        <v>24</v>
      </c>
      <c r="B188" s="195">
        <v>24.4</v>
      </c>
      <c r="C188" s="193">
        <v>18.600000000000001</v>
      </c>
      <c r="D188" s="193">
        <v>52.6</v>
      </c>
      <c r="E188" s="191">
        <v>4.5</v>
      </c>
      <c r="F188" s="203"/>
    </row>
    <row r="189" spans="1:6" x14ac:dyDescent="0.25">
      <c r="A189" s="189" t="s">
        <v>25</v>
      </c>
      <c r="B189" s="195">
        <v>9.9</v>
      </c>
      <c r="C189" s="193">
        <v>61.3</v>
      </c>
      <c r="D189" s="193">
        <v>26.5</v>
      </c>
      <c r="E189" s="191">
        <v>2.4</v>
      </c>
      <c r="F189" s="203"/>
    </row>
    <row r="190" spans="1:6" x14ac:dyDescent="0.25">
      <c r="A190" s="189" t="s">
        <v>26</v>
      </c>
      <c r="B190" s="195">
        <v>2.6</v>
      </c>
      <c r="C190" s="193">
        <v>81.599999999999994</v>
      </c>
      <c r="D190" s="193">
        <v>13</v>
      </c>
      <c r="E190" s="191">
        <v>2.8000000000000003</v>
      </c>
      <c r="F190" s="203"/>
    </row>
    <row r="191" spans="1:6" x14ac:dyDescent="0.25">
      <c r="A191" s="189" t="s">
        <v>27</v>
      </c>
      <c r="B191" s="195">
        <v>11.1</v>
      </c>
      <c r="C191" s="193">
        <v>54.800000000000004</v>
      </c>
      <c r="D191" s="193">
        <v>31</v>
      </c>
      <c r="E191" s="191">
        <v>3.1</v>
      </c>
      <c r="F191" s="203"/>
    </row>
    <row r="192" spans="1:6" x14ac:dyDescent="0.25">
      <c r="A192" s="189" t="s">
        <v>28</v>
      </c>
      <c r="B192" s="195">
        <v>13.100000000000001</v>
      </c>
      <c r="C192" s="193">
        <v>48.6</v>
      </c>
      <c r="D192" s="193">
        <v>34.9</v>
      </c>
      <c r="E192" s="191">
        <v>3.5000000000000004</v>
      </c>
      <c r="F192" s="203"/>
    </row>
    <row r="193" spans="1:6" x14ac:dyDescent="0.25">
      <c r="A193" s="189" t="s">
        <v>29</v>
      </c>
      <c r="B193" s="195">
        <v>4.5999999999999996</v>
      </c>
      <c r="C193" s="193">
        <v>62.3</v>
      </c>
      <c r="D193" s="193">
        <v>26.900000000000002</v>
      </c>
      <c r="E193" s="191">
        <v>6.2</v>
      </c>
      <c r="F193" s="203"/>
    </row>
    <row r="194" spans="1:6" x14ac:dyDescent="0.25">
      <c r="A194" s="190" t="s">
        <v>30</v>
      </c>
      <c r="B194" s="196">
        <v>16.400000000000002</v>
      </c>
      <c r="C194" s="194">
        <v>47.9</v>
      </c>
      <c r="D194" s="194">
        <v>30.599999999999998</v>
      </c>
      <c r="E194" s="192">
        <v>5.0999999999999996</v>
      </c>
      <c r="F194" s="205"/>
    </row>
    <row r="195" spans="1:6" x14ac:dyDescent="0.25">
      <c r="A195" s="88" t="s">
        <v>175</v>
      </c>
      <c r="B195" s="186"/>
      <c r="C195" s="186"/>
      <c r="D195" s="186"/>
      <c r="E195" s="186"/>
    </row>
    <row r="196" spans="1:6" x14ac:dyDescent="0.25">
      <c r="A196" s="88" t="s">
        <v>7</v>
      </c>
      <c r="B196" s="186"/>
      <c r="C196" s="186"/>
      <c r="D196" s="186"/>
      <c r="E196" s="186"/>
    </row>
  </sheetData>
  <hyperlinks>
    <hyperlink ref="E1" location="'Lisez-moi'!A1" display="Retour au sommair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E15"/>
  <sheetViews>
    <sheetView zoomScaleNormal="100" workbookViewId="0">
      <selection activeCell="E7" sqref="E7"/>
    </sheetView>
  </sheetViews>
  <sheetFormatPr baseColWidth="10" defaultRowHeight="15" x14ac:dyDescent="0.25"/>
  <cols>
    <col min="1" max="1" width="89.7109375" style="69" customWidth="1"/>
    <col min="2" max="9" width="11.42578125" style="69"/>
    <col min="10" max="17" width="9.85546875" style="69" customWidth="1"/>
    <col min="18" max="16384" width="11.42578125" style="69"/>
  </cols>
  <sheetData>
    <row r="1" spans="1:5" x14ac:dyDescent="0.25">
      <c r="A1" s="4" t="s">
        <v>159</v>
      </c>
      <c r="C1" s="72" t="s">
        <v>93</v>
      </c>
    </row>
    <row r="3" spans="1:5" x14ac:dyDescent="0.25">
      <c r="A3" s="69" t="s">
        <v>160</v>
      </c>
    </row>
    <row r="4" spans="1:5" x14ac:dyDescent="0.25">
      <c r="A4" s="5" t="s">
        <v>31</v>
      </c>
      <c r="B4" s="9">
        <v>25</v>
      </c>
      <c r="E4" s="67"/>
    </row>
    <row r="5" spans="1:5" x14ac:dyDescent="0.25">
      <c r="A5" s="6" t="s">
        <v>32</v>
      </c>
      <c r="B5" s="10">
        <v>21.2</v>
      </c>
    </row>
    <row r="6" spans="1:5" x14ac:dyDescent="0.25">
      <c r="A6" s="6" t="s">
        <v>35</v>
      </c>
      <c r="B6" s="10">
        <v>26.400000000000002</v>
      </c>
    </row>
    <row r="7" spans="1:5" x14ac:dyDescent="0.25">
      <c r="A7" s="6" t="s">
        <v>33</v>
      </c>
      <c r="B7" s="10">
        <v>6.9</v>
      </c>
    </row>
    <row r="8" spans="1:5" x14ac:dyDescent="0.25">
      <c r="A8" s="6" t="s">
        <v>34</v>
      </c>
      <c r="B8" s="10">
        <v>12.9</v>
      </c>
    </row>
    <row r="9" spans="1:5" x14ac:dyDescent="0.25">
      <c r="A9" s="6" t="s">
        <v>36</v>
      </c>
      <c r="B9" s="10">
        <v>14.899999999999999</v>
      </c>
    </row>
    <row r="10" spans="1:5" x14ac:dyDescent="0.25">
      <c r="A10" s="6" t="s">
        <v>37</v>
      </c>
      <c r="B10" s="10">
        <v>13.4</v>
      </c>
    </row>
    <row r="11" spans="1:5" s="83" customFormat="1" x14ac:dyDescent="0.25">
      <c r="A11" s="126" t="s">
        <v>38</v>
      </c>
      <c r="B11" s="10">
        <v>2.6</v>
      </c>
    </row>
    <row r="12" spans="1:5" x14ac:dyDescent="0.25">
      <c r="A12" s="7" t="s">
        <v>69</v>
      </c>
      <c r="B12" s="11">
        <v>23.799999999999997</v>
      </c>
    </row>
    <row r="13" spans="1:5" x14ac:dyDescent="0.25">
      <c r="A13" s="8" t="s">
        <v>183</v>
      </c>
    </row>
    <row r="14" spans="1:5" x14ac:dyDescent="0.25">
      <c r="A14" s="8" t="s">
        <v>175</v>
      </c>
    </row>
    <row r="15" spans="1:5" x14ac:dyDescent="0.25">
      <c r="A15" s="8" t="s">
        <v>7</v>
      </c>
    </row>
  </sheetData>
  <hyperlinks>
    <hyperlink ref="C1" location="'Lisez-moi'!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O16"/>
  <sheetViews>
    <sheetView zoomScaleNormal="100" workbookViewId="0">
      <selection activeCell="G14" sqref="G14"/>
    </sheetView>
  </sheetViews>
  <sheetFormatPr baseColWidth="10" defaultRowHeight="15" x14ac:dyDescent="0.25"/>
  <cols>
    <col min="1" max="1" width="89.7109375" style="69" customWidth="1"/>
    <col min="2" max="9" width="11.42578125" style="69"/>
    <col min="10" max="17" width="9.85546875" style="69" customWidth="1"/>
    <col min="18" max="16384" width="11.42578125" style="69"/>
  </cols>
  <sheetData>
    <row r="1" spans="1:15" x14ac:dyDescent="0.25">
      <c r="A1" s="4" t="s">
        <v>159</v>
      </c>
      <c r="C1" s="72" t="s">
        <v>93</v>
      </c>
    </row>
    <row r="3" spans="1:15" x14ac:dyDescent="0.25">
      <c r="A3" s="69" t="s">
        <v>162</v>
      </c>
    </row>
    <row r="4" spans="1:15" x14ac:dyDescent="0.25">
      <c r="B4" s="33" t="s">
        <v>0</v>
      </c>
      <c r="C4" s="34" t="s">
        <v>8</v>
      </c>
      <c r="D4" s="31" t="s">
        <v>9</v>
      </c>
      <c r="E4" s="31" t="s">
        <v>10</v>
      </c>
      <c r="F4" s="31" t="s">
        <v>11</v>
      </c>
      <c r="G4" s="31" t="s">
        <v>12</v>
      </c>
      <c r="H4" s="32" t="s">
        <v>13</v>
      </c>
    </row>
    <row r="5" spans="1:15" x14ac:dyDescent="0.25">
      <c r="A5" s="5" t="s">
        <v>31</v>
      </c>
      <c r="B5" s="27">
        <v>25</v>
      </c>
      <c r="C5" s="22">
        <v>15.4</v>
      </c>
      <c r="D5" s="18">
        <v>19</v>
      </c>
      <c r="E5" s="18">
        <v>22.1</v>
      </c>
      <c r="F5" s="18">
        <v>21.8</v>
      </c>
      <c r="G5" s="18">
        <v>24.2</v>
      </c>
      <c r="H5" s="13">
        <v>32.1</v>
      </c>
      <c r="I5" s="67"/>
      <c r="J5" s="67"/>
      <c r="K5" s="67"/>
      <c r="L5" s="67"/>
      <c r="M5" s="67"/>
      <c r="N5" s="67"/>
      <c r="O5" s="67"/>
    </row>
    <row r="6" spans="1:15" x14ac:dyDescent="0.25">
      <c r="A6" s="6" t="s">
        <v>32</v>
      </c>
      <c r="B6" s="28">
        <v>21.2</v>
      </c>
      <c r="C6" s="22">
        <v>19.400000000000002</v>
      </c>
      <c r="D6" s="18">
        <v>18.099999999999998</v>
      </c>
      <c r="E6" s="18">
        <v>17.8</v>
      </c>
      <c r="F6" s="18">
        <v>17.2</v>
      </c>
      <c r="G6" s="18">
        <v>18.2</v>
      </c>
      <c r="H6" s="13">
        <v>25.900000000000002</v>
      </c>
      <c r="I6" s="67"/>
      <c r="J6" s="67"/>
      <c r="K6" s="67"/>
      <c r="L6" s="67"/>
      <c r="M6" s="67"/>
      <c r="N6" s="67"/>
      <c r="O6" s="67"/>
    </row>
    <row r="7" spans="1:15" x14ac:dyDescent="0.25">
      <c r="A7" s="6" t="s">
        <v>35</v>
      </c>
      <c r="B7" s="28">
        <v>26.400000000000002</v>
      </c>
      <c r="C7" s="22">
        <v>25.900000000000002</v>
      </c>
      <c r="D7" s="18">
        <v>24.9</v>
      </c>
      <c r="E7" s="18">
        <v>22.8</v>
      </c>
      <c r="F7" s="18">
        <v>26.1</v>
      </c>
      <c r="G7" s="18">
        <v>23.799999999999997</v>
      </c>
      <c r="H7" s="13">
        <v>28.9</v>
      </c>
      <c r="I7" s="67"/>
      <c r="J7" s="67"/>
      <c r="K7" s="67"/>
      <c r="L7" s="67"/>
      <c r="M7" s="67"/>
      <c r="N7" s="67"/>
      <c r="O7" s="67"/>
    </row>
    <row r="8" spans="1:15" x14ac:dyDescent="0.25">
      <c r="A8" s="6" t="s">
        <v>33</v>
      </c>
      <c r="B8" s="28">
        <v>6.9</v>
      </c>
      <c r="C8" s="22">
        <v>7.3999999999999995</v>
      </c>
      <c r="D8" s="18">
        <v>7.1</v>
      </c>
      <c r="E8" s="18">
        <v>5.8999999999999995</v>
      </c>
      <c r="F8" s="18">
        <v>7.0000000000000009</v>
      </c>
      <c r="G8" s="18">
        <v>6.8000000000000007</v>
      </c>
      <c r="H8" s="13">
        <v>6.9</v>
      </c>
      <c r="I8" s="67"/>
      <c r="J8" s="67"/>
      <c r="K8" s="67"/>
      <c r="L8" s="67"/>
      <c r="M8" s="67"/>
      <c r="N8" s="67"/>
      <c r="O8" s="67"/>
    </row>
    <row r="9" spans="1:15" x14ac:dyDescent="0.25">
      <c r="A9" s="6" t="s">
        <v>34</v>
      </c>
      <c r="B9" s="28">
        <v>12.9</v>
      </c>
      <c r="C9" s="22">
        <v>19.3</v>
      </c>
      <c r="D9" s="18">
        <v>16.8</v>
      </c>
      <c r="E9" s="18">
        <v>13.4</v>
      </c>
      <c r="F9" s="18">
        <v>11.600000000000001</v>
      </c>
      <c r="G9" s="18">
        <v>10.7</v>
      </c>
      <c r="H9" s="13">
        <v>10.4</v>
      </c>
      <c r="I9" s="67"/>
      <c r="J9" s="67"/>
      <c r="K9" s="67"/>
      <c r="L9" s="67"/>
      <c r="M9" s="67"/>
      <c r="N9" s="67"/>
      <c r="O9" s="67"/>
    </row>
    <row r="10" spans="1:15" x14ac:dyDescent="0.25">
      <c r="A10" s="6" t="s">
        <v>36</v>
      </c>
      <c r="B10" s="28">
        <v>14.899999999999999</v>
      </c>
      <c r="C10" s="22">
        <v>10</v>
      </c>
      <c r="D10" s="18">
        <v>14.6</v>
      </c>
      <c r="E10" s="18">
        <v>20.399999999999999</v>
      </c>
      <c r="F10" s="18">
        <v>17.100000000000001</v>
      </c>
      <c r="G10" s="18">
        <v>17</v>
      </c>
      <c r="H10" s="13">
        <v>13.700000000000001</v>
      </c>
      <c r="I10" s="67"/>
      <c r="J10" s="67"/>
      <c r="K10" s="67"/>
      <c r="L10" s="67"/>
      <c r="M10" s="67"/>
      <c r="N10" s="67"/>
      <c r="O10" s="67"/>
    </row>
    <row r="11" spans="1:15" x14ac:dyDescent="0.25">
      <c r="A11" s="6" t="s">
        <v>37</v>
      </c>
      <c r="B11" s="28">
        <v>13.4</v>
      </c>
      <c r="C11" s="22">
        <v>10.8</v>
      </c>
      <c r="D11" s="18">
        <v>11.600000000000001</v>
      </c>
      <c r="E11" s="18">
        <v>12.1</v>
      </c>
      <c r="F11" s="18">
        <v>14.399999999999999</v>
      </c>
      <c r="G11" s="18">
        <v>13.700000000000001</v>
      </c>
      <c r="H11" s="13">
        <v>14.899999999999999</v>
      </c>
      <c r="I11" s="67"/>
      <c r="J11" s="67"/>
      <c r="K11" s="67"/>
      <c r="L11" s="67"/>
      <c r="M11" s="67"/>
      <c r="N11" s="67"/>
      <c r="O11" s="67"/>
    </row>
    <row r="12" spans="1:15" s="83" customFormat="1" x14ac:dyDescent="0.25">
      <c r="A12" s="142" t="s">
        <v>38</v>
      </c>
      <c r="B12" s="10">
        <v>2.6</v>
      </c>
      <c r="C12" s="95">
        <v>2.8000000000000003</v>
      </c>
      <c r="D12" s="93">
        <v>3.4000000000000004</v>
      </c>
      <c r="E12" s="93">
        <v>2.7</v>
      </c>
      <c r="F12" s="93">
        <v>2.9000000000000004</v>
      </c>
      <c r="G12" s="93">
        <v>2.9000000000000004</v>
      </c>
      <c r="H12" s="90">
        <v>2.1</v>
      </c>
      <c r="I12" s="115"/>
      <c r="J12" s="115"/>
      <c r="K12" s="115"/>
      <c r="L12" s="115"/>
      <c r="M12" s="115"/>
      <c r="N12" s="115"/>
      <c r="O12" s="115"/>
    </row>
    <row r="13" spans="1:15" x14ac:dyDescent="0.25">
      <c r="A13" s="7" t="s">
        <v>110</v>
      </c>
      <c r="B13" s="29">
        <v>23.799999999999997</v>
      </c>
      <c r="C13" s="23">
        <v>28.9</v>
      </c>
      <c r="D13" s="20">
        <v>26.6</v>
      </c>
      <c r="E13" s="20">
        <v>25.4</v>
      </c>
      <c r="F13" s="20">
        <v>25.6</v>
      </c>
      <c r="G13" s="20">
        <v>24.6</v>
      </c>
      <c r="H13" s="14">
        <v>20</v>
      </c>
      <c r="I13" s="67"/>
      <c r="J13" s="67"/>
      <c r="K13" s="67"/>
      <c r="L13" s="67"/>
      <c r="M13" s="67"/>
      <c r="N13" s="67"/>
      <c r="O13" s="67"/>
    </row>
    <row r="14" spans="1:15" x14ac:dyDescent="0.25">
      <c r="A14" s="8" t="s">
        <v>175</v>
      </c>
    </row>
    <row r="15" spans="1:15" x14ac:dyDescent="0.25">
      <c r="A15" s="8" t="s">
        <v>7</v>
      </c>
    </row>
    <row r="16" spans="1:15" x14ac:dyDescent="0.25">
      <c r="A16" s="62"/>
    </row>
  </sheetData>
  <hyperlinks>
    <hyperlink ref="C1" location="'Lisez-moi'!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23"/>
  <sheetViews>
    <sheetView zoomScaleNormal="100" workbookViewId="0">
      <selection activeCell="C1" sqref="C1"/>
    </sheetView>
  </sheetViews>
  <sheetFormatPr baseColWidth="10" defaultRowHeight="15" x14ac:dyDescent="0.25"/>
  <cols>
    <col min="1" max="1" width="89.7109375" customWidth="1"/>
  </cols>
  <sheetData>
    <row r="1" spans="1:18" x14ac:dyDescent="0.25">
      <c r="A1" s="85" t="s">
        <v>159</v>
      </c>
      <c r="C1" s="72" t="s">
        <v>93</v>
      </c>
    </row>
    <row r="2" spans="1:18" s="69" customFormat="1" x14ac:dyDescent="0.25">
      <c r="A2" s="4"/>
    </row>
    <row r="3" spans="1:18" x14ac:dyDescent="0.25">
      <c r="A3" s="3" t="s">
        <v>164</v>
      </c>
    </row>
    <row r="4" spans="1:18" ht="141.75" x14ac:dyDescent="0.25">
      <c r="B4" s="51" t="s">
        <v>40</v>
      </c>
      <c r="C4" s="48" t="s">
        <v>32</v>
      </c>
      <c r="D4" s="48" t="s">
        <v>35</v>
      </c>
      <c r="E4" s="47" t="s">
        <v>41</v>
      </c>
      <c r="F4" s="48" t="s">
        <v>34</v>
      </c>
      <c r="G4" s="48" t="s">
        <v>36</v>
      </c>
      <c r="H4" s="48" t="s">
        <v>37</v>
      </c>
      <c r="I4" s="58" t="s">
        <v>42</v>
      </c>
      <c r="J4" s="49" t="s">
        <v>110</v>
      </c>
    </row>
    <row r="5" spans="1:18" x14ac:dyDescent="0.25">
      <c r="A5" s="42" t="s">
        <v>0</v>
      </c>
      <c r="B5" s="134">
        <v>25</v>
      </c>
      <c r="C5" s="135">
        <v>21.2</v>
      </c>
      <c r="D5" s="135">
        <v>26.400000000000002</v>
      </c>
      <c r="E5" s="135">
        <v>6.9</v>
      </c>
      <c r="F5" s="135">
        <v>12.9</v>
      </c>
      <c r="G5" s="135">
        <v>14.899999999999999</v>
      </c>
      <c r="H5" s="135">
        <v>13.4</v>
      </c>
      <c r="I5" s="135">
        <v>2.6</v>
      </c>
      <c r="J5" s="136">
        <v>23.799999999999997</v>
      </c>
      <c r="K5" s="67"/>
      <c r="L5" s="67"/>
      <c r="M5" s="67"/>
      <c r="N5" s="67"/>
      <c r="O5" s="67"/>
      <c r="P5" s="67"/>
      <c r="Q5" s="67"/>
      <c r="R5" s="67"/>
    </row>
    <row r="6" spans="1:18" x14ac:dyDescent="0.25">
      <c r="A6" s="6" t="s">
        <v>46</v>
      </c>
      <c r="B6" s="119">
        <v>45</v>
      </c>
      <c r="C6" s="122">
        <v>35</v>
      </c>
      <c r="D6" s="122">
        <v>13.900000000000002</v>
      </c>
      <c r="E6" s="122">
        <v>3.3000000000000003</v>
      </c>
      <c r="F6" s="122">
        <v>5.5</v>
      </c>
      <c r="G6" s="122">
        <v>4.5999999999999996</v>
      </c>
      <c r="H6" s="122">
        <v>14.399999999999999</v>
      </c>
      <c r="I6" s="122">
        <v>0.3</v>
      </c>
      <c r="J6" s="120">
        <v>33.4</v>
      </c>
      <c r="K6" s="67"/>
      <c r="L6" s="67"/>
      <c r="M6" s="67"/>
      <c r="N6" s="67"/>
      <c r="O6" s="67"/>
      <c r="P6" s="67"/>
      <c r="Q6" s="67"/>
      <c r="R6" s="67"/>
    </row>
    <row r="7" spans="1:18" x14ac:dyDescent="0.25">
      <c r="A7" s="6" t="s">
        <v>16</v>
      </c>
      <c r="B7" s="119">
        <v>26.400000000000002</v>
      </c>
      <c r="C7" s="122">
        <v>11.1</v>
      </c>
      <c r="D7" s="122">
        <v>23.200000000000003</v>
      </c>
      <c r="E7" s="122">
        <v>5.3</v>
      </c>
      <c r="F7" s="122">
        <v>8.6</v>
      </c>
      <c r="G7" s="122">
        <v>21.3</v>
      </c>
      <c r="H7" s="122">
        <v>11.5</v>
      </c>
      <c r="I7" s="122">
        <v>3.3000000000000003</v>
      </c>
      <c r="J7" s="120">
        <v>29.4</v>
      </c>
      <c r="K7" s="67"/>
      <c r="L7" s="67"/>
      <c r="M7" s="67"/>
      <c r="N7" s="67"/>
      <c r="O7" s="67"/>
      <c r="P7" s="67"/>
      <c r="Q7" s="67"/>
      <c r="R7" s="67"/>
    </row>
    <row r="8" spans="1:18" x14ac:dyDescent="0.25">
      <c r="A8" s="6" t="s">
        <v>17</v>
      </c>
      <c r="B8" s="119">
        <v>22.8</v>
      </c>
      <c r="C8" s="122">
        <v>31.900000000000002</v>
      </c>
      <c r="D8" s="122">
        <v>75.8</v>
      </c>
      <c r="E8" s="122" t="s">
        <v>78</v>
      </c>
      <c r="F8" s="122">
        <v>0</v>
      </c>
      <c r="G8" s="122">
        <v>0</v>
      </c>
      <c r="H8" s="122">
        <v>0</v>
      </c>
      <c r="I8" s="122">
        <v>0</v>
      </c>
      <c r="J8" s="120" t="s">
        <v>78</v>
      </c>
      <c r="K8" s="67"/>
      <c r="L8" s="67"/>
      <c r="M8" s="67"/>
      <c r="N8" s="67"/>
      <c r="O8" s="67"/>
      <c r="P8" s="67"/>
      <c r="Q8" s="67"/>
      <c r="R8" s="67"/>
    </row>
    <row r="9" spans="1:18" x14ac:dyDescent="0.25">
      <c r="A9" s="6" t="s">
        <v>18</v>
      </c>
      <c r="B9" s="119">
        <v>23.799999999999997</v>
      </c>
      <c r="C9" s="122">
        <v>28.799999999999997</v>
      </c>
      <c r="D9" s="122">
        <v>37.299999999999997</v>
      </c>
      <c r="E9" s="122">
        <v>15.9</v>
      </c>
      <c r="F9" s="122">
        <v>1.7000000000000002</v>
      </c>
      <c r="G9" s="122">
        <v>9.6</v>
      </c>
      <c r="H9" s="122">
        <v>13.600000000000001</v>
      </c>
      <c r="I9" s="122">
        <v>3.9</v>
      </c>
      <c r="J9" s="120">
        <v>20.5</v>
      </c>
      <c r="K9" s="67"/>
      <c r="L9" s="67"/>
      <c r="M9" s="67"/>
      <c r="N9" s="67"/>
      <c r="O9" s="67"/>
      <c r="P9" s="67"/>
      <c r="Q9" s="67"/>
      <c r="R9" s="67"/>
    </row>
    <row r="10" spans="1:18" x14ac:dyDescent="0.25">
      <c r="A10" s="6" t="s">
        <v>19</v>
      </c>
      <c r="B10" s="119">
        <v>23.599999999999998</v>
      </c>
      <c r="C10" s="122">
        <v>32.200000000000003</v>
      </c>
      <c r="D10" s="122">
        <v>44.3</v>
      </c>
      <c r="E10" s="122">
        <v>26.200000000000003</v>
      </c>
      <c r="F10" s="122">
        <v>3.4000000000000004</v>
      </c>
      <c r="G10" s="122">
        <v>12.8</v>
      </c>
      <c r="H10" s="122">
        <v>6.5</v>
      </c>
      <c r="I10" s="122">
        <v>3.2</v>
      </c>
      <c r="J10" s="120">
        <v>17.299999999999997</v>
      </c>
      <c r="K10" s="67"/>
      <c r="L10" s="67"/>
      <c r="M10" s="67"/>
      <c r="N10" s="67"/>
      <c r="O10" s="67"/>
      <c r="P10" s="67"/>
      <c r="Q10" s="67"/>
      <c r="R10" s="67"/>
    </row>
    <row r="11" spans="1:18" x14ac:dyDescent="0.25">
      <c r="A11" s="6" t="s">
        <v>20</v>
      </c>
      <c r="B11" s="119">
        <v>19.2</v>
      </c>
      <c r="C11" s="122">
        <v>19.400000000000002</v>
      </c>
      <c r="D11" s="122">
        <v>34.799999999999997</v>
      </c>
      <c r="E11" s="122">
        <v>10.5</v>
      </c>
      <c r="F11" s="122">
        <v>3.8</v>
      </c>
      <c r="G11" s="122">
        <v>13.5</v>
      </c>
      <c r="H11" s="122">
        <v>9</v>
      </c>
      <c r="I11" s="122">
        <v>3.3000000000000003</v>
      </c>
      <c r="J11" s="120">
        <v>27.3</v>
      </c>
      <c r="K11" s="67"/>
      <c r="L11" s="67"/>
      <c r="M11" s="67"/>
      <c r="N11" s="67"/>
      <c r="O11" s="67"/>
      <c r="P11" s="67"/>
      <c r="Q11" s="67"/>
      <c r="R11" s="67"/>
    </row>
    <row r="12" spans="1:18" x14ac:dyDescent="0.25">
      <c r="A12" s="6" t="s">
        <v>21</v>
      </c>
      <c r="B12" s="119">
        <v>23.200000000000003</v>
      </c>
      <c r="C12" s="122">
        <v>14.799999999999999</v>
      </c>
      <c r="D12" s="122">
        <v>20.100000000000001</v>
      </c>
      <c r="E12" s="122">
        <v>6.9</v>
      </c>
      <c r="F12" s="122">
        <v>4.3999999999999995</v>
      </c>
      <c r="G12" s="122">
        <v>15</v>
      </c>
      <c r="H12" s="122">
        <v>10</v>
      </c>
      <c r="I12" s="122">
        <v>2</v>
      </c>
      <c r="J12" s="120">
        <v>34.200000000000003</v>
      </c>
      <c r="K12" s="67"/>
      <c r="L12" s="67"/>
      <c r="M12" s="67"/>
      <c r="N12" s="67"/>
      <c r="O12" s="67"/>
      <c r="P12" s="67"/>
      <c r="Q12" s="67"/>
      <c r="R12" s="67"/>
    </row>
    <row r="13" spans="1:18" x14ac:dyDescent="0.25">
      <c r="A13" s="6" t="s">
        <v>22</v>
      </c>
      <c r="B13" s="119">
        <v>23.9</v>
      </c>
      <c r="C13" s="122">
        <v>17.8</v>
      </c>
      <c r="D13" s="122">
        <v>18.5</v>
      </c>
      <c r="E13" s="122">
        <v>11</v>
      </c>
      <c r="F13" s="122">
        <v>21.2</v>
      </c>
      <c r="G13" s="122">
        <v>13.600000000000001</v>
      </c>
      <c r="H13" s="122">
        <v>14.6</v>
      </c>
      <c r="I13" s="122">
        <v>5</v>
      </c>
      <c r="J13" s="120">
        <v>25.4</v>
      </c>
      <c r="K13" s="67"/>
      <c r="L13" s="67"/>
      <c r="M13" s="67"/>
      <c r="N13" s="67"/>
      <c r="O13" s="67"/>
      <c r="P13" s="67"/>
      <c r="Q13" s="67"/>
      <c r="R13" s="67"/>
    </row>
    <row r="14" spans="1:18" x14ac:dyDescent="0.25">
      <c r="A14" s="6" t="s">
        <v>23</v>
      </c>
      <c r="B14" s="119">
        <v>22.1</v>
      </c>
      <c r="C14" s="122">
        <v>32.800000000000004</v>
      </c>
      <c r="D14" s="122">
        <v>30.3</v>
      </c>
      <c r="E14" s="122">
        <v>8.6</v>
      </c>
      <c r="F14" s="122">
        <v>7.5</v>
      </c>
      <c r="G14" s="122">
        <v>9.9</v>
      </c>
      <c r="H14" s="122">
        <v>14.499999999999998</v>
      </c>
      <c r="I14" s="122">
        <v>2</v>
      </c>
      <c r="J14" s="120">
        <v>20.399999999999999</v>
      </c>
      <c r="K14" s="67"/>
      <c r="L14" s="67"/>
      <c r="M14" s="67"/>
      <c r="N14" s="67"/>
      <c r="O14" s="67"/>
      <c r="P14" s="67"/>
      <c r="Q14" s="67"/>
      <c r="R14" s="67"/>
    </row>
    <row r="15" spans="1:18" x14ac:dyDescent="0.25">
      <c r="A15" s="6" t="s">
        <v>24</v>
      </c>
      <c r="B15" s="119">
        <v>13.200000000000001</v>
      </c>
      <c r="C15" s="122">
        <v>51.9</v>
      </c>
      <c r="D15" s="122">
        <v>45.2</v>
      </c>
      <c r="E15" s="122">
        <v>0.8</v>
      </c>
      <c r="F15" s="122">
        <v>61.3</v>
      </c>
      <c r="G15" s="122">
        <v>5.3</v>
      </c>
      <c r="H15" s="122">
        <v>8.1</v>
      </c>
      <c r="I15" s="122">
        <v>0.89999999999999991</v>
      </c>
      <c r="J15" s="120">
        <v>6.9</v>
      </c>
      <c r="K15" s="67"/>
      <c r="L15" s="67"/>
      <c r="M15" s="67"/>
      <c r="N15" s="67"/>
      <c r="O15" s="67"/>
      <c r="P15" s="67"/>
      <c r="Q15" s="67"/>
      <c r="R15" s="67"/>
    </row>
    <row r="16" spans="1:18" x14ac:dyDescent="0.25">
      <c r="A16" s="6" t="s">
        <v>25</v>
      </c>
      <c r="B16" s="119">
        <v>33.1</v>
      </c>
      <c r="C16" s="122">
        <v>25.5</v>
      </c>
      <c r="D16" s="122">
        <v>52.400000000000006</v>
      </c>
      <c r="E16" s="122">
        <v>2.1</v>
      </c>
      <c r="F16" s="122">
        <v>5.6000000000000005</v>
      </c>
      <c r="G16" s="122">
        <v>3.4000000000000004</v>
      </c>
      <c r="H16" s="122">
        <v>16.2</v>
      </c>
      <c r="I16" s="122">
        <v>2.2999999999999998</v>
      </c>
      <c r="J16" s="120">
        <v>18.5</v>
      </c>
      <c r="K16" s="67"/>
      <c r="L16" s="67"/>
      <c r="M16" s="67"/>
      <c r="N16" s="67"/>
      <c r="O16" s="67"/>
      <c r="P16" s="67"/>
      <c r="Q16" s="67"/>
      <c r="R16" s="67"/>
    </row>
    <row r="17" spans="1:18" x14ac:dyDescent="0.25">
      <c r="A17" s="6" t="s">
        <v>26</v>
      </c>
      <c r="B17" s="119">
        <v>31.3</v>
      </c>
      <c r="C17" s="122">
        <v>4.8</v>
      </c>
      <c r="D17" s="122">
        <v>26.400000000000002</v>
      </c>
      <c r="E17" s="122">
        <v>0.4</v>
      </c>
      <c r="F17" s="122">
        <v>4</v>
      </c>
      <c r="G17" s="122">
        <v>7.3</v>
      </c>
      <c r="H17" s="122">
        <v>20.200000000000003</v>
      </c>
      <c r="I17" s="122">
        <v>1.4000000000000001</v>
      </c>
      <c r="J17" s="120">
        <v>29.299999999999997</v>
      </c>
      <c r="K17" s="67"/>
      <c r="L17" s="67"/>
      <c r="M17" s="67"/>
      <c r="N17" s="67"/>
      <c r="O17" s="67"/>
      <c r="P17" s="67"/>
      <c r="Q17" s="67"/>
      <c r="R17" s="67"/>
    </row>
    <row r="18" spans="1:18" x14ac:dyDescent="0.25">
      <c r="A18" s="6" t="s">
        <v>27</v>
      </c>
      <c r="B18" s="119">
        <v>27.400000000000002</v>
      </c>
      <c r="C18" s="122">
        <v>9.7000000000000011</v>
      </c>
      <c r="D18" s="122">
        <v>8.4</v>
      </c>
      <c r="E18" s="122">
        <v>4.1000000000000005</v>
      </c>
      <c r="F18" s="122">
        <v>12</v>
      </c>
      <c r="G18" s="122">
        <v>7.1</v>
      </c>
      <c r="H18" s="122">
        <v>23.3</v>
      </c>
      <c r="I18" s="122">
        <v>3.2</v>
      </c>
      <c r="J18" s="120">
        <v>33.6</v>
      </c>
      <c r="K18" s="67"/>
      <c r="L18" s="67"/>
      <c r="M18" s="67"/>
      <c r="N18" s="67"/>
      <c r="O18" s="67"/>
      <c r="P18" s="67"/>
      <c r="Q18" s="67"/>
      <c r="R18" s="67"/>
    </row>
    <row r="19" spans="1:18" x14ac:dyDescent="0.25">
      <c r="A19" s="6" t="s">
        <v>28</v>
      </c>
      <c r="B19" s="119">
        <v>18.8</v>
      </c>
      <c r="C19" s="122">
        <v>20.9</v>
      </c>
      <c r="D19" s="122">
        <v>31</v>
      </c>
      <c r="E19" s="122">
        <v>3.2</v>
      </c>
      <c r="F19" s="122">
        <v>14.000000000000002</v>
      </c>
      <c r="G19" s="122">
        <v>8.2000000000000011</v>
      </c>
      <c r="H19" s="122">
        <v>14.000000000000002</v>
      </c>
      <c r="I19" s="122">
        <v>2.1999999999999997</v>
      </c>
      <c r="J19" s="120">
        <v>27.200000000000003</v>
      </c>
      <c r="K19" s="67"/>
      <c r="L19" s="67"/>
      <c r="M19" s="67"/>
      <c r="N19" s="67"/>
      <c r="O19" s="67"/>
      <c r="P19" s="67"/>
      <c r="Q19" s="67"/>
      <c r="R19" s="67"/>
    </row>
    <row r="20" spans="1:18" x14ac:dyDescent="0.25">
      <c r="A20" s="6" t="s">
        <v>29</v>
      </c>
      <c r="B20" s="119">
        <v>34.1</v>
      </c>
      <c r="C20" s="122">
        <v>14.499999999999998</v>
      </c>
      <c r="D20" s="122">
        <v>12.3</v>
      </c>
      <c r="E20" s="122">
        <v>6.7</v>
      </c>
      <c r="F20" s="122">
        <v>5.8000000000000007</v>
      </c>
      <c r="G20" s="122">
        <v>38</v>
      </c>
      <c r="H20" s="122">
        <v>14.299999999999999</v>
      </c>
      <c r="I20" s="122">
        <v>1.7999999999999998</v>
      </c>
      <c r="J20" s="120">
        <v>19</v>
      </c>
      <c r="K20" s="67"/>
      <c r="L20" s="67"/>
      <c r="M20" s="67"/>
      <c r="N20" s="67"/>
      <c r="O20" s="67"/>
      <c r="P20" s="67"/>
      <c r="Q20" s="67"/>
      <c r="R20" s="67"/>
    </row>
    <row r="21" spans="1:18" x14ac:dyDescent="0.25">
      <c r="A21" s="7" t="s">
        <v>30</v>
      </c>
      <c r="B21" s="123">
        <v>21.099999999999998</v>
      </c>
      <c r="C21" s="124">
        <v>24.8</v>
      </c>
      <c r="D21" s="124">
        <v>18.7</v>
      </c>
      <c r="E21" s="124">
        <v>1.4000000000000001</v>
      </c>
      <c r="F21" s="124">
        <v>35.199999999999996</v>
      </c>
      <c r="G21" s="124">
        <v>11.3</v>
      </c>
      <c r="H21" s="124">
        <v>11.200000000000001</v>
      </c>
      <c r="I21" s="124">
        <v>1.7999999999999998</v>
      </c>
      <c r="J21" s="125">
        <v>18.8</v>
      </c>
      <c r="K21" s="67"/>
      <c r="L21" s="67"/>
      <c r="M21" s="67"/>
      <c r="N21" s="67"/>
      <c r="O21" s="67"/>
      <c r="P21" s="67"/>
      <c r="Q21" s="67"/>
      <c r="R21" s="67"/>
    </row>
    <row r="22" spans="1:18" x14ac:dyDescent="0.25">
      <c r="A22" s="8" t="s">
        <v>175</v>
      </c>
    </row>
    <row r="23" spans="1:18" x14ac:dyDescent="0.25">
      <c r="A23" s="8" t="s">
        <v>7</v>
      </c>
    </row>
  </sheetData>
  <sortState ref="A19:H26">
    <sortCondition descending="1" ref="B19:B26"/>
  </sortState>
  <hyperlinks>
    <hyperlink ref="C1" location="'Lisez-moi'!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60</vt:i4>
      </vt:variant>
    </vt:vector>
  </HeadingPairs>
  <TitlesOfParts>
    <vt:vector size="60" baseType="lpstr">
      <vt:lpstr>Lisez-moi</vt:lpstr>
      <vt:lpstr>Q1_Tab 1</vt:lpstr>
      <vt:lpstr>Q1_Tab 2</vt:lpstr>
      <vt:lpstr>Q1_Tab 3</vt:lpstr>
      <vt:lpstr>Q2_Tab 4</vt:lpstr>
      <vt:lpstr>Q2_Tab 5</vt:lpstr>
      <vt:lpstr>Q3_Tab 6</vt:lpstr>
      <vt:lpstr>Q3_Tab 7</vt:lpstr>
      <vt:lpstr>Q3_Tab 8</vt:lpstr>
      <vt:lpstr>Q4_Tab 9</vt:lpstr>
      <vt:lpstr>Q4_Tab 10</vt:lpstr>
      <vt:lpstr>Q4_Tab 11</vt:lpstr>
      <vt:lpstr>Q5_Tab 12</vt:lpstr>
      <vt:lpstr>Q5_Tab 13</vt:lpstr>
      <vt:lpstr>Q5_Tab 14</vt:lpstr>
      <vt:lpstr>Q6_Tab 15</vt:lpstr>
      <vt:lpstr>Q6_Tab 16</vt:lpstr>
      <vt:lpstr>Q6_Tab 17</vt:lpstr>
      <vt:lpstr>Q7_Tab 18</vt:lpstr>
      <vt:lpstr>Q7_Tab 19</vt:lpstr>
      <vt:lpstr>Q7_Tab 20</vt:lpstr>
      <vt:lpstr>Q9_Tab 21</vt:lpstr>
      <vt:lpstr>Q9_Tab 22</vt:lpstr>
      <vt:lpstr>Q9_Tab 23</vt:lpstr>
      <vt:lpstr>Q10_Tab 24</vt:lpstr>
      <vt:lpstr>Q10_Tab 25</vt:lpstr>
      <vt:lpstr>Q10_Tab 26</vt:lpstr>
      <vt:lpstr>Q12_Tab 27</vt:lpstr>
      <vt:lpstr>Q12_Tab 28</vt:lpstr>
      <vt:lpstr>Q12_Tab 29</vt:lpstr>
      <vt:lpstr>Q13_Tab 30</vt:lpstr>
      <vt:lpstr>Q14_Tab 30</vt:lpstr>
      <vt:lpstr>Q14_Tab 31</vt:lpstr>
      <vt:lpstr>Q14_Tab 32</vt:lpstr>
      <vt:lpstr>Q15_Tab 33</vt:lpstr>
      <vt:lpstr>Q15_Tab 34-39</vt:lpstr>
      <vt:lpstr>Q15_Tab 40-45</vt:lpstr>
      <vt:lpstr>Q15_Tab 46</vt:lpstr>
      <vt:lpstr>Q15_Tab 47</vt:lpstr>
      <vt:lpstr>Q16_Tab 48</vt:lpstr>
      <vt:lpstr>Q16_Tab 49-55</vt:lpstr>
      <vt:lpstr>Q16_Tab 56-62</vt:lpstr>
      <vt:lpstr>Q17_Tab 63</vt:lpstr>
      <vt:lpstr>Q17_Tab 64</vt:lpstr>
      <vt:lpstr>Q17_Tab 65</vt:lpstr>
      <vt:lpstr>Q18_Tab 66</vt:lpstr>
      <vt:lpstr>Q18_Tab 67</vt:lpstr>
      <vt:lpstr>Q18_Tab 68</vt:lpstr>
      <vt:lpstr>Q19_Tab 69</vt:lpstr>
      <vt:lpstr>Q19_Tab 70</vt:lpstr>
      <vt:lpstr>Q19_Tab 71</vt:lpstr>
      <vt:lpstr>Q20_Tab 72</vt:lpstr>
      <vt:lpstr>Q20_Tab 73</vt:lpstr>
      <vt:lpstr>Q20_Tab 74</vt:lpstr>
      <vt:lpstr>Q21_Tab 75</vt:lpstr>
      <vt:lpstr>Q21_Tab 76</vt:lpstr>
      <vt:lpstr>Q21_Tab 77</vt:lpstr>
      <vt:lpstr>Q22_Tab 78</vt:lpstr>
      <vt:lpstr>Q22_Tab 79-82</vt:lpstr>
      <vt:lpstr>Q22_Tab 83-86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Enquête Acemo flash Covid-19 - résultats complets juin 2020</dc:title>
  <dc:creator/>
  <cp:keywords>enquête; covid; acemo; télétravail; congés; activité partielle; chômage partiel; reprise;</cp:keywords>
  <dc:description/>
  <cp:lastModifiedBy/>
  <dcterms:created xsi:type="dcterms:W3CDTF">2015-06-05T18:19:34Z</dcterms:created>
  <dcterms:modified xsi:type="dcterms:W3CDTF">2020-11-25T08:59:27Z</dcterms:modified>
</cp:coreProperties>
</file>