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31 DR Contrats Pro\"/>
    </mc:Choice>
  </mc:AlternateContent>
  <bookViews>
    <workbookView xWindow="0" yWindow="0" windowWidth="25200" windowHeight="11850"/>
  </bookViews>
  <sheets>
    <sheet name="Lisez-moi" sheetId="21" r:id="rId1"/>
    <sheet name="Graphe 1" sheetId="4" r:id="rId2"/>
    <sheet name="Graphe1 données" sheetId="5" r:id="rId3"/>
    <sheet name="Carte 1_régions" sheetId="26" r:id="rId4"/>
    <sheet name="Régions_données" sheetId="18" r:id="rId5"/>
    <sheet name="Graphe 2_secteur d'activités" sheetId="24" r:id="rId6"/>
    <sheet name="Graphe 3_taille entreprises" sheetId="23" r:id="rId7"/>
    <sheet name="Sect. act. _ taille ent. _data" sheetId="2" r:id="rId8"/>
    <sheet name="Table 1 bénéficiaires cp" sheetId="1" r:id="rId9"/>
    <sheet name="Graphe 4_salaires" sheetId="25" r:id="rId10"/>
    <sheet name="Salaires_données détaillées" sheetId="19" r:id="rId11"/>
    <sheet name="Table 2 caractéristiques cp " sheetId="6" r:id="rId12"/>
    <sheet name="Graphe_saisonnalité" sheetId="16" r:id="rId13"/>
    <sheet name="Caract. sel situation av cp" sheetId="7" r:id="rId14"/>
    <sheet name="Caract. sel specialités" sheetId="9"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4" l="1"/>
  <c r="D14" i="24"/>
  <c r="D15" i="24"/>
  <c r="D16" i="24"/>
  <c r="C14" i="24"/>
  <c r="C15" i="24"/>
  <c r="B14" i="24"/>
  <c r="B15" i="24"/>
  <c r="B16" i="24"/>
  <c r="D13" i="24"/>
  <c r="C13" i="24"/>
  <c r="B13" i="24"/>
  <c r="C7" i="24" l="1"/>
  <c r="D7" i="24"/>
  <c r="E7" i="24"/>
  <c r="F7" i="24"/>
  <c r="G7" i="24"/>
  <c r="H7" i="24"/>
  <c r="I7" i="24"/>
  <c r="D17" i="24" s="1"/>
  <c r="B7" i="24"/>
  <c r="C10" i="23"/>
  <c r="D10" i="23"/>
  <c r="E10" i="23"/>
  <c r="F10" i="23"/>
  <c r="G10" i="23"/>
  <c r="H10" i="23"/>
  <c r="I10" i="23"/>
  <c r="B10" i="23"/>
  <c r="C26" i="18"/>
  <c r="C20" i="18"/>
  <c r="D20" i="18"/>
  <c r="D26" i="18"/>
  <c r="E11" i="16"/>
  <c r="C17" i="24" l="1"/>
  <c r="B17" i="24"/>
  <c r="E24" i="18"/>
  <c r="E23" i="18"/>
  <c r="E22" i="18"/>
  <c r="E21" i="18"/>
  <c r="E19" i="18"/>
  <c r="E18" i="18"/>
  <c r="E17" i="18"/>
  <c r="E16" i="18"/>
  <c r="E15" i="18"/>
  <c r="E14" i="18"/>
  <c r="E13" i="18"/>
  <c r="E12" i="18"/>
  <c r="E11" i="18"/>
  <c r="E10" i="18"/>
  <c r="E9" i="18"/>
  <c r="E8" i="18"/>
  <c r="E7" i="18"/>
  <c r="D6" i="18"/>
  <c r="E6" i="18" s="1"/>
  <c r="C6" i="18"/>
  <c r="E4" i="18"/>
  <c r="E20" i="18" l="1"/>
  <c r="E31" i="1" l="1"/>
  <c r="E32" i="1"/>
  <c r="D33" i="1"/>
  <c r="E14" i="6"/>
  <c r="E15" i="6"/>
  <c r="D16" i="6"/>
  <c r="C16" i="6"/>
  <c r="D16" i="16"/>
  <c r="C16" i="16"/>
  <c r="E17" i="6"/>
  <c r="E24" i="6"/>
  <c r="H13" i="7"/>
  <c r="E19" i="6"/>
  <c r="E8" i="6"/>
  <c r="E9" i="6"/>
  <c r="E10" i="6"/>
  <c r="E7" i="6"/>
  <c r="D11" i="6"/>
  <c r="D12" i="6"/>
  <c r="H18" i="5"/>
  <c r="G18" i="5"/>
  <c r="F18" i="5"/>
  <c r="D36" i="2"/>
  <c r="E35" i="2"/>
  <c r="E34" i="2"/>
  <c r="E33" i="2"/>
  <c r="E32" i="2"/>
  <c r="E31" i="2"/>
  <c r="E30" i="2"/>
  <c r="D28" i="2"/>
  <c r="E27" i="2"/>
  <c r="E26" i="2"/>
  <c r="E25" i="2"/>
  <c r="E24" i="2"/>
  <c r="E23" i="2"/>
  <c r="E22" i="2"/>
  <c r="E21" i="2"/>
  <c r="E20" i="2"/>
  <c r="E19" i="2"/>
  <c r="E18" i="2"/>
  <c r="E17" i="2"/>
  <c r="E16" i="2"/>
  <c r="E15" i="2"/>
  <c r="E14" i="2"/>
  <c r="E13" i="2"/>
  <c r="E12" i="2"/>
  <c r="E11" i="2"/>
  <c r="E10" i="2"/>
  <c r="E9" i="2"/>
  <c r="E8" i="2"/>
  <c r="E7" i="2"/>
  <c r="E5" i="2"/>
  <c r="C33" i="1"/>
  <c r="D29" i="1"/>
  <c r="E28" i="1"/>
  <c r="E27" i="1"/>
  <c r="E26" i="1"/>
  <c r="E25" i="1"/>
  <c r="E24" i="1"/>
  <c r="E23" i="1"/>
  <c r="D21" i="1"/>
  <c r="E20" i="1"/>
  <c r="E19" i="1"/>
  <c r="E18" i="1"/>
  <c r="E17" i="1"/>
  <c r="E16" i="1"/>
  <c r="D14" i="1"/>
  <c r="E13" i="1"/>
  <c r="E12" i="1"/>
  <c r="E11" i="1"/>
  <c r="E10" i="1"/>
  <c r="E9" i="1"/>
  <c r="E7" i="1"/>
  <c r="E6" i="1"/>
  <c r="E4" i="1"/>
  <c r="E23" i="6"/>
  <c r="E22" i="6"/>
  <c r="E21" i="6"/>
  <c r="E20" i="6"/>
  <c r="E5" i="6"/>
  <c r="H17" i="5"/>
  <c r="G17" i="5"/>
  <c r="F17" i="5"/>
  <c r="G16" i="5"/>
  <c r="F16" i="5"/>
  <c r="G15" i="5"/>
  <c r="F15" i="5"/>
  <c r="E15" i="5"/>
  <c r="E14" i="5"/>
  <c r="H15" i="5"/>
  <c r="E13" i="5"/>
  <c r="E12" i="5"/>
  <c r="E11" i="5"/>
  <c r="E10" i="5"/>
  <c r="E9" i="5"/>
  <c r="E8" i="5"/>
  <c r="E7" i="5"/>
  <c r="E6" i="5"/>
  <c r="E5" i="5"/>
  <c r="E4" i="5"/>
  <c r="H16" i="5"/>
  <c r="E16" i="6" l="1"/>
</calcChain>
</file>

<file path=xl/sharedStrings.xml><?xml version="1.0" encoding="utf-8"?>
<sst xmlns="http://schemas.openxmlformats.org/spreadsheetml/2006/main" count="322" uniqueCount="253">
  <si>
    <t xml:space="preserve">Nombre de nouveaux contrats </t>
  </si>
  <si>
    <t>Sexe</t>
  </si>
  <si>
    <t xml:space="preserve">Hommes </t>
  </si>
  <si>
    <t xml:space="preserve">Femmes </t>
  </si>
  <si>
    <t>Age</t>
  </si>
  <si>
    <t>45 ans ou plus</t>
  </si>
  <si>
    <t>Total</t>
  </si>
  <si>
    <t>Niveau du diplôme ou titre le plus élevé obtenu à l'entrée</t>
  </si>
  <si>
    <t>Aucun diplôme ni titre professionnel</t>
  </si>
  <si>
    <t>Scolarité, université</t>
  </si>
  <si>
    <t xml:space="preserve">Emploi aidé, stag. form. prof </t>
  </si>
  <si>
    <t xml:space="preserve">Salarié </t>
  </si>
  <si>
    <t>Personne en recherche d'emploi</t>
  </si>
  <si>
    <t>Inactivité</t>
  </si>
  <si>
    <t xml:space="preserve">Certification ou qualification enregistrée au RNCP autre qu'un CQP. </t>
  </si>
  <si>
    <t>Certificat de qualification professionnelle (CQP)</t>
  </si>
  <si>
    <t>Qualification reconnue dans les classifications d'une convention collective nationale non inscrit au RNCP.</t>
  </si>
  <si>
    <t>Agriculture, sylviculture, pêche</t>
  </si>
  <si>
    <t>Industrie</t>
  </si>
  <si>
    <t>Dont : Industries extractives,  énergie, eau, gestion des déchets et dépollution</t>
  </si>
  <si>
    <t>Fabrication de denrées alimentaires, de boissons et  de produits à base de tabac</t>
  </si>
  <si>
    <t>Fabrication d'équipements électriques, électroniques, informatiques ; fabrication de machines</t>
  </si>
  <si>
    <t>Métallurgie et fabrication de produits métalliques, sauf machines</t>
  </si>
  <si>
    <t>Industrie textile et de l'habillement</t>
  </si>
  <si>
    <t>Industrie chimique et pharmaceutique</t>
  </si>
  <si>
    <t>Fabrication d'autres produits industriels</t>
  </si>
  <si>
    <t>Construction</t>
  </si>
  <si>
    <t xml:space="preserve">Tertiaire     </t>
  </si>
  <si>
    <t>Dont : Commerce y compris réparation d'automobiles et de motocycles</t>
  </si>
  <si>
    <t>Transport et entreposage</t>
  </si>
  <si>
    <t>Hébergement et restauration</t>
  </si>
  <si>
    <t>Information et communication</t>
  </si>
  <si>
    <t>Activités financières et d'assurance</t>
  </si>
  <si>
    <t>Activités immobilières</t>
  </si>
  <si>
    <t>Soutien aux entreprises</t>
  </si>
  <si>
    <t xml:space="preserve">Enseignement, santé humaine et action sociale, admin. publique </t>
  </si>
  <si>
    <t>Coiffure, soins de beauté</t>
  </si>
  <si>
    <t>Autres activités de services</t>
  </si>
  <si>
    <t>Taille de l'entreprise</t>
  </si>
  <si>
    <t>De 0 à 4 salariés</t>
  </si>
  <si>
    <t>De 5 à 9 salariés</t>
  </si>
  <si>
    <t>De 10 à 49 salariés</t>
  </si>
  <si>
    <t>De 50 à 199 salariés</t>
  </si>
  <si>
    <t>De 200 à 250 salariés</t>
  </si>
  <si>
    <t>Plus de 250 salariés</t>
  </si>
  <si>
    <t>Graphique 1 :  Les nouveaux contrats de professionnalisation</t>
  </si>
  <si>
    <t>total</t>
  </si>
  <si>
    <t>moins de 26 ans</t>
  </si>
  <si>
    <t>26 ans et plus</t>
  </si>
  <si>
    <t>2009*</t>
  </si>
  <si>
    <t>2012*</t>
  </si>
  <si>
    <r>
      <t xml:space="preserve">Source : Dares-base de données issu du </t>
    </r>
    <r>
      <rPr>
        <sz val="10"/>
        <rFont val="Arial"/>
        <family val="2"/>
      </rPr>
      <t>système Extrapro de gestion informatisée des contrats de professionnalisation</t>
    </r>
    <r>
      <rPr>
        <sz val="10"/>
        <color indexed="8"/>
        <rFont val="Arial"/>
        <family val="2"/>
      </rPr>
      <t>, remontées OPCA.</t>
    </r>
  </si>
  <si>
    <t xml:space="preserve">Statut du contrat </t>
  </si>
  <si>
    <t>CDD (y compris le travail temporaire)</t>
  </si>
  <si>
    <t xml:space="preserve">CDI </t>
  </si>
  <si>
    <t>Durée moyenne de la période de professionnalisation (en mois)</t>
  </si>
  <si>
    <t xml:space="preserve">Durée du CDD ou de la période de professionnalisation </t>
  </si>
  <si>
    <t>De 6 à 11 mois</t>
  </si>
  <si>
    <t xml:space="preserve">12 mois </t>
  </si>
  <si>
    <t xml:space="preserve">De 13 à 23 mois </t>
  </si>
  <si>
    <t xml:space="preserve">24 mois </t>
  </si>
  <si>
    <t>En %</t>
  </si>
  <si>
    <t xml:space="preserve">Situation avant l'entrée en contrat </t>
  </si>
  <si>
    <t>Scolarité,
université</t>
  </si>
  <si>
    <t>Contrat aidé, stag. form. prof</t>
  </si>
  <si>
    <t>Salarié</t>
  </si>
  <si>
    <t>Durée de la formation (2)(en heures)</t>
  </si>
  <si>
    <t xml:space="preserve">Moins de 200 </t>
  </si>
  <si>
    <t xml:space="preserve">De 200 à 499 </t>
  </si>
  <si>
    <t>De 500 à 799</t>
  </si>
  <si>
    <t>800 et plus</t>
  </si>
  <si>
    <t>Certification ou qualification enregistrée au RNCP autre qu'un CQP.</t>
  </si>
  <si>
    <t>CQP et qualification reconnue dans les classifications d'une convention collective nationale</t>
  </si>
  <si>
    <t>Spécialité de la formation (1)</t>
  </si>
  <si>
    <t>Mode de reconnaissance de la qualification (2)</t>
  </si>
  <si>
    <t>Durée de la formation (3) (en heures)</t>
  </si>
  <si>
    <t>Part de la spécialité</t>
  </si>
  <si>
    <t>Hommes</t>
  </si>
  <si>
    <t>Femmes</t>
  </si>
  <si>
    <t xml:space="preserve">200 à 499 </t>
  </si>
  <si>
    <t>500 à 799</t>
  </si>
  <si>
    <t>Domaines de la production</t>
  </si>
  <si>
    <t>Transformations agro-alimentaires, alimentation, cuisine</t>
  </si>
  <si>
    <t xml:space="preserve">Métallurgie </t>
  </si>
  <si>
    <t>Génie civil, construction, bois, Bâtiment</t>
  </si>
  <si>
    <t>Mécanique, électricité, électronique</t>
  </si>
  <si>
    <t>Autres domaines de la production</t>
  </si>
  <si>
    <t>Domaines de services</t>
  </si>
  <si>
    <t>Transport, manutention, magasinage</t>
  </si>
  <si>
    <t>Commerce, vente</t>
  </si>
  <si>
    <t>Comptabilité, gestion</t>
  </si>
  <si>
    <t xml:space="preserve">Autres spécialités des échanges et de la gestion </t>
  </si>
  <si>
    <t>Secrétariat, bureautique</t>
  </si>
  <si>
    <t xml:space="preserve">Santé, travail social </t>
  </si>
  <si>
    <t>Accueil, hôtellerie, tourisme</t>
  </si>
  <si>
    <t>Autres spécialités, essentiellement du domaine des services</t>
  </si>
  <si>
    <t>2019(1)</t>
  </si>
  <si>
    <t>Evolution des embauches  2018/2019</t>
  </si>
  <si>
    <t>moins de 18 ans</t>
  </si>
  <si>
    <t>De 30 à 44 ans</t>
  </si>
  <si>
    <t>De 26 à 29 ans</t>
  </si>
  <si>
    <t>De 18 à 25 ans</t>
  </si>
  <si>
    <t xml:space="preserve">Zone de residance des bénéficiaires </t>
  </si>
  <si>
    <t>En QPV</t>
  </si>
  <si>
    <t>Hors QPV</t>
  </si>
  <si>
    <t xml:space="preserve">Evolution des embauches  2018/2019 </t>
  </si>
  <si>
    <t>Janvier</t>
  </si>
  <si>
    <t xml:space="preserve">Fevrier </t>
  </si>
  <si>
    <t>Mars</t>
  </si>
  <si>
    <t>Avril</t>
  </si>
  <si>
    <t>Mai</t>
  </si>
  <si>
    <t>Juin</t>
  </si>
  <si>
    <t>Juillet</t>
  </si>
  <si>
    <t>Août</t>
  </si>
  <si>
    <t>Septembre</t>
  </si>
  <si>
    <t>Octobre</t>
  </si>
  <si>
    <t>Novembre</t>
  </si>
  <si>
    <t>Décembre</t>
  </si>
  <si>
    <t>Régions</t>
  </si>
  <si>
    <t>Evolution des embauches  2018/2019(en %)</t>
  </si>
  <si>
    <t>-</t>
  </si>
  <si>
    <t xml:space="preserve">Moins de 26 ans </t>
  </si>
  <si>
    <t xml:space="preserve">45 ans et plus </t>
  </si>
  <si>
    <t xml:space="preserve">Age du bénéficiaire </t>
  </si>
  <si>
    <t>Ens</t>
  </si>
  <si>
    <t>en %</t>
  </si>
  <si>
    <t>Ensemble</t>
  </si>
  <si>
    <t>Diplôme de niveau Bac + 3 ou plus</t>
  </si>
  <si>
    <t>Diplôme de niveau Bac + 2 : DUT,BTS …</t>
  </si>
  <si>
    <t>BAC prof., tech., général, Brevet tech. ou prof.</t>
  </si>
  <si>
    <t>Diplôme ou titre de niveau CAP-BEP</t>
  </si>
  <si>
    <t>BAC prof., tech., général, Brevet tech. ou prof</t>
  </si>
  <si>
    <t>BAC  prof., tech., général, Brevet tech. ou prof.</t>
  </si>
  <si>
    <t>Formation dans le cadre de l'expérimentation de la loi travail pour les demandeurs d’emploi fragilisés</t>
  </si>
  <si>
    <t xml:space="preserve">Formation dans le cadre de l'expérimentation sur l'acquisition de compétences définies par l’employeur et l’opco </t>
  </si>
  <si>
    <t>Dont contrats de formation en alternance (2)</t>
  </si>
  <si>
    <t>Secteur d'activité (1)</t>
  </si>
  <si>
    <t>Formation dans le cadre de l'expérimentation sur l'acquisition de compétences définies par l’employeur et l’opco</t>
  </si>
  <si>
    <t>Mode de reconnaissance de la qualification (1)</t>
  </si>
  <si>
    <t>la durée de formation moyenne en pourcentage de la durée du CDD ou de l'action de professionnalisation</t>
  </si>
  <si>
    <t>Durée moyenne de la formation(2) (en heures)</t>
  </si>
  <si>
    <t>Certification ou qualification enregistrée au RNCP autre qu'un CQP</t>
  </si>
  <si>
    <t xml:space="preserve">Mode de reconnaissance de la qualification(1) </t>
  </si>
  <si>
    <t>* Rupture de série due au changement de mode de comptage des nouveaux contrats enregistrés.</t>
  </si>
  <si>
    <r>
      <t>Lecture </t>
    </r>
    <r>
      <rPr>
        <sz val="9"/>
        <color theme="1"/>
        <rFont val="Calibri"/>
        <family val="2"/>
        <scheme val="minor"/>
      </rPr>
      <t>: en 2019, 30 % des embauches en contrat de professionnalisation ont lieu en Ile de France, elles sont en baisse de 5 % par rapport à 2018.</t>
    </r>
  </si>
  <si>
    <t xml:space="preserve">(1) Nomenclature agrégée fondée sur la NAF rév.2 : dans le tertiaire, le soutien aux entreprises couvre les secteurs des activités scientifiques et techniques et de services administratifs et de soutien. </t>
  </si>
  <si>
    <r>
      <rPr>
        <b/>
        <sz val="9"/>
        <color theme="1"/>
        <rFont val="Calibri"/>
        <family val="2"/>
        <scheme val="minor"/>
      </rPr>
      <t>(2)</t>
    </r>
    <r>
      <rPr>
        <sz val="9"/>
        <color theme="1"/>
        <rFont val="Calibri"/>
        <family val="2"/>
        <scheme val="minor"/>
      </rPr>
      <t xml:space="preserve"> Contrats d'apprentissage et de professionnalisation.</t>
    </r>
  </si>
  <si>
    <r>
      <rPr>
        <b/>
        <sz val="9"/>
        <color theme="1"/>
        <rFont val="Calibri"/>
        <family val="2"/>
        <scheme val="minor"/>
      </rPr>
      <t>(1)</t>
    </r>
    <r>
      <rPr>
        <sz val="9"/>
        <color theme="1"/>
        <rFont val="Calibri"/>
        <family val="2"/>
        <scheme val="minor"/>
      </rPr>
      <t xml:space="preserve"> Situation déclarée par le bénéficiaire. </t>
    </r>
  </si>
  <si>
    <r>
      <rPr>
        <b/>
        <sz val="9"/>
        <color theme="1"/>
        <rFont val="Calibri"/>
        <family val="2"/>
        <scheme val="minor"/>
      </rPr>
      <t>Lecture </t>
    </r>
    <r>
      <rPr>
        <sz val="9"/>
        <color theme="1"/>
        <rFont val="Calibri"/>
        <family val="2"/>
        <scheme val="minor"/>
      </rPr>
      <t>: en 2019, 14,4 % des embauches en contrat de professionnalisation sont dans le secteur industriel, elles sont en baisse de 7,5 % par rapport à 2018.</t>
    </r>
  </si>
  <si>
    <r>
      <rPr>
        <b/>
        <sz val="9"/>
        <color theme="1"/>
        <rFont val="Calibri"/>
        <family val="2"/>
        <scheme val="minor"/>
      </rPr>
      <t>(1)</t>
    </r>
    <r>
      <rPr>
        <sz val="9"/>
        <color theme="1"/>
        <rFont val="Calibri"/>
        <family val="2"/>
        <scheme val="minor"/>
      </rPr>
      <t xml:space="preserve"> Les diplômes et titres à finalité professionnelle délivrés au nom de l’État appartiennent à la catégorie « Certification ou qualification enregistrée au RNCP (répertoire national des certifications professionnelles) autre qu’un CQP (certificat de qualification professionnelle) ». Appartiennent à cette catégorie une partie des qualifications reconnues dans les classifications d’une convention collective nationale.</t>
    </r>
  </si>
  <si>
    <r>
      <rPr>
        <b/>
        <sz val="9"/>
        <color theme="1"/>
        <rFont val="Calibri"/>
        <family val="2"/>
        <scheme val="minor"/>
      </rPr>
      <t>(2)</t>
    </r>
    <r>
      <rPr>
        <sz val="9"/>
        <color theme="1"/>
        <rFont val="Calibri"/>
        <family val="2"/>
        <scheme val="minor"/>
      </rPr>
      <t xml:space="preserve"> Durée des enseignements généraux, professionnels et technologiques et des actions d'évaluation et d'accompagnement.</t>
    </r>
  </si>
  <si>
    <r>
      <rPr>
        <b/>
        <sz val="9"/>
        <color theme="1"/>
        <rFont val="Calibri"/>
        <family val="2"/>
        <scheme val="minor"/>
      </rPr>
      <t>Lecture :</t>
    </r>
    <r>
      <rPr>
        <sz val="9"/>
        <color theme="1"/>
        <rFont val="Calibri"/>
        <family val="2"/>
        <scheme val="minor"/>
      </rPr>
      <t xml:space="preserve"> en 2019, 58,8 % des bénéficiaires qui étaient en recherche d’emploi préparent une certification ou qualification enregistrée au RNCP.</t>
    </r>
  </si>
  <si>
    <r>
      <rPr>
        <b/>
        <sz val="9"/>
        <color theme="1"/>
        <rFont val="Calibri"/>
        <family val="2"/>
        <scheme val="minor"/>
      </rPr>
      <t>Lecture</t>
    </r>
    <r>
      <rPr>
        <sz val="9"/>
        <color theme="1"/>
        <rFont val="Calibri"/>
        <family val="2"/>
        <scheme val="minor"/>
      </rPr>
      <t> : en 2019, les jeunes bénéficiaires de moins de 26 ans entrés avec un diplôme de niveau bac + 3 ou plus gagnent en moyenne 1426 euros par mois.</t>
    </r>
  </si>
  <si>
    <r>
      <rPr>
        <b/>
        <sz val="9"/>
        <color theme="1"/>
        <rFont val="Calibri"/>
        <family val="2"/>
        <scheme val="minor"/>
      </rPr>
      <t>(1)</t>
    </r>
    <r>
      <rPr>
        <sz val="9"/>
        <color theme="1"/>
        <rFont val="Calibri"/>
        <family val="2"/>
        <scheme val="minor"/>
      </rPr>
      <t xml:space="preserve"> Nomenclature des spécialités de formation</t>
    </r>
  </si>
  <si>
    <r>
      <rPr>
        <b/>
        <sz val="9"/>
        <color theme="1"/>
        <rFont val="Calibri"/>
        <family val="2"/>
        <scheme val="minor"/>
      </rPr>
      <t>(2)</t>
    </r>
    <r>
      <rPr>
        <sz val="9"/>
        <color theme="1"/>
        <rFont val="Calibri"/>
        <family val="2"/>
        <scheme val="minor"/>
      </rPr>
      <t xml:space="preserve"> Les diplômes et titres à finalité professionnelle délivrés au nom de l'Etat appartiennent à la catégorie "Certification ou qualification enregistrée au RNCP (répertoire national des certifications professionnelles) autre qu'un CQP (certificat de qualification professionnelle)". Appartiennent à cette catégorie une partie des qualifications reconnues dans les classifications d'une convention collective nationale.</t>
    </r>
  </si>
  <si>
    <r>
      <rPr>
        <b/>
        <sz val="9"/>
        <color theme="1"/>
        <rFont val="Calibri"/>
        <family val="2"/>
        <scheme val="minor"/>
      </rPr>
      <t>(3)</t>
    </r>
    <r>
      <rPr>
        <sz val="9"/>
        <color theme="1"/>
        <rFont val="Calibri"/>
        <family val="2"/>
        <scheme val="minor"/>
      </rPr>
      <t xml:space="preserve"> Durée des enseignements généraux, professionnels et technologiques et des actions d'évaluation et d'accompagnement.</t>
    </r>
  </si>
  <si>
    <r>
      <rPr>
        <b/>
        <sz val="9"/>
        <color theme="1"/>
        <rFont val="Calibri"/>
        <family val="2"/>
        <scheme val="minor"/>
      </rPr>
      <t>Lecture </t>
    </r>
    <r>
      <rPr>
        <sz val="9"/>
        <color theme="1"/>
        <rFont val="Calibri"/>
        <family val="2"/>
        <scheme val="minor"/>
      </rPr>
      <t>: en 2019, 74,33 % des bénéficiaires préparant une formation dans le domaine de la production sont des hommes, 46,48 % préparent à une certification ou qualification enregistrée au RNCP autre qu'un CQP et 6,55 % des formations spécialisées en production durent moins de 200h.</t>
    </r>
  </si>
  <si>
    <t>Données</t>
  </si>
  <si>
    <t xml:space="preserve">Ce fichier rend compte des flux des contrats de professionnalisation débutés au cours de l'année selon les caractéristiques des bénéficiaires, des employeurs et des contrats. </t>
  </si>
  <si>
    <t>Définitions</t>
  </si>
  <si>
    <t>Le contrat de professionnalisation s’adresse aux jeunes âgés de 16 à 25 ans révolus, aux demandeurs d’emploi âgés de 26 ans et plus et aux bénéficiaires de certaines allocations ou contrats. Son objectif est de leur permettre d’acquérir une qualification professionnelle ou de compléter leur formation initiale par une qualification complémentaire en vue d’accéder à un poste déterminé dans l’entreprise. Les bénéficiaires âgés de 16 à 25 ans révolus sont rémunérés en pourcentage du Smic selon leur âge et leur niveau de formation, les salariés âgés de 26 ans et plus perçoivent une rémunération qui ne peut être ni inférieure au Smic ni à 85 % du salaire minimum conventionnel. Ce contrat ouvre droit pour l’employeur, pour certaines embauches et dans certaines limites, à une exonération de cotisations patronales de sécurité sociale.</t>
  </si>
  <si>
    <t>Sources</t>
  </si>
  <si>
    <t>Champ</t>
  </si>
  <si>
    <t>France entière.</t>
  </si>
  <si>
    <t>Nomenclature</t>
  </si>
  <si>
    <t xml:space="preserve">Les resultats par secteur d'activité sont présentés en nomenclature agrégée fondée sur la NAF rév.2. </t>
  </si>
  <si>
    <t>La nomenclature utilisée pour les niveaux de diplôme est la nomenclature des niveaux de formation de 1969.</t>
  </si>
  <si>
    <t>Les résultats par spécialités de formation sont présentés selon la Nomenclature des spécialités de formation (NSF) : https://www.insee.fr/fr/statistiques/fichier/2526273/BFE_NSF_niveau_100.pdf</t>
  </si>
  <si>
    <t>Contenu des onglets</t>
  </si>
  <si>
    <t>Graph1 données: Les données du graphique 1</t>
  </si>
  <si>
    <t>Contact</t>
  </si>
  <si>
    <t>Pour tout renseignement concernant ces résultats, vous pouvez nous contacter par e-mail à l'adresse suivante :</t>
  </si>
  <si>
    <t>dares.communication@dares.travail.gouv.fr</t>
  </si>
  <si>
    <t>Les contrats de professionnalisation en 2019</t>
  </si>
  <si>
    <t>Graphique 1: Les nouveaux contrats de professionnalisation</t>
  </si>
  <si>
    <t xml:space="preserve">Graphique 1 : Les nouveaux contrats de professionnalisation </t>
  </si>
  <si>
    <t xml:space="preserve">Les données sont issues de l’extranet Extrapro de gestion informatisée des contrats de professionnalisation renseigné par les Opco (Opérateurs de compétences ).Les Opco ont remplacé en 2019 les Organismes paritaires collecteurs agréés (Opca) suite à la loi n° 2018-771 du 5 septembre 2018 pour la liberté de choisir son avenir professionnel. Les Opco conservent le rôle de financeur des actions de formation des contrats de professionnalisation. Ils déposent les contrats validés, accompagné de sa décision, auprès de la Direccte du lieu d’exécution du contrat, sous une forme dématérialisée via l’extranet Extrapro. Cet extranet permet le transfert des informations individuelles relatives aux bénéficiaires et employeurs signataires, lors de la conclusion, la modification et la fin des contrats. </t>
  </si>
  <si>
    <r>
      <t xml:space="preserve">Source : Dares-base de données issu du </t>
    </r>
    <r>
      <rPr>
        <sz val="10"/>
        <rFont val="Arial"/>
        <family val="2"/>
      </rPr>
      <t>système Extrapro de gestion informatisée des contrats de professionnalisation</t>
    </r>
    <r>
      <rPr>
        <sz val="10"/>
        <color indexed="8"/>
        <rFont val="Arial"/>
        <family val="2"/>
      </rPr>
      <t>, remontées OPCO.</t>
    </r>
  </si>
  <si>
    <r>
      <t xml:space="preserve">Source : </t>
    </r>
    <r>
      <rPr>
        <sz val="9"/>
        <color theme="1"/>
        <rFont val="Calibri"/>
        <family val="2"/>
        <scheme val="minor"/>
      </rPr>
      <t>Dares-base de données issue du système Extrapro de gestion informatisée des contrats de professionnalisation, remontées Opco.</t>
    </r>
  </si>
  <si>
    <r>
      <rPr>
        <b/>
        <sz val="9"/>
        <color theme="1"/>
        <rFont val="Calibri"/>
        <family val="2"/>
        <scheme val="minor"/>
      </rPr>
      <t>Source</t>
    </r>
    <r>
      <rPr>
        <sz val="9"/>
        <color theme="1"/>
        <rFont val="Calibri"/>
        <family val="2"/>
        <scheme val="minor"/>
      </rPr>
      <t> : Dares-base de données issue du système Extrapro de gestion informatisée des contrats de professionnalisation, remontées Opco.</t>
    </r>
  </si>
  <si>
    <r>
      <rPr>
        <b/>
        <sz val="9"/>
        <color theme="1"/>
        <rFont val="Calibri"/>
        <family val="2"/>
        <scheme val="minor"/>
      </rPr>
      <t>Source :</t>
    </r>
    <r>
      <rPr>
        <sz val="9"/>
        <color theme="1"/>
        <rFont val="Calibri"/>
        <family val="2"/>
        <scheme val="minor"/>
      </rPr>
      <t xml:space="preserve"> Dares-base de données issue du système Extrapro de gestion informatisée des contrats de professionnalisation, remontées Opco.</t>
    </r>
  </si>
  <si>
    <r>
      <rPr>
        <b/>
        <sz val="9"/>
        <color theme="1"/>
        <rFont val="Calibri"/>
        <family val="2"/>
        <scheme val="minor"/>
      </rPr>
      <t>Source </t>
    </r>
    <r>
      <rPr>
        <sz val="9"/>
        <color theme="1"/>
        <rFont val="Calibri"/>
        <family val="2"/>
        <scheme val="minor"/>
      </rPr>
      <t>: Dares-base de données issue du système Extrapro de gestion informatisée des contrats de professionnalisation, remontées Opco.</t>
    </r>
  </si>
  <si>
    <t>Guadeloupe</t>
  </si>
  <si>
    <t>Martinique</t>
  </si>
  <si>
    <t>Guyane</t>
  </si>
  <si>
    <t>La Réunion</t>
  </si>
  <si>
    <t>Île-de-France</t>
  </si>
  <si>
    <t>Centre-Val de Loire</t>
  </si>
  <si>
    <t>Bourgogne-Franche-Comté</t>
  </si>
  <si>
    <t>Normandie</t>
  </si>
  <si>
    <t>Nord-Pas-de-Calais-Picardie</t>
  </si>
  <si>
    <t>Alsace-Champagne-Ardenne-Lorraine</t>
  </si>
  <si>
    <t>Pays de la Loire</t>
  </si>
  <si>
    <t>Bretagne</t>
  </si>
  <si>
    <t>Aquitaine-Limousin-Poitou-Charentes</t>
  </si>
  <si>
    <t>Languedoc-Roussillon-Midi-Pyrénées</t>
  </si>
  <si>
    <t>Auvergne-Rhône-Alpes</t>
  </si>
  <si>
    <t>Provence-Alpes-Côte d'Azur</t>
  </si>
  <si>
    <t>Corse</t>
  </si>
  <si>
    <r>
      <rPr>
        <b/>
        <sz val="9"/>
        <color theme="1"/>
        <rFont val="Calibri"/>
        <family val="2"/>
        <scheme val="minor"/>
      </rPr>
      <t>Lecture </t>
    </r>
    <r>
      <rPr>
        <sz val="9"/>
        <color theme="1"/>
        <rFont val="Calibri"/>
        <family val="2"/>
        <scheme val="minor"/>
      </rPr>
      <t>: en 2019, 49,9 % des bénéficiaires qui étaient en recherche d’emploi préparent une certification ou qualification enregistrée au RNCP.</t>
    </r>
  </si>
  <si>
    <t>France métropolitaine</t>
  </si>
  <si>
    <t>DOM</t>
  </si>
  <si>
    <t>Mayotte*</t>
  </si>
  <si>
    <t xml:space="preserve">*La part des entrées en Mayotte en 2019 est de 0,013 % </t>
  </si>
  <si>
    <t xml:space="preserve">0 à 4 salariés </t>
  </si>
  <si>
    <t xml:space="preserve">5 à 9 salariés </t>
  </si>
  <si>
    <t xml:space="preserve">10 à 49 salariés </t>
  </si>
  <si>
    <t xml:space="preserve">50 à 199 salariés </t>
  </si>
  <si>
    <t>200 à 250 slariés</t>
  </si>
  <si>
    <t xml:space="preserve">Plus de 250 salariés </t>
  </si>
  <si>
    <t xml:space="preserve">Industrie </t>
  </si>
  <si>
    <t xml:space="preserve">Tertiaire </t>
  </si>
  <si>
    <t xml:space="preserve">Ensemble </t>
  </si>
  <si>
    <t>Bac + 3 ou plus</t>
  </si>
  <si>
    <t xml:space="preserve">Bac + 2 </t>
  </si>
  <si>
    <t>CAP-BEP</t>
  </si>
  <si>
    <t>Bac</t>
  </si>
  <si>
    <t>Aucun diplôme,titre</t>
  </si>
  <si>
    <t>Moins de 26 ans</t>
  </si>
  <si>
    <t xml:space="preserve">Tableau 1: Les bénéficiaires de contrats de professionnalisation </t>
  </si>
  <si>
    <t xml:space="preserve">Tableau 2:  Les caractéristiques des contrats de professionnalisation </t>
  </si>
  <si>
    <t xml:space="preserve">Carte 1 : L'évolution des entrées en contrats de professionnalisation par région entre 2018 et 2019 </t>
  </si>
  <si>
    <t>Graphique 3</t>
  </si>
  <si>
    <t>Les employeurs utlisateurs des contrats de professionnalisation</t>
  </si>
  <si>
    <t>Graphique 4 :Le salaire à l'embauche des entrants en contrats de professionnalisation en 2019</t>
  </si>
  <si>
    <t xml:space="preserve">Le salaire à l'embauche des entrants en contrats de professionnalisation </t>
  </si>
  <si>
    <t>La saisonnalité des nouvelles entrées en contrat de professionnalisation</t>
  </si>
  <si>
    <t xml:space="preserve">Caractéristiques des contrats de professionnalisation selon la situation avant l'entrée en contrat </t>
  </si>
  <si>
    <t>Caractéristiques des contrats de professionnalisation,  selon la spécialité de formation préparée</t>
  </si>
  <si>
    <t xml:space="preserve">Les nouvelles embauches par région d'enregistrement des contrats </t>
  </si>
  <si>
    <t>Graphique 2 : L’évolution des entrées par secteur d’activité</t>
  </si>
  <si>
    <t>L’évolution des entrées par taille d’entreprise</t>
  </si>
  <si>
    <t xml:space="preserve">Carte 1 : L’évolution des entrées en contrats de professionnalisation par région entre 2018 et 2019 </t>
  </si>
  <si>
    <t>Les données par région (part et évolution 2018_2019)</t>
  </si>
  <si>
    <t>Graphique 2: L’évolution des entrées par secteur d’activité</t>
  </si>
  <si>
    <t>Graphique 3 : L’évolution des entrées par taille d’entreprise</t>
  </si>
  <si>
    <t>Les données sur les employeurs utilisateurs en 2019 (secteurs d'activité et tailles d'entreprise)</t>
  </si>
  <si>
    <t>Table 1: Les bénéficiaires de nouveaux contrats de professionnalisation</t>
  </si>
  <si>
    <t>Graphique 4 : Le salaire à l'embauche des entrants en contrats de professionnalisation en 2019</t>
  </si>
  <si>
    <t>Les données des salaires à l'embauche par classe d'âge (4 modalités)</t>
  </si>
  <si>
    <t>Table 2 : Les caractéristiques des nouveaux contrats de professionnalisation</t>
  </si>
  <si>
    <t>La saisonnalité des entrées en contrats de professionnalisation</t>
  </si>
  <si>
    <t>Les caractéristiques des contrats de professionnalisation selon la spéciation de formation préparée</t>
  </si>
  <si>
    <t>Les caratéristiques des contrats de professionnalisation selon la situation avant l'entrée en contrat</t>
  </si>
  <si>
    <t xml:space="preserve">Données complémentaires </t>
  </si>
  <si>
    <t>Les tables du Dares Resultats (DR)</t>
  </si>
  <si>
    <t>Situation avant contrat (1)</t>
  </si>
  <si>
    <t xml:space="preserve">Les entrées par secteur d'activité </t>
  </si>
  <si>
    <r>
      <rPr>
        <b/>
        <sz val="9"/>
        <color theme="1"/>
        <rFont val="Calibri"/>
        <family val="2"/>
        <scheme val="minor"/>
      </rPr>
      <t>Lecture :</t>
    </r>
    <r>
      <rPr>
        <sz val="9"/>
        <color theme="1"/>
        <rFont val="Calibri"/>
        <family val="2"/>
        <scheme val="minor"/>
      </rPr>
      <t xml:space="preserve"> en 2019, 49,9 % des bénéficiaires des contrats de professionnalisation sont des hommes soit 8,4 % en moins qu'en 2018.</t>
    </r>
  </si>
  <si>
    <t>Champ : France</t>
  </si>
  <si>
    <r>
      <t xml:space="preserve">Champ : </t>
    </r>
    <r>
      <rPr>
        <sz val="9"/>
        <color theme="1"/>
        <rFont val="Calibri"/>
        <family val="2"/>
        <scheme val="minor"/>
      </rPr>
      <t>France</t>
    </r>
  </si>
  <si>
    <r>
      <rPr>
        <b/>
        <sz val="9"/>
        <color theme="1"/>
        <rFont val="Calibri"/>
        <family val="2"/>
        <scheme val="minor"/>
      </rPr>
      <t>Champ </t>
    </r>
    <r>
      <rPr>
        <sz val="9"/>
        <color theme="1"/>
        <rFont val="Calibri"/>
        <family val="2"/>
        <scheme val="minor"/>
      </rPr>
      <t>: France</t>
    </r>
  </si>
  <si>
    <r>
      <rPr>
        <b/>
        <sz val="9"/>
        <color theme="1"/>
        <rFont val="Calibri"/>
        <family val="2"/>
        <scheme val="minor"/>
      </rPr>
      <t>Champ</t>
    </r>
    <r>
      <rPr>
        <sz val="9"/>
        <color theme="1"/>
        <rFont val="Calibri"/>
        <family val="2"/>
        <scheme val="minor"/>
      </rPr>
      <t> : France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</si>
</sst>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
    <numFmt numFmtId="168" formatCode="########0.00"/>
  </numFmts>
  <fonts count="33" x14ac:knownFonts="1">
    <font>
      <sz val="11"/>
      <color theme="1"/>
      <name val="Calibri"/>
      <family val="2"/>
      <scheme val="minor"/>
    </font>
    <font>
      <sz val="11"/>
      <color theme="1"/>
      <name val="Calibri"/>
      <family val="2"/>
      <scheme val="minor"/>
    </font>
    <font>
      <sz val="9"/>
      <name val="Calibri"/>
      <family val="2"/>
    </font>
    <font>
      <b/>
      <sz val="10"/>
      <name val="Calibri"/>
      <family val="2"/>
    </font>
    <font>
      <b/>
      <sz val="9"/>
      <name val="Calibri"/>
      <family val="2"/>
    </font>
    <font>
      <i/>
      <sz val="9"/>
      <name val="Calibri"/>
      <family val="2"/>
    </font>
    <font>
      <sz val="8"/>
      <name val="Calibri"/>
      <family val="2"/>
    </font>
    <font>
      <sz val="10"/>
      <name val="Arial"/>
      <family val="2"/>
    </font>
    <font>
      <sz val="9"/>
      <name val="Calibri"/>
      <family val="2"/>
      <scheme val="minor"/>
    </font>
    <font>
      <b/>
      <sz val="9"/>
      <name val="Calibri"/>
      <family val="2"/>
      <scheme val="minor"/>
    </font>
    <font>
      <b/>
      <i/>
      <sz val="9"/>
      <name val="Calibri"/>
      <family val="2"/>
    </font>
    <font>
      <b/>
      <i/>
      <sz val="9"/>
      <name val="Calibri"/>
      <family val="2"/>
      <scheme val="minor"/>
    </font>
    <font>
      <b/>
      <sz val="10"/>
      <name val="Arial"/>
      <family val="2"/>
    </font>
    <font>
      <sz val="10"/>
      <color indexed="8"/>
      <name val="Arial"/>
      <family val="2"/>
    </font>
    <font>
      <sz val="11"/>
      <color rgb="FFFF0000"/>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9"/>
      <name val="Arial"/>
      <family val="2"/>
    </font>
    <font>
      <b/>
      <sz val="8"/>
      <name val="Arial"/>
      <family val="2"/>
    </font>
    <font>
      <sz val="8"/>
      <name val="Arial"/>
      <family val="2"/>
    </font>
    <font>
      <sz val="8"/>
      <color indexed="52"/>
      <name val="Arial"/>
      <family val="2"/>
    </font>
    <font>
      <u/>
      <sz val="10"/>
      <color indexed="30"/>
      <name val="Arial"/>
      <family val="2"/>
    </font>
    <font>
      <sz val="9"/>
      <color theme="1"/>
      <name val="Arial"/>
      <family val="2"/>
    </font>
    <font>
      <sz val="9"/>
      <name val="Arial"/>
      <family val="2"/>
    </font>
    <font>
      <sz val="9"/>
      <color indexed="8"/>
      <name val="Arial"/>
      <family val="2"/>
    </font>
    <font>
      <u/>
      <sz val="9"/>
      <color indexed="12"/>
      <name val="Arial"/>
      <family val="2"/>
    </font>
    <font>
      <b/>
      <sz val="9.5"/>
      <name val="Arial"/>
      <family val="2"/>
    </font>
    <font>
      <sz val="11"/>
      <name val="Calibri"/>
      <family val="2"/>
      <scheme val="minor"/>
    </font>
    <font>
      <sz val="9.5"/>
      <name val="Arial"/>
      <family val="2"/>
    </font>
    <font>
      <b/>
      <sz val="10"/>
      <color rgb="FFFF0000"/>
      <name val="Arial"/>
      <family val="2"/>
    </font>
    <font>
      <b/>
      <sz val="9"/>
      <color rgb="FFFF0000"/>
      <name val="Arial"/>
      <family val="2"/>
    </font>
    <font>
      <b/>
      <u/>
      <sz val="9"/>
      <name val="Arial"/>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indexed="44"/>
        <bgColor indexed="64"/>
      </patternFill>
    </fill>
    <fill>
      <patternFill patternType="solid">
        <fgColor indexed="9"/>
        <bgColor indexed="64"/>
      </patternFill>
    </fill>
    <fill>
      <patternFill patternType="solid">
        <fgColor theme="2" tint="-0.249977111117893"/>
        <bgColor indexed="64"/>
      </patternFill>
    </fill>
  </fills>
  <borders count="59">
    <border>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diagonal/>
    </border>
    <border>
      <left style="thin">
        <color rgb="FFC1C1C1"/>
      </left>
      <right style="thin">
        <color rgb="FFC1C1C1"/>
      </right>
      <top style="thin">
        <color rgb="FFC1C1C1"/>
      </top>
      <bottom style="thin">
        <color rgb="FFC1C1C1"/>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22" fillId="0" borderId="0" applyNumberFormat="0" applyFill="0" applyBorder="0" applyAlignment="0" applyProtection="0">
      <alignment vertical="top"/>
      <protection locked="0"/>
    </xf>
  </cellStyleXfs>
  <cellXfs count="336">
    <xf numFmtId="0" fontId="0" fillId="0" borderId="0" xfId="0"/>
    <xf numFmtId="0" fontId="2" fillId="0" borderId="0" xfId="0" applyFont="1"/>
    <xf numFmtId="0" fontId="3" fillId="2" borderId="0" xfId="0" applyFont="1" applyFill="1" applyAlignment="1" applyProtection="1">
      <protection locked="0"/>
    </xf>
    <xf numFmtId="0" fontId="4" fillId="2" borderId="0" xfId="0" applyFont="1" applyFill="1" applyAlignment="1" applyProtection="1">
      <alignment wrapText="1"/>
      <protection locked="0"/>
    </xf>
    <xf numFmtId="0" fontId="4" fillId="2" borderId="0" xfId="0" applyFont="1" applyFill="1" applyAlignment="1" applyProtection="1">
      <protection locked="0"/>
    </xf>
    <xf numFmtId="165" fontId="2" fillId="2" borderId="13" xfId="0" applyNumberFormat="1" applyFont="1" applyFill="1" applyBorder="1" applyAlignment="1" applyProtection="1">
      <alignment horizontal="center" wrapText="1"/>
      <protection locked="0"/>
    </xf>
    <xf numFmtId="164" fontId="2" fillId="2" borderId="15" xfId="0" applyNumberFormat="1" applyFont="1" applyFill="1" applyBorder="1" applyAlignment="1" applyProtection="1">
      <alignment horizontal="center" wrapText="1"/>
      <protection locked="0"/>
    </xf>
    <xf numFmtId="165" fontId="2" fillId="2" borderId="15" xfId="0" applyNumberFormat="1" applyFont="1" applyFill="1" applyBorder="1" applyAlignment="1" applyProtection="1">
      <alignment horizontal="center" wrapText="1"/>
      <protection locked="0"/>
    </xf>
    <xf numFmtId="164" fontId="5" fillId="2" borderId="7" xfId="0" applyNumberFormat="1" applyFont="1" applyFill="1" applyBorder="1" applyAlignment="1">
      <alignment horizontal="center"/>
    </xf>
    <xf numFmtId="164" fontId="5" fillId="2" borderId="7" xfId="0" applyNumberFormat="1" applyFont="1" applyFill="1" applyBorder="1" applyAlignment="1" applyProtection="1">
      <alignment horizontal="center" wrapText="1"/>
      <protection locked="0"/>
    </xf>
    <xf numFmtId="164" fontId="5" fillId="2" borderId="15" xfId="0" applyNumberFormat="1" applyFont="1" applyFill="1" applyBorder="1" applyAlignment="1" applyProtection="1">
      <alignment horizontal="center" wrapText="1"/>
      <protection locked="0"/>
    </xf>
    <xf numFmtId="165" fontId="2" fillId="2" borderId="13" xfId="0" applyNumberFormat="1" applyFont="1" applyFill="1" applyBorder="1" applyAlignment="1" applyProtection="1">
      <alignment horizontal="center" vertical="center" wrapText="1"/>
      <protection locked="0"/>
    </xf>
    <xf numFmtId="164" fontId="2" fillId="2" borderId="15" xfId="0" applyNumberFormat="1" applyFont="1" applyFill="1" applyBorder="1" applyAlignment="1" applyProtection="1">
      <alignment horizontal="center" vertical="center" wrapText="1"/>
      <protection locked="0"/>
    </xf>
    <xf numFmtId="165" fontId="2" fillId="2" borderId="1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wrapText="1"/>
      <protection locked="0"/>
    </xf>
    <xf numFmtId="165" fontId="2" fillId="2" borderId="14" xfId="0" applyNumberFormat="1" applyFont="1" applyFill="1" applyBorder="1" applyAlignment="1" applyProtection="1">
      <alignment wrapText="1"/>
      <protection locked="0"/>
    </xf>
    <xf numFmtId="164" fontId="2" fillId="2" borderId="7" xfId="0" applyNumberFormat="1" applyFont="1" applyFill="1" applyBorder="1" applyAlignment="1" applyProtection="1">
      <alignment horizontal="center" wrapText="1"/>
      <protection locked="0"/>
    </xf>
    <xf numFmtId="0" fontId="3" fillId="2" borderId="0" xfId="0" applyFont="1" applyFill="1" applyBorder="1"/>
    <xf numFmtId="0" fontId="2" fillId="2" borderId="0" xfId="0" applyFont="1" applyFill="1"/>
    <xf numFmtId="0" fontId="5" fillId="2" borderId="0" xfId="0" applyFont="1" applyFill="1" applyAlignment="1">
      <alignment horizontal="left"/>
    </xf>
    <xf numFmtId="0" fontId="2" fillId="2" borderId="0" xfId="0" applyFont="1" applyFill="1" applyAlignment="1"/>
    <xf numFmtId="0" fontId="4" fillId="2" borderId="30" xfId="0" applyFont="1" applyFill="1" applyBorder="1" applyAlignment="1">
      <alignment wrapText="1"/>
    </xf>
    <xf numFmtId="3" fontId="8" fillId="0" borderId="8" xfId="2" applyNumberFormat="1" applyFont="1" applyFill="1" applyBorder="1" applyAlignment="1">
      <alignment horizontal="center" vertical="center"/>
    </xf>
    <xf numFmtId="3" fontId="9" fillId="2" borderId="2" xfId="0" applyNumberFormat="1" applyFont="1" applyFill="1" applyBorder="1" applyAlignment="1">
      <alignment horizontal="center" vertical="center" wrapText="1"/>
    </xf>
    <xf numFmtId="165" fontId="8" fillId="2" borderId="13" xfId="0" applyNumberFormat="1" applyFont="1" applyFill="1" applyBorder="1" applyAlignment="1">
      <alignment horizontal="center"/>
    </xf>
    <xf numFmtId="164" fontId="9" fillId="2" borderId="15" xfId="0" applyNumberFormat="1" applyFont="1" applyFill="1" applyBorder="1" applyAlignment="1">
      <alignment horizontal="center"/>
    </xf>
    <xf numFmtId="164" fontId="8" fillId="2" borderId="15" xfId="0" applyNumberFormat="1" applyFont="1" applyFill="1" applyBorder="1" applyAlignment="1">
      <alignment horizontal="center"/>
    </xf>
    <xf numFmtId="164" fontId="11" fillId="2" borderId="7" xfId="0" applyNumberFormat="1" applyFont="1" applyFill="1" applyBorder="1" applyAlignment="1">
      <alignment horizontal="center"/>
    </xf>
    <xf numFmtId="164" fontId="8" fillId="2" borderId="13" xfId="0" applyNumberFormat="1" applyFont="1" applyFill="1" applyBorder="1" applyAlignment="1">
      <alignment horizontal="center"/>
    </xf>
    <xf numFmtId="0" fontId="12" fillId="0" borderId="0" xfId="0" applyFont="1" applyFill="1" applyBorder="1"/>
    <xf numFmtId="0" fontId="7" fillId="0" borderId="0" xfId="0" applyFont="1" applyFill="1" applyBorder="1"/>
    <xf numFmtId="3" fontId="7" fillId="0" borderId="0" xfId="2" applyNumberFormat="1" applyFont="1" applyFill="1" applyBorder="1" applyAlignment="1">
      <alignment horizontal="right"/>
    </xf>
    <xf numFmtId="0" fontId="7" fillId="0" borderId="8" xfId="0" applyFont="1" applyFill="1" applyBorder="1" applyAlignment="1">
      <alignment horizontal="center"/>
    </xf>
    <xf numFmtId="0" fontId="7" fillId="0" borderId="8" xfId="0" applyFont="1" applyFill="1" applyBorder="1" applyAlignment="1">
      <alignment horizontal="center" vertical="center" wrapText="1"/>
    </xf>
    <xf numFmtId="3" fontId="7" fillId="0" borderId="8" xfId="2" applyNumberFormat="1" applyFont="1" applyFill="1" applyBorder="1" applyAlignment="1">
      <alignment horizontal="center"/>
    </xf>
    <xf numFmtId="3" fontId="7" fillId="0" borderId="8" xfId="0" applyNumberFormat="1" applyFont="1" applyFill="1" applyBorder="1" applyAlignment="1">
      <alignment horizontal="center"/>
    </xf>
    <xf numFmtId="3" fontId="7" fillId="0" borderId="8" xfId="0" applyNumberFormat="1" applyFont="1" applyFill="1" applyBorder="1" applyAlignment="1">
      <alignment horizontal="center" vertical="center" wrapText="1"/>
    </xf>
    <xf numFmtId="166" fontId="7" fillId="0" borderId="0" xfId="1" applyNumberFormat="1" applyFont="1" applyFill="1" applyBorder="1"/>
    <xf numFmtId="0" fontId="13" fillId="0" borderId="8" xfId="0" applyFont="1" applyFill="1" applyBorder="1" applyAlignment="1">
      <alignment horizontal="center" vertical="top"/>
    </xf>
    <xf numFmtId="0" fontId="13" fillId="0" borderId="0" xfId="0" applyFont="1" applyFill="1" applyBorder="1" applyAlignment="1">
      <alignment vertical="center"/>
    </xf>
    <xf numFmtId="0" fontId="4" fillId="2" borderId="0" xfId="0" applyFont="1" applyFill="1" applyAlignment="1" applyProtection="1">
      <alignment vertical="center" wrapText="1"/>
      <protection locked="0"/>
    </xf>
    <xf numFmtId="0" fontId="2" fillId="2" borderId="3" xfId="0"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165" fontId="2" fillId="2" borderId="7" xfId="0" applyNumberFormat="1" applyFont="1" applyFill="1" applyBorder="1" applyAlignment="1" applyProtection="1">
      <alignment horizontal="center" vertical="center" wrapText="1"/>
      <protection locked="0"/>
    </xf>
    <xf numFmtId="164" fontId="2" fillId="2" borderId="7" xfId="0" applyNumberFormat="1" applyFont="1" applyFill="1" applyBorder="1" applyAlignment="1" applyProtection="1">
      <alignment horizontal="center" vertical="center" wrapText="1"/>
      <protection locked="0"/>
    </xf>
    <xf numFmtId="164" fontId="5" fillId="2" borderId="15" xfId="0" applyNumberFormat="1" applyFont="1" applyFill="1" applyBorder="1" applyAlignment="1">
      <alignment horizontal="center" vertical="center"/>
    </xf>
    <xf numFmtId="0" fontId="4" fillId="2" borderId="12" xfId="0" applyFont="1" applyFill="1" applyBorder="1" applyAlignment="1" applyProtection="1">
      <alignment wrapText="1"/>
      <protection locked="0"/>
    </xf>
    <xf numFmtId="0" fontId="4" fillId="2" borderId="32" xfId="0" applyFont="1" applyFill="1" applyBorder="1" applyAlignment="1">
      <alignment wrapText="1"/>
    </xf>
    <xf numFmtId="0" fontId="2" fillId="2" borderId="16" xfId="0" applyFont="1" applyFill="1" applyBorder="1" applyAlignment="1" applyProtection="1">
      <alignment wrapText="1"/>
      <protection locked="0"/>
    </xf>
    <xf numFmtId="0" fontId="2" fillId="2" borderId="8" xfId="0" applyFont="1" applyFill="1" applyBorder="1" applyAlignment="1">
      <alignment horizontal="center" vertical="center" wrapText="1"/>
    </xf>
    <xf numFmtId="165" fontId="2" fillId="2" borderId="8" xfId="0" applyNumberFormat="1" applyFont="1" applyFill="1" applyBorder="1" applyAlignment="1" applyProtection="1">
      <alignment horizontal="center" vertical="center" wrapText="1"/>
      <protection locked="0"/>
    </xf>
    <xf numFmtId="0" fontId="3" fillId="2" borderId="0" xfId="0" applyFont="1" applyFill="1" applyAlignment="1"/>
    <xf numFmtId="0" fontId="3" fillId="2" borderId="0" xfId="0" applyFont="1" applyFill="1" applyAlignment="1">
      <alignment wrapText="1"/>
    </xf>
    <xf numFmtId="11" fontId="5" fillId="2" borderId="0" xfId="0" applyNumberFormat="1" applyFont="1" applyFill="1" applyAlignment="1">
      <alignment horizontal="right"/>
    </xf>
    <xf numFmtId="0" fontId="4" fillId="2" borderId="36" xfId="0" applyFont="1" applyFill="1" applyBorder="1" applyAlignment="1">
      <alignment horizontal="left"/>
    </xf>
    <xf numFmtId="0" fontId="4" fillId="2" borderId="19" xfId="0" applyFont="1" applyFill="1" applyBorder="1" applyAlignment="1">
      <alignment horizontal="center" vertical="center"/>
    </xf>
    <xf numFmtId="164" fontId="2" fillId="2" borderId="15"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4" fillId="2" borderId="19" xfId="0" applyNumberFormat="1" applyFont="1" applyFill="1" applyBorder="1" applyAlignment="1">
      <alignment horizontal="center" vertical="center"/>
    </xf>
    <xf numFmtId="164" fontId="2" fillId="2" borderId="7"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2" fillId="2" borderId="36" xfId="0" applyFont="1" applyFill="1" applyBorder="1" applyAlignment="1">
      <alignment horizontal="left"/>
    </xf>
    <xf numFmtId="0" fontId="2" fillId="2" borderId="27" xfId="0" applyFont="1" applyFill="1" applyBorder="1" applyAlignment="1">
      <alignment horizontal="left"/>
    </xf>
    <xf numFmtId="165" fontId="4" fillId="2" borderId="36" xfId="0" applyNumberFormat="1" applyFont="1" applyFill="1" applyBorder="1" applyAlignment="1" applyProtection="1">
      <alignment wrapText="1"/>
      <protection locked="0"/>
    </xf>
    <xf numFmtId="0" fontId="2" fillId="2" borderId="36" xfId="0" applyFont="1" applyFill="1" applyBorder="1" applyAlignment="1" applyProtection="1">
      <alignment wrapText="1"/>
      <protection locked="0"/>
    </xf>
    <xf numFmtId="0" fontId="2" fillId="2" borderId="37" xfId="0" applyFont="1" applyFill="1" applyBorder="1" applyAlignment="1" applyProtection="1">
      <alignment wrapText="1"/>
      <protection locked="0"/>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2" fillId="2" borderId="0" xfId="0" applyFont="1" applyFill="1" applyAlignment="1">
      <alignment horizontal="center"/>
    </xf>
    <xf numFmtId="0" fontId="5" fillId="2" borderId="0" xfId="0" applyFont="1" applyFill="1" applyAlignment="1">
      <alignment horizontal="center"/>
    </xf>
    <xf numFmtId="0" fontId="2" fillId="2" borderId="18" xfId="0" applyFont="1" applyFill="1" applyBorder="1" applyAlignment="1">
      <alignment horizontal="center" vertical="center"/>
    </xf>
    <xf numFmtId="0" fontId="2" fillId="2" borderId="4" xfId="0" applyFont="1" applyFill="1" applyBorder="1" applyAlignment="1">
      <alignment horizontal="center" vertical="center"/>
    </xf>
    <xf numFmtId="2" fontId="4" fillId="2" borderId="46" xfId="0" applyNumberFormat="1" applyFont="1" applyFill="1" applyBorder="1" applyAlignment="1">
      <alignment vertical="center"/>
    </xf>
    <xf numFmtId="2" fontId="2" fillId="2" borderId="26" xfId="0" applyNumberFormat="1" applyFont="1" applyFill="1" applyBorder="1" applyAlignment="1">
      <alignment horizontal="left" vertical="center" wrapText="1"/>
    </xf>
    <xf numFmtId="2" fontId="4" fillId="2" borderId="26" xfId="0" applyNumberFormat="1" applyFont="1" applyFill="1" applyBorder="1" applyAlignment="1">
      <alignment vertical="center"/>
    </xf>
    <xf numFmtId="2" fontId="2" fillId="2" borderId="29" xfId="0" applyNumberFormat="1" applyFont="1" applyFill="1" applyBorder="1" applyAlignment="1">
      <alignment horizontal="left" vertical="center" wrapText="1"/>
    </xf>
    <xf numFmtId="2" fontId="4" fillId="2" borderId="41" xfId="0" applyNumberFormat="1" applyFont="1" applyFill="1" applyBorder="1" applyAlignment="1">
      <alignment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48" xfId="0" applyFont="1" applyFill="1" applyBorder="1" applyAlignment="1">
      <alignment horizontal="center" vertical="center"/>
    </xf>
    <xf numFmtId="0" fontId="2" fillId="2" borderId="13" xfId="0" applyFont="1" applyFill="1" applyBorder="1" applyAlignment="1">
      <alignment horizontal="center" vertical="center"/>
    </xf>
    <xf numFmtId="9" fontId="0" fillId="0" borderId="0" xfId="1" applyFont="1"/>
    <xf numFmtId="164" fontId="0" fillId="0" borderId="0" xfId="0" applyNumberFormat="1"/>
    <xf numFmtId="10" fontId="14" fillId="0" borderId="0" xfId="1" applyNumberFormat="1" applyFont="1"/>
    <xf numFmtId="0" fontId="0" fillId="0" borderId="0" xfId="0" applyAlignment="1">
      <alignment horizontal="center" wrapText="1"/>
    </xf>
    <xf numFmtId="2" fontId="0" fillId="0" borderId="0" xfId="0" applyNumberFormat="1"/>
    <xf numFmtId="1" fontId="0" fillId="0" borderId="0" xfId="0" applyNumberFormat="1"/>
    <xf numFmtId="0" fontId="5" fillId="2" borderId="1" xfId="0" applyFont="1" applyFill="1" applyBorder="1" applyAlignment="1">
      <alignment horizontal="center"/>
    </xf>
    <xf numFmtId="0" fontId="4" fillId="2" borderId="2" xfId="0" applyFont="1" applyFill="1" applyBorder="1" applyAlignment="1" applyProtection="1">
      <alignment horizontal="centerContinuous" vertical="center"/>
      <protection locked="0"/>
    </xf>
    <xf numFmtId="0" fontId="4" fillId="3" borderId="42" xfId="0" applyFont="1" applyFill="1" applyBorder="1" applyAlignment="1" applyProtection="1">
      <alignment horizontal="centerContinuous" vertical="center" wrapText="1"/>
      <protection locked="0"/>
    </xf>
    <xf numFmtId="0" fontId="4" fillId="2" borderId="3" xfId="0" applyFont="1" applyFill="1" applyBorder="1" applyAlignment="1">
      <alignment wrapText="1"/>
    </xf>
    <xf numFmtId="164" fontId="2" fillId="2" borderId="13" xfId="0" applyNumberFormat="1" applyFont="1" applyFill="1" applyBorder="1" applyAlignment="1" applyProtection="1">
      <alignment horizontal="center" wrapText="1"/>
      <protection locked="0"/>
    </xf>
    <xf numFmtId="165" fontId="4" fillId="2" borderId="13" xfId="0" applyNumberFormat="1" applyFont="1" applyFill="1" applyBorder="1" applyAlignment="1" applyProtection="1">
      <alignment wrapText="1"/>
      <protection locked="0"/>
    </xf>
    <xf numFmtId="165" fontId="8" fillId="3" borderId="15" xfId="0" applyNumberFormat="1" applyFont="1" applyFill="1" applyBorder="1" applyAlignment="1">
      <alignment horizontal="center"/>
    </xf>
    <xf numFmtId="3" fontId="2" fillId="2" borderId="18"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164" fontId="4" fillId="3" borderId="48" xfId="0" applyNumberFormat="1" applyFont="1" applyFill="1" applyBorder="1" applyAlignment="1">
      <alignment horizontal="center" vertical="center"/>
    </xf>
    <xf numFmtId="165" fontId="2" fillId="3" borderId="12" xfId="0" applyNumberFormat="1" applyFont="1" applyFill="1" applyBorder="1" applyAlignment="1" applyProtection="1">
      <alignment horizontal="center" wrapText="1"/>
    </xf>
    <xf numFmtId="165" fontId="2" fillId="3" borderId="16" xfId="0" applyNumberFormat="1" applyFont="1" applyFill="1" applyBorder="1" applyAlignment="1" applyProtection="1">
      <alignment horizontal="center" wrapText="1"/>
    </xf>
    <xf numFmtId="165" fontId="5" fillId="2" borderId="15" xfId="0" applyNumberFormat="1" applyFont="1" applyFill="1" applyBorder="1" applyAlignment="1">
      <alignment horizontal="center" vertical="center"/>
    </xf>
    <xf numFmtId="164" fontId="2" fillId="2" borderId="13" xfId="0" applyNumberFormat="1" applyFont="1" applyFill="1" applyBorder="1" applyAlignment="1" applyProtection="1">
      <alignment horizontal="center" vertical="center" wrapText="1"/>
      <protection locked="0"/>
    </xf>
    <xf numFmtId="164" fontId="2" fillId="0" borderId="15" xfId="0" applyNumberFormat="1" applyFont="1" applyBorder="1" applyAlignment="1">
      <alignment horizontal="center" vertical="center"/>
    </xf>
    <xf numFmtId="164" fontId="5" fillId="2" borderId="7" xfId="0" applyNumberFormat="1" applyFont="1" applyFill="1" applyBorder="1" applyAlignment="1" applyProtection="1">
      <alignment horizontal="center" vertical="center" wrapText="1"/>
      <protection locked="0"/>
    </xf>
    <xf numFmtId="164" fontId="2" fillId="2" borderId="17" xfId="0" applyNumberFormat="1" applyFont="1" applyFill="1" applyBorder="1" applyAlignment="1">
      <alignment horizontal="center" vertical="center"/>
    </xf>
    <xf numFmtId="164" fontId="4" fillId="2" borderId="28" xfId="0" applyNumberFormat="1" applyFont="1" applyFill="1" applyBorder="1" applyAlignment="1">
      <alignment horizontal="center" vertical="center"/>
    </xf>
    <xf numFmtId="164" fontId="2" fillId="2" borderId="38" xfId="0" applyNumberFormat="1" applyFont="1" applyFill="1" applyBorder="1" applyAlignment="1">
      <alignment horizontal="center" vertical="center"/>
    </xf>
    <xf numFmtId="164" fontId="2" fillId="2" borderId="39" xfId="0" applyNumberFormat="1" applyFont="1" applyFill="1" applyBorder="1" applyAlignment="1">
      <alignment horizontal="center" vertical="center"/>
    </xf>
    <xf numFmtId="164" fontId="4" fillId="2" borderId="20" xfId="0" applyNumberFormat="1" applyFont="1" applyFill="1" applyBorder="1" applyAlignment="1">
      <alignment horizontal="center" vertical="center"/>
    </xf>
    <xf numFmtId="164" fontId="8" fillId="0" borderId="15" xfId="0" applyNumberFormat="1" applyFont="1" applyFill="1" applyBorder="1" applyAlignment="1">
      <alignment horizontal="center"/>
    </xf>
    <xf numFmtId="0" fontId="0" fillId="0" borderId="15" xfId="0" applyBorder="1"/>
    <xf numFmtId="0" fontId="0" fillId="0" borderId="8" xfId="0" applyBorder="1" applyAlignment="1">
      <alignment horizontal="center" vertical="center"/>
    </xf>
    <xf numFmtId="164" fontId="0" fillId="4" borderId="49" xfId="0" applyNumberFormat="1" applyFont="1" applyFill="1" applyBorder="1" applyAlignment="1">
      <alignment horizontal="right"/>
    </xf>
    <xf numFmtId="3" fontId="2" fillId="2" borderId="15" xfId="0" applyNumberFormat="1" applyFont="1" applyFill="1" applyBorder="1" applyAlignment="1" applyProtection="1">
      <alignment horizontal="center" wrapText="1"/>
      <protection locked="0"/>
    </xf>
    <xf numFmtId="165" fontId="5" fillId="2" borderId="15" xfId="0" applyNumberFormat="1" applyFont="1" applyFill="1" applyBorder="1" applyAlignment="1" applyProtection="1">
      <alignment horizontal="center" vertical="center" wrapText="1"/>
      <protection locked="0"/>
    </xf>
    <xf numFmtId="164" fontId="5" fillId="2" borderId="15" xfId="0" applyNumberFormat="1" applyFont="1" applyFill="1" applyBorder="1" applyAlignment="1" applyProtection="1">
      <alignment horizontal="center" vertical="center" wrapText="1"/>
      <protection locked="0"/>
    </xf>
    <xf numFmtId="164" fontId="2" fillId="0" borderId="7" xfId="0" applyNumberFormat="1" applyFont="1" applyBorder="1" applyAlignment="1">
      <alignment horizontal="center" vertical="center"/>
    </xf>
    <xf numFmtId="165" fontId="2" fillId="2" borderId="16" xfId="0" applyNumberFormat="1" applyFont="1" applyFill="1" applyBorder="1" applyAlignment="1" applyProtection="1">
      <alignment horizontal="center" vertical="center" wrapText="1"/>
      <protection locked="0"/>
    </xf>
    <xf numFmtId="165" fontId="2" fillId="2" borderId="6" xfId="0" applyNumberFormat="1" applyFont="1" applyFill="1" applyBorder="1" applyAlignment="1" applyProtection="1">
      <alignment horizontal="center" vertical="center" wrapText="1"/>
      <protection locked="0"/>
    </xf>
    <xf numFmtId="165" fontId="5" fillId="2" borderId="12" xfId="0" applyNumberFormat="1" applyFont="1" applyFill="1" applyBorder="1" applyAlignment="1" applyProtection="1">
      <alignment horizontal="center" vertical="center" wrapText="1"/>
      <protection locked="0"/>
    </xf>
    <xf numFmtId="165" fontId="2" fillId="2" borderId="14" xfId="0" applyNumberFormat="1" applyFont="1" applyFill="1" applyBorder="1" applyAlignment="1" applyProtection="1">
      <alignment horizontal="center" vertical="center" wrapText="1"/>
      <protection locked="0"/>
    </xf>
    <xf numFmtId="165" fontId="5" fillId="2" borderId="14" xfId="0" applyNumberFormat="1" applyFont="1" applyFill="1" applyBorder="1" applyAlignment="1" applyProtection="1">
      <alignment horizontal="center" vertical="center" wrapText="1"/>
      <protection locked="0"/>
    </xf>
    <xf numFmtId="164" fontId="2" fillId="0" borderId="13" xfId="0" applyNumberFormat="1" applyFont="1" applyBorder="1" applyAlignment="1">
      <alignment horizontal="center" vertical="center"/>
    </xf>
    <xf numFmtId="1" fontId="0" fillId="4" borderId="8" xfId="0" applyNumberFormat="1" applyFont="1" applyFill="1" applyBorder="1" applyAlignment="1">
      <alignment horizontal="center" vertical="center"/>
    </xf>
    <xf numFmtId="164" fontId="9" fillId="3" borderId="50" xfId="0" applyNumberFormat="1" applyFont="1" applyFill="1" applyBorder="1" applyAlignment="1">
      <alignment horizontal="center" vertical="center"/>
    </xf>
    <xf numFmtId="165" fontId="4" fillId="2" borderId="18" xfId="0" applyNumberFormat="1" applyFont="1" applyFill="1" applyBorder="1" applyAlignment="1">
      <alignment wrapText="1"/>
    </xf>
    <xf numFmtId="165" fontId="8" fillId="3" borderId="1" xfId="0" applyNumberFormat="1" applyFont="1" applyFill="1" applyBorder="1" applyAlignment="1">
      <alignment horizontal="center"/>
    </xf>
    <xf numFmtId="165" fontId="4" fillId="2" borderId="10" xfId="0" applyNumberFormat="1" applyFont="1" applyFill="1" applyBorder="1" applyAlignment="1">
      <alignment wrapText="1"/>
    </xf>
    <xf numFmtId="165" fontId="8" fillId="3" borderId="9" xfId="0" applyNumberFormat="1" applyFont="1" applyFill="1" applyBorder="1" applyAlignment="1">
      <alignment horizontal="center"/>
    </xf>
    <xf numFmtId="0" fontId="4" fillId="2" borderId="10" xfId="0" applyFont="1" applyFill="1" applyBorder="1" applyAlignment="1">
      <alignment wrapText="1"/>
    </xf>
    <xf numFmtId="0" fontId="5" fillId="2" borderId="10" xfId="0" applyFont="1" applyFill="1" applyBorder="1" applyAlignment="1">
      <alignment horizontal="left" wrapText="1"/>
    </xf>
    <xf numFmtId="0" fontId="5" fillId="2" borderId="10" xfId="0" applyFont="1" applyFill="1" applyBorder="1" applyAlignment="1">
      <alignment horizontal="left" wrapText="1" indent="1"/>
    </xf>
    <xf numFmtId="0" fontId="10" fillId="2" borderId="5" xfId="0" applyFont="1" applyFill="1" applyBorder="1" applyAlignment="1">
      <alignment horizontal="left" wrapText="1" indent="1"/>
    </xf>
    <xf numFmtId="165" fontId="8" fillId="3" borderId="4" xfId="0" applyNumberFormat="1" applyFont="1" applyFill="1" applyBorder="1" applyAlignment="1">
      <alignment horizontal="center"/>
    </xf>
    <xf numFmtId="0" fontId="2" fillId="2" borderId="10" xfId="0" applyFont="1" applyFill="1" applyBorder="1" applyAlignment="1">
      <alignment wrapText="1"/>
    </xf>
    <xf numFmtId="0" fontId="10" fillId="2" borderId="51" xfId="0" applyFont="1" applyFill="1" applyBorder="1" applyAlignment="1">
      <alignment wrapText="1"/>
    </xf>
    <xf numFmtId="164" fontId="11" fillId="2" borderId="38" xfId="0" applyNumberFormat="1" applyFont="1" applyFill="1" applyBorder="1" applyAlignment="1">
      <alignment horizontal="center"/>
    </xf>
    <xf numFmtId="165" fontId="8" fillId="3" borderId="52" xfId="0" applyNumberFormat="1" applyFont="1" applyFill="1" applyBorder="1" applyAlignment="1">
      <alignment horizontal="center"/>
    </xf>
    <xf numFmtId="0" fontId="4" fillId="2" borderId="36" xfId="0" applyFont="1" applyFill="1" applyBorder="1" applyAlignment="1" applyProtection="1">
      <alignment wrapText="1"/>
      <protection locked="0"/>
    </xf>
    <xf numFmtId="165" fontId="2" fillId="3" borderId="53" xfId="0" applyNumberFormat="1" applyFont="1" applyFill="1" applyBorder="1" applyAlignment="1" applyProtection="1">
      <alignment horizontal="center" wrapText="1"/>
    </xf>
    <xf numFmtId="165" fontId="2" fillId="3" borderId="19" xfId="0" applyNumberFormat="1" applyFont="1" applyFill="1" applyBorder="1" applyAlignment="1">
      <alignment horizontal="center"/>
    </xf>
    <xf numFmtId="165" fontId="2" fillId="2" borderId="36" xfId="0" applyNumberFormat="1" applyFont="1" applyFill="1" applyBorder="1" applyAlignment="1" applyProtection="1">
      <alignment wrapText="1"/>
      <protection locked="0"/>
    </xf>
    <xf numFmtId="165" fontId="4" fillId="2" borderId="32" xfId="0" applyNumberFormat="1" applyFont="1" applyFill="1" applyBorder="1"/>
    <xf numFmtId="0" fontId="2" fillId="2" borderId="36" xfId="0" applyFont="1" applyFill="1" applyBorder="1"/>
    <xf numFmtId="0" fontId="5" fillId="2" borderId="27" xfId="0" applyFont="1" applyFill="1" applyBorder="1"/>
    <xf numFmtId="165" fontId="2" fillId="3" borderId="1" xfId="0" applyNumberFormat="1" applyFont="1" applyFill="1" applyBorder="1" applyAlignment="1">
      <alignment horizontal="center"/>
    </xf>
    <xf numFmtId="0" fontId="2" fillId="2" borderId="10" xfId="0" applyFont="1" applyFill="1" applyBorder="1" applyAlignment="1" applyProtection="1">
      <alignment wrapText="1"/>
      <protection locked="0"/>
    </xf>
    <xf numFmtId="0" fontId="5" fillId="2" borderId="5" xfId="0" applyFont="1" applyFill="1" applyBorder="1" applyAlignment="1" applyProtection="1">
      <alignment wrapText="1"/>
      <protection locked="0"/>
    </xf>
    <xf numFmtId="164" fontId="5" fillId="2" borderId="38" xfId="0" applyNumberFormat="1" applyFont="1" applyFill="1" applyBorder="1" applyAlignment="1" applyProtection="1">
      <alignment horizontal="center" wrapText="1"/>
      <protection locked="0"/>
    </xf>
    <xf numFmtId="165" fontId="2" fillId="3" borderId="28" xfId="0" applyNumberFormat="1" applyFont="1" applyFill="1" applyBorder="1" applyAlignment="1">
      <alignment horizontal="center"/>
    </xf>
    <xf numFmtId="165" fontId="2" fillId="3" borderId="53" xfId="0" applyNumberFormat="1" applyFont="1" applyFill="1" applyBorder="1" applyAlignment="1">
      <alignment horizontal="center"/>
    </xf>
    <xf numFmtId="3" fontId="4" fillId="2" borderId="8" xfId="0" applyNumberFormat="1" applyFont="1" applyFill="1" applyBorder="1" applyAlignment="1">
      <alignment horizontal="center" vertical="center" wrapText="1"/>
    </xf>
    <xf numFmtId="0" fontId="5" fillId="2" borderId="24" xfId="0" applyFont="1" applyFill="1" applyBorder="1" applyAlignment="1">
      <alignment horizontal="center"/>
    </xf>
    <xf numFmtId="0" fontId="4" fillId="2" borderId="54" xfId="0" applyFont="1" applyFill="1" applyBorder="1" applyAlignment="1">
      <alignment wrapText="1"/>
    </xf>
    <xf numFmtId="165" fontId="4" fillId="2" borderId="32" xfId="0" applyNumberFormat="1" applyFont="1" applyFill="1" applyBorder="1" applyAlignment="1" applyProtection="1">
      <alignment wrapText="1"/>
      <protection locked="0"/>
    </xf>
    <xf numFmtId="0" fontId="5" fillId="2" borderId="27" xfId="0" applyFont="1" applyFill="1" applyBorder="1" applyAlignment="1" applyProtection="1">
      <alignment wrapText="1"/>
      <protection locked="0"/>
    </xf>
    <xf numFmtId="0" fontId="5" fillId="2" borderId="36" xfId="0" applyFont="1" applyFill="1" applyBorder="1" applyAlignment="1" applyProtection="1">
      <alignment horizontal="left" wrapText="1" indent="1"/>
      <protection locked="0"/>
    </xf>
    <xf numFmtId="0" fontId="5" fillId="2" borderId="37" xfId="0" applyFont="1" applyFill="1" applyBorder="1" applyAlignment="1" applyProtection="1">
      <alignment horizontal="left" wrapText="1" indent="1"/>
      <protection locked="0"/>
    </xf>
    <xf numFmtId="3" fontId="2" fillId="2" borderId="8" xfId="0" applyNumberFormat="1" applyFont="1" applyFill="1" applyBorder="1" applyAlignment="1">
      <alignment horizontal="center" vertical="center" wrapText="1"/>
    </xf>
    <xf numFmtId="164" fontId="4" fillId="3" borderId="28" xfId="0" applyNumberFormat="1" applyFont="1" applyFill="1" applyBorder="1" applyAlignment="1">
      <alignment horizontal="center" vertical="center"/>
    </xf>
    <xf numFmtId="0" fontId="4" fillId="2" borderId="22" xfId="0" applyFont="1" applyFill="1" applyBorder="1" applyAlignment="1" applyProtection="1">
      <alignment horizontal="centerContinuous" vertical="center"/>
      <protection locked="0"/>
    </xf>
    <xf numFmtId="0" fontId="4" fillId="3" borderId="23" xfId="0" applyFont="1" applyFill="1" applyBorder="1" applyAlignment="1" applyProtection="1">
      <alignment horizontal="centerContinuous" vertical="center" wrapText="1"/>
      <protection locked="0"/>
    </xf>
    <xf numFmtId="164" fontId="4" fillId="2" borderId="53" xfId="0" applyNumberFormat="1" applyFont="1" applyFill="1" applyBorder="1" applyAlignment="1">
      <alignment horizontal="center" vertical="center" wrapText="1"/>
    </xf>
    <xf numFmtId="165" fontId="4" fillId="2" borderId="18" xfId="0" applyNumberFormat="1" applyFont="1" applyFill="1" applyBorder="1" applyAlignment="1" applyProtection="1">
      <alignment horizontal="left" wrapText="1"/>
      <protection locked="0"/>
    </xf>
    <xf numFmtId="165" fontId="8" fillId="3" borderId="9" xfId="0" applyNumberFormat="1" applyFont="1" applyFill="1" applyBorder="1" applyAlignment="1">
      <alignment horizontal="center" vertical="center"/>
    </xf>
    <xf numFmtId="0" fontId="2" fillId="2" borderId="32" xfId="0" applyFont="1" applyFill="1" applyBorder="1" applyAlignment="1" applyProtection="1">
      <alignment wrapText="1"/>
      <protection locked="0"/>
    </xf>
    <xf numFmtId="165" fontId="8" fillId="3" borderId="1" xfId="0" applyNumberFormat="1" applyFont="1" applyFill="1" applyBorder="1" applyAlignment="1">
      <alignment horizontal="center" vertical="center"/>
    </xf>
    <xf numFmtId="165" fontId="2" fillId="0" borderId="36" xfId="0" applyNumberFormat="1" applyFont="1" applyBorder="1" applyAlignment="1">
      <alignment wrapText="1"/>
    </xf>
    <xf numFmtId="0" fontId="5" fillId="2" borderId="36" xfId="0" applyFont="1" applyFill="1" applyBorder="1" applyAlignment="1" applyProtection="1">
      <alignment wrapText="1"/>
      <protection locked="0"/>
    </xf>
    <xf numFmtId="165" fontId="8" fillId="3" borderId="4" xfId="0" applyNumberFormat="1" applyFont="1" applyFill="1" applyBorder="1" applyAlignment="1">
      <alignment horizontal="center" vertical="center"/>
    </xf>
    <xf numFmtId="0" fontId="4" fillId="2" borderId="54" xfId="0" applyFont="1" applyFill="1" applyBorder="1" applyAlignment="1" applyProtection="1">
      <alignment wrapText="1"/>
      <protection locked="0"/>
    </xf>
    <xf numFmtId="0" fontId="4" fillId="2" borderId="2" xfId="0" applyFont="1" applyFill="1" applyBorder="1" applyAlignment="1" applyProtection="1">
      <alignment wrapText="1"/>
      <protection locked="0"/>
    </xf>
    <xf numFmtId="165" fontId="10" fillId="0" borderId="37" xfId="0" applyNumberFormat="1" applyFont="1" applyFill="1" applyBorder="1" applyAlignment="1">
      <alignment wrapText="1"/>
    </xf>
    <xf numFmtId="164" fontId="0" fillId="0" borderId="38" xfId="0" applyNumberFormat="1" applyFont="1" applyFill="1" applyBorder="1" applyAlignment="1">
      <alignment horizontal="center" vertical="center"/>
    </xf>
    <xf numFmtId="0" fontId="4" fillId="2" borderId="53" xfId="0" applyFont="1" applyFill="1" applyBorder="1" applyAlignment="1">
      <alignment horizontal="center" vertical="center"/>
    </xf>
    <xf numFmtId="164" fontId="2" fillId="2" borderId="4" xfId="0" applyNumberFormat="1" applyFont="1" applyFill="1" applyBorder="1" applyAlignment="1">
      <alignment horizontal="center" vertical="center"/>
    </xf>
    <xf numFmtId="0" fontId="15" fillId="0" borderId="3" xfId="0" applyFont="1" applyFill="1" applyBorder="1" applyAlignment="1">
      <alignment horizontal="center" vertical="center"/>
    </xf>
    <xf numFmtId="165" fontId="4" fillId="2" borderId="10" xfId="0" applyNumberFormat="1" applyFont="1" applyFill="1" applyBorder="1" applyAlignment="1" applyProtection="1">
      <alignment wrapText="1"/>
      <protection locked="0"/>
    </xf>
    <xf numFmtId="0" fontId="15" fillId="0" borderId="9" xfId="0" applyFont="1" applyBorder="1"/>
    <xf numFmtId="3" fontId="4" fillId="2" borderId="9" xfId="0" applyNumberFormat="1" applyFont="1" applyFill="1" applyBorder="1" applyAlignment="1" applyProtection="1">
      <alignment horizontal="center" wrapText="1"/>
      <protection locked="0"/>
    </xf>
    <xf numFmtId="0" fontId="4" fillId="2" borderId="51" xfId="0" applyFont="1" applyFill="1" applyBorder="1" applyAlignment="1" applyProtection="1">
      <alignment wrapText="1"/>
      <protection locked="0"/>
    </xf>
    <xf numFmtId="3" fontId="4" fillId="2" borderId="38" xfId="0" applyNumberFormat="1" applyFont="1" applyFill="1" applyBorder="1" applyAlignment="1" applyProtection="1">
      <alignment horizontal="center" wrapText="1"/>
      <protection locked="0"/>
    </xf>
    <xf numFmtId="3" fontId="4" fillId="2" borderId="52" xfId="0" applyNumberFormat="1" applyFont="1" applyFill="1" applyBorder="1" applyAlignment="1" applyProtection="1">
      <alignment horizontal="center" wrapText="1"/>
      <protection locked="0"/>
    </xf>
    <xf numFmtId="165" fontId="2" fillId="3" borderId="9" xfId="0" applyNumberFormat="1" applyFont="1" applyFill="1" applyBorder="1" applyAlignment="1">
      <alignment horizontal="center"/>
    </xf>
    <xf numFmtId="165" fontId="2" fillId="3" borderId="4" xfId="0" applyNumberFormat="1" applyFont="1" applyFill="1" applyBorder="1" applyAlignment="1">
      <alignment horizontal="center"/>
    </xf>
    <xf numFmtId="165" fontId="2" fillId="3" borderId="20" xfId="0" applyNumberFormat="1" applyFont="1" applyFill="1" applyBorder="1" applyAlignment="1">
      <alignment horizontal="center"/>
    </xf>
    <xf numFmtId="0" fontId="2" fillId="2" borderId="0" xfId="0" applyFont="1" applyFill="1" applyBorder="1" applyAlignment="1" applyProtection="1">
      <alignment wrapText="1"/>
      <protection locked="0"/>
    </xf>
    <xf numFmtId="164" fontId="4" fillId="2" borderId="0" xfId="0" applyNumberFormat="1" applyFont="1" applyFill="1" applyBorder="1" applyAlignment="1">
      <alignment horizontal="center" vertical="center"/>
    </xf>
    <xf numFmtId="165" fontId="2" fillId="2" borderId="12" xfId="0" applyNumberFormat="1" applyFont="1" applyFill="1" applyBorder="1" applyAlignment="1" applyProtection="1">
      <alignment horizontal="center" vertical="center" wrapText="1"/>
      <protection locked="0"/>
    </xf>
    <xf numFmtId="164" fontId="2" fillId="2" borderId="14" xfId="0" applyNumberFormat="1" applyFont="1" applyFill="1" applyBorder="1" applyAlignment="1" applyProtection="1">
      <alignment horizontal="center" vertical="center" wrapText="1"/>
      <protection locked="0"/>
    </xf>
    <xf numFmtId="164" fontId="2" fillId="2" borderId="16" xfId="0" applyNumberFormat="1" applyFont="1" applyFill="1" applyBorder="1" applyAlignment="1" applyProtection="1">
      <alignment horizontal="center" vertical="center" wrapText="1"/>
      <protection locked="0"/>
    </xf>
    <xf numFmtId="1" fontId="0" fillId="4" borderId="56" xfId="0" applyNumberFormat="1" applyFont="1" applyFill="1" applyBorder="1" applyAlignment="1">
      <alignment horizontal="center" vertical="center"/>
    </xf>
    <xf numFmtId="164" fontId="0" fillId="0" borderId="57" xfId="0" applyNumberFormat="1" applyFont="1" applyFill="1" applyBorder="1" applyAlignment="1">
      <alignment horizontal="center" vertical="center"/>
    </xf>
    <xf numFmtId="165" fontId="8" fillId="3" borderId="3" xfId="0" applyNumberFormat="1" applyFont="1" applyFill="1" applyBorder="1" applyAlignment="1">
      <alignment horizontal="center" vertical="center"/>
    </xf>
    <xf numFmtId="165" fontId="8" fillId="3" borderId="44" xfId="0" applyNumberFormat="1" applyFont="1" applyFill="1" applyBorder="1" applyAlignment="1">
      <alignment horizontal="center" vertical="center"/>
    </xf>
    <xf numFmtId="164" fontId="4" fillId="2" borderId="18" xfId="0" applyNumberFormat="1" applyFont="1" applyFill="1" applyBorder="1" applyAlignment="1">
      <alignment horizontal="center" vertical="center"/>
    </xf>
    <xf numFmtId="164" fontId="4" fillId="2" borderId="9" xfId="0" applyNumberFormat="1" applyFont="1" applyFill="1" applyBorder="1" applyAlignment="1">
      <alignment horizontal="center"/>
    </xf>
    <xf numFmtId="164" fontId="4" fillId="2" borderId="11" xfId="0" applyNumberFormat="1" applyFont="1" applyFill="1" applyBorder="1" applyAlignment="1">
      <alignment horizontal="center"/>
    </xf>
    <xf numFmtId="164" fontId="4" fillId="2" borderId="15" xfId="0" applyNumberFormat="1" applyFont="1" applyFill="1" applyBorder="1" applyAlignment="1">
      <alignment horizontal="center"/>
    </xf>
    <xf numFmtId="164" fontId="4" fillId="2" borderId="10" xfId="0" applyNumberFormat="1" applyFont="1" applyFill="1" applyBorder="1" applyAlignment="1">
      <alignment horizontal="center"/>
    </xf>
    <xf numFmtId="164" fontId="4" fillId="2" borderId="19" xfId="0" applyNumberFormat="1" applyFont="1" applyFill="1" applyBorder="1" applyAlignment="1">
      <alignment horizontal="center" vertical="center" wrapText="1"/>
    </xf>
    <xf numFmtId="164" fontId="2" fillId="2" borderId="10" xfId="0" applyNumberFormat="1" applyFont="1" applyFill="1" applyBorder="1" applyAlignment="1">
      <alignment horizontal="center"/>
    </xf>
    <xf numFmtId="164" fontId="2" fillId="2" borderId="9" xfId="0" applyNumberFormat="1" applyFont="1" applyFill="1" applyBorder="1" applyAlignment="1">
      <alignment horizontal="center"/>
    </xf>
    <xf numFmtId="164" fontId="2" fillId="2" borderId="11" xfId="0" applyNumberFormat="1" applyFont="1" applyFill="1" applyBorder="1" applyAlignment="1">
      <alignment horizontal="center"/>
    </xf>
    <xf numFmtId="164" fontId="2" fillId="2" borderId="15"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10" xfId="0" applyNumberFormat="1" applyFont="1" applyFill="1" applyBorder="1" applyAlignment="1">
      <alignment horizontal="center" wrapText="1"/>
    </xf>
    <xf numFmtId="164" fontId="4" fillId="2" borderId="19"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164" fontId="2" fillId="2" borderId="5" xfId="0" applyNumberFormat="1" applyFont="1" applyFill="1" applyBorder="1" applyAlignment="1">
      <alignment horizontal="center"/>
    </xf>
    <xf numFmtId="164" fontId="2" fillId="2" borderId="4" xfId="0" applyNumberFormat="1" applyFont="1" applyFill="1" applyBorder="1" applyAlignment="1">
      <alignment horizontal="center"/>
    </xf>
    <xf numFmtId="164" fontId="2" fillId="2" borderId="28" xfId="0" applyNumberFormat="1" applyFont="1" applyFill="1" applyBorder="1" applyAlignment="1">
      <alignment horizontal="center"/>
    </xf>
    <xf numFmtId="164" fontId="4" fillId="2" borderId="42" xfId="0" applyNumberFormat="1" applyFont="1" applyFill="1" applyBorder="1" applyAlignment="1">
      <alignment horizontal="center"/>
    </xf>
    <xf numFmtId="164" fontId="4" fillId="2" borderId="44" xfId="0" applyNumberFormat="1" applyFont="1" applyFill="1" applyBorder="1" applyAlignment="1">
      <alignment horizontal="center"/>
    </xf>
    <xf numFmtId="164" fontId="4" fillId="2" borderId="45"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7" xfId="0" applyNumberFormat="1" applyFont="1" applyFill="1" applyBorder="1" applyAlignment="1">
      <alignment horizontal="center"/>
    </xf>
    <xf numFmtId="165" fontId="2" fillId="0" borderId="10" xfId="0" applyNumberFormat="1" applyFont="1" applyBorder="1" applyAlignment="1">
      <alignment vertical="center" wrapText="1"/>
    </xf>
    <xf numFmtId="166" fontId="0" fillId="0" borderId="0" xfId="1" applyNumberFormat="1" applyFont="1"/>
    <xf numFmtId="0" fontId="0" fillId="0" borderId="0" xfId="0" applyFill="1"/>
    <xf numFmtId="0" fontId="0" fillId="0" borderId="0" xfId="0" applyAlignment="1"/>
    <xf numFmtId="0" fontId="16" fillId="0" borderId="0" xfId="0" applyFont="1"/>
    <xf numFmtId="0" fontId="17" fillId="0" borderId="0" xfId="0" applyFont="1" applyAlignment="1"/>
    <xf numFmtId="0" fontId="17" fillId="0" borderId="0" xfId="0" applyFont="1"/>
    <xf numFmtId="0" fontId="17" fillId="0" borderId="0" xfId="0" applyFont="1" applyAlignment="1">
      <alignment vertical="center" wrapText="1"/>
    </xf>
    <xf numFmtId="0" fontId="17" fillId="0" borderId="0" xfId="0" applyFont="1" applyAlignment="1">
      <alignment wrapText="1"/>
    </xf>
    <xf numFmtId="0" fontId="18" fillId="5" borderId="0" xfId="3" applyFont="1" applyFill="1" applyAlignment="1">
      <alignment horizontal="left" wrapText="1"/>
    </xf>
    <xf numFmtId="0" fontId="19" fillId="5" borderId="0" xfId="3" applyFont="1" applyFill="1" applyAlignment="1">
      <alignment horizontal="left" wrapText="1"/>
    </xf>
    <xf numFmtId="0" fontId="0" fillId="7" borderId="0" xfId="0" applyFill="1"/>
    <xf numFmtId="0" fontId="23" fillId="0" borderId="14" xfId="0" applyFont="1" applyBorder="1"/>
    <xf numFmtId="0" fontId="23" fillId="0" borderId="0" xfId="0" applyFont="1" applyBorder="1"/>
    <xf numFmtId="0" fontId="23" fillId="0" borderId="11" xfId="0" applyFont="1" applyBorder="1"/>
    <xf numFmtId="0" fontId="24" fillId="0" borderId="0" xfId="0" applyFont="1" applyFill="1" applyAlignment="1" applyProtection="1">
      <protection locked="0"/>
    </xf>
    <xf numFmtId="0" fontId="23" fillId="0" borderId="0" xfId="0" applyFont="1" applyFill="1"/>
    <xf numFmtId="0" fontId="23" fillId="0" borderId="14" xfId="0" applyFont="1" applyBorder="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4" fillId="0" borderId="0" xfId="0" applyFont="1" applyFill="1" applyAlignment="1"/>
    <xf numFmtId="0" fontId="24" fillId="0" borderId="0" xfId="0" applyFont="1" applyFill="1" applyAlignment="1">
      <alignment wrapText="1"/>
    </xf>
    <xf numFmtId="0" fontId="15" fillId="0" borderId="0" xfId="0" applyFont="1"/>
    <xf numFmtId="0" fontId="22" fillId="0" borderId="0" xfId="4" applyAlignment="1" applyProtection="1"/>
    <xf numFmtId="0" fontId="0" fillId="0" borderId="0" xfId="0" applyBorder="1"/>
    <xf numFmtId="165" fontId="2" fillId="0" borderId="0" xfId="0"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 fontId="0" fillId="0" borderId="0" xfId="0" applyNumberFormat="1" applyBorder="1"/>
    <xf numFmtId="1" fontId="2" fillId="0" borderId="0" xfId="0" applyNumberFormat="1" applyFont="1" applyFill="1" applyBorder="1" applyAlignment="1" applyProtection="1">
      <alignment horizontal="center" wrapText="1"/>
      <protection locked="0"/>
    </xf>
    <xf numFmtId="0" fontId="4" fillId="2" borderId="14" xfId="0" applyFont="1" applyFill="1" applyBorder="1" applyAlignment="1" applyProtection="1">
      <alignment wrapText="1"/>
      <protection locked="0"/>
    </xf>
    <xf numFmtId="165" fontId="4" fillId="2" borderId="15" xfId="0" applyNumberFormat="1" applyFont="1" applyFill="1" applyBorder="1" applyAlignment="1" applyProtection="1">
      <alignment horizontal="center" vertical="center" wrapText="1"/>
      <protection locked="0"/>
    </xf>
    <xf numFmtId="165" fontId="9" fillId="3" borderId="15" xfId="0" applyNumberFormat="1" applyFont="1" applyFill="1" applyBorder="1" applyAlignment="1">
      <alignment horizontal="center"/>
    </xf>
    <xf numFmtId="165" fontId="4" fillId="2" borderId="14" xfId="0" applyNumberFormat="1" applyFont="1" applyFill="1" applyBorder="1" applyAlignment="1" applyProtection="1">
      <alignment wrapText="1"/>
      <protection locked="0"/>
    </xf>
    <xf numFmtId="164" fontId="4" fillId="2" borderId="15" xfId="0" applyNumberFormat="1" applyFont="1" applyFill="1" applyBorder="1" applyAlignment="1" applyProtection="1">
      <alignment horizontal="center" vertical="center" wrapText="1"/>
      <protection locked="0"/>
    </xf>
    <xf numFmtId="165" fontId="8" fillId="3" borderId="14" xfId="0" applyNumberFormat="1" applyFont="1" applyFill="1" applyBorder="1" applyAlignment="1">
      <alignment horizontal="center"/>
    </xf>
    <xf numFmtId="0" fontId="16" fillId="0" borderId="0" xfId="0" applyFont="1" applyBorder="1" applyAlignment="1">
      <alignment horizontal="center" vertical="top" wrapText="1"/>
    </xf>
    <xf numFmtId="0" fontId="17" fillId="0" borderId="0" xfId="0" applyFont="1" applyBorder="1" applyAlignment="1">
      <alignment horizontal="left" vertical="top" wrapText="1"/>
    </xf>
    <xf numFmtId="0" fontId="0" fillId="0" borderId="8" xfId="0" applyBorder="1"/>
    <xf numFmtId="1" fontId="0" fillId="0" borderId="8" xfId="0" applyNumberFormat="1" applyBorder="1" applyAlignment="1">
      <alignment horizontal="center"/>
    </xf>
    <xf numFmtId="0" fontId="15" fillId="0" borderId="8" xfId="0" applyFont="1" applyBorder="1" applyAlignment="1">
      <alignment horizontal="center"/>
    </xf>
    <xf numFmtId="0" fontId="15" fillId="0" borderId="8" xfId="0" applyFont="1" applyBorder="1"/>
    <xf numFmtId="0" fontId="15" fillId="0" borderId="8" xfId="0" applyFont="1" applyFill="1" applyBorder="1"/>
    <xf numFmtId="1" fontId="15" fillId="0" borderId="8" xfId="0" applyNumberFormat="1" applyFont="1" applyBorder="1" applyAlignment="1">
      <alignment horizontal="center"/>
    </xf>
    <xf numFmtId="0" fontId="15" fillId="0" borderId="8" xfId="0" applyFont="1" applyFill="1" applyBorder="1" applyAlignment="1">
      <alignment horizontal="left"/>
    </xf>
    <xf numFmtId="0" fontId="29" fillId="2" borderId="8" xfId="0" applyFont="1" applyFill="1" applyBorder="1" applyAlignment="1">
      <alignment horizontal="left" vertical="top"/>
    </xf>
    <xf numFmtId="168" fontId="0" fillId="4" borderId="8" xfId="0" applyNumberFormat="1" applyFont="1" applyFill="1" applyBorder="1" applyAlignment="1">
      <alignment horizontal="right"/>
    </xf>
    <xf numFmtId="0" fontId="28" fillId="2" borderId="8" xfId="0" applyFont="1" applyFill="1" applyBorder="1" applyAlignment="1">
      <alignment horizontal="left"/>
    </xf>
    <xf numFmtId="167" fontId="27" fillId="2" borderId="8" xfId="0" applyNumberFormat="1" applyFont="1" applyFill="1" applyBorder="1" applyAlignment="1">
      <alignment horizontal="center"/>
    </xf>
    <xf numFmtId="0" fontId="27" fillId="2" borderId="8" xfId="0" applyFont="1" applyFill="1" applyBorder="1" applyAlignment="1">
      <alignment horizontal="center"/>
    </xf>
    <xf numFmtId="0" fontId="27" fillId="2" borderId="8" xfId="0" applyFont="1" applyFill="1" applyBorder="1" applyAlignment="1">
      <alignment horizontal="left" vertical="center"/>
    </xf>
    <xf numFmtId="0" fontId="22" fillId="0" borderId="0" xfId="4" applyAlignment="1" applyProtection="1"/>
    <xf numFmtId="0" fontId="18" fillId="5" borderId="0" xfId="3" applyFont="1" applyFill="1" applyAlignment="1">
      <alignment horizontal="left" wrapText="1"/>
    </xf>
    <xf numFmtId="0" fontId="30" fillId="0" borderId="0" xfId="4" applyFont="1" applyAlignment="1" applyProtection="1"/>
    <xf numFmtId="0" fontId="20" fillId="0" borderId="0" xfId="3" applyFont="1" applyBorder="1" applyAlignment="1">
      <alignment wrapText="1"/>
    </xf>
    <xf numFmtId="0" fontId="31" fillId="0" borderId="0" xfId="4" applyFont="1" applyAlignment="1" applyProtection="1"/>
    <xf numFmtId="0" fontId="32" fillId="0" borderId="0" xfId="4" applyFont="1" applyAlignment="1" applyProtection="1"/>
    <xf numFmtId="9" fontId="0" fillId="0" borderId="8" xfId="1" applyFont="1" applyBorder="1" applyAlignment="1">
      <alignment horizontal="center"/>
    </xf>
    <xf numFmtId="9" fontId="15" fillId="0" borderId="8" xfId="1" applyFont="1" applyBorder="1" applyAlignment="1">
      <alignment horizontal="center"/>
    </xf>
    <xf numFmtId="0" fontId="22" fillId="0" borderId="0" xfId="4" applyAlignment="1" applyProtection="1"/>
    <xf numFmtId="0" fontId="25" fillId="6" borderId="0" xfId="3" applyFont="1" applyFill="1" applyAlignment="1">
      <alignment horizontal="left" vertical="center" wrapText="1"/>
    </xf>
    <xf numFmtId="0" fontId="26" fillId="6" borderId="0" xfId="4" applyFont="1" applyFill="1" applyAlignment="1" applyProtection="1">
      <alignment horizontal="left" vertical="center" wrapText="1"/>
    </xf>
    <xf numFmtId="0" fontId="20" fillId="6" borderId="14" xfId="0" applyFont="1" applyFill="1" applyBorder="1" applyAlignment="1">
      <alignment vertical="center" wrapText="1"/>
    </xf>
    <xf numFmtId="0" fontId="20" fillId="6" borderId="0" xfId="0" applyFont="1" applyFill="1" applyBorder="1" applyAlignment="1">
      <alignment vertical="center" wrapText="1"/>
    </xf>
    <xf numFmtId="0" fontId="20" fillId="6" borderId="11" xfId="0" applyFont="1" applyFill="1" applyBorder="1" applyAlignment="1">
      <alignment vertical="center" wrapText="1"/>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8" fillId="5" borderId="0" xfId="3" applyFont="1" applyFill="1" applyAlignment="1">
      <alignment horizontal="left" wrapText="1"/>
    </xf>
    <xf numFmtId="0" fontId="18" fillId="5" borderId="0" xfId="3" applyFont="1" applyFill="1" applyAlignment="1">
      <alignment horizontal="left" vertical="top" wrapText="1"/>
    </xf>
    <xf numFmtId="0" fontId="12" fillId="0" borderId="0" xfId="3" applyFont="1" applyAlignment="1">
      <alignment horizontal="center" vertical="center" wrapText="1"/>
    </xf>
    <xf numFmtId="0" fontId="7" fillId="0" borderId="0" xfId="3" applyFont="1" applyAlignment="1">
      <alignment horizontal="center" vertical="center"/>
    </xf>
    <xf numFmtId="0" fontId="20" fillId="6" borderId="1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16" fillId="0" borderId="48" xfId="0" applyFont="1" applyBorder="1" applyAlignment="1">
      <alignment horizontal="center" vertical="top" wrapText="1"/>
    </xf>
    <xf numFmtId="0" fontId="16" fillId="0" borderId="0" xfId="0" applyFont="1" applyAlignment="1">
      <alignment horizontal="left" wrapText="1"/>
    </xf>
    <xf numFmtId="0" fontId="17" fillId="0" borderId="58" xfId="0" applyFont="1" applyBorder="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center" wrapText="1"/>
    </xf>
    <xf numFmtId="0" fontId="0" fillId="0" borderId="0" xfId="0" applyAlignment="1">
      <alignment horizontal="center" wrapText="1"/>
    </xf>
    <xf numFmtId="0" fontId="5" fillId="2" borderId="21" xfId="0" applyFont="1" applyFill="1" applyBorder="1" applyAlignment="1">
      <alignment horizontal="center"/>
    </xf>
    <xf numFmtId="0" fontId="5" fillId="2" borderId="26" xfId="0" applyFont="1" applyFill="1" applyBorder="1" applyAlignment="1">
      <alignment horizontal="center"/>
    </xf>
    <xf numFmtId="0" fontId="4" fillId="2" borderId="2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3" borderId="21" xfId="0" applyFont="1" applyFill="1" applyBorder="1" applyAlignment="1">
      <alignment horizontal="center" wrapText="1"/>
    </xf>
    <xf numFmtId="0" fontId="4" fillId="3" borderId="29" xfId="0" applyFont="1" applyFill="1" applyBorder="1" applyAlignment="1">
      <alignment horizontal="center" wrapText="1"/>
    </xf>
    <xf numFmtId="165" fontId="4" fillId="2" borderId="55" xfId="0" applyNumberFormat="1" applyFont="1" applyFill="1" applyBorder="1" applyAlignment="1" applyProtection="1">
      <alignment horizontal="center" wrapText="1"/>
      <protection locked="0"/>
    </xf>
    <xf numFmtId="165" fontId="4" fillId="2" borderId="34" xfId="0" applyNumberFormat="1" applyFont="1" applyFill="1" applyBorder="1" applyAlignment="1" applyProtection="1">
      <alignment horizontal="center" wrapText="1"/>
      <protection locked="0"/>
    </xf>
    <xf numFmtId="165" fontId="4" fillId="2" borderId="35" xfId="0" applyNumberFormat="1" applyFont="1" applyFill="1" applyBorder="1" applyAlignment="1" applyProtection="1">
      <alignment horizontal="center" wrapText="1"/>
      <protection locked="0"/>
    </xf>
    <xf numFmtId="0" fontId="0" fillId="0" borderId="33" xfId="0" applyBorder="1" applyAlignment="1">
      <alignment horizontal="center"/>
    </xf>
    <xf numFmtId="0" fontId="0" fillId="0" borderId="5" xfId="0" applyBorder="1" applyAlignment="1">
      <alignment horizontal="center"/>
    </xf>
    <xf numFmtId="0" fontId="17" fillId="0" borderId="58" xfId="0" applyFont="1" applyFill="1" applyBorder="1" applyAlignment="1">
      <alignment horizontal="left" wrapText="1"/>
    </xf>
    <xf numFmtId="0" fontId="4" fillId="2" borderId="2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40" xfId="0" applyFont="1" applyFill="1" applyBorder="1" applyAlignment="1">
      <alignment horizontal="center"/>
    </xf>
    <xf numFmtId="0" fontId="5" fillId="2" borderId="2" xfId="0" applyFont="1" applyFill="1" applyBorder="1" applyAlignment="1">
      <alignment horizontal="center"/>
    </xf>
    <xf numFmtId="0" fontId="2" fillId="2" borderId="33" xfId="0" applyFont="1" applyFill="1" applyBorder="1" applyAlignment="1">
      <alignment horizontal="center"/>
    </xf>
    <xf numFmtId="0" fontId="2" fillId="2" borderId="10" xfId="0" applyFont="1" applyFill="1" applyBorder="1" applyAlignment="1">
      <alignment horizontal="center"/>
    </xf>
    <xf numFmtId="0" fontId="4" fillId="2" borderId="34" xfId="0" applyFont="1" applyFill="1" applyBorder="1" applyAlignment="1">
      <alignment horizontal="center"/>
    </xf>
    <xf numFmtId="0" fontId="4" fillId="2" borderId="35" xfId="0" applyFont="1" applyFill="1" applyBorder="1" applyAlignment="1">
      <alignment horizontal="center"/>
    </xf>
    <xf numFmtId="0" fontId="4" fillId="2" borderId="2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28" xfId="0" applyFont="1" applyFill="1" applyBorder="1" applyAlignment="1">
      <alignment horizontal="center"/>
    </xf>
  </cellXfs>
  <cellStyles count="5">
    <cellStyle name="Lien hypertexte" xfId="4" builtinId="8"/>
    <cellStyle name="Normal" xfId="0" builtinId="0"/>
    <cellStyle name="Normal 2" xfId="2"/>
    <cellStyle name="Normal 3"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1"/>
          <c:order val="0"/>
          <c:tx>
            <c:strRef>
              <c:f>'Graphe1 données'!$C$3</c:f>
              <c:strCache>
                <c:ptCount val="1"/>
                <c:pt idx="0">
                  <c:v>total</c:v>
                </c:pt>
              </c:strCache>
            </c:strRef>
          </c:tx>
          <c:spPr>
            <a:solidFill>
              <a:schemeClr val="accent4">
                <a:lumMod val="40000"/>
                <a:lumOff val="60000"/>
              </a:schemeClr>
            </a:solidFill>
          </c:spPr>
          <c:invertIfNegative val="0"/>
          <c:cat>
            <c:strRef>
              <c:f>'Graphe1 données'!$B$4:$B$18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'Graphe1 données'!$C$4:$C$18</c:f>
              <c:numCache>
                <c:formatCode>#,##0</c:formatCode>
                <c:ptCount val="15"/>
                <c:pt idx="0">
                  <c:v>94792</c:v>
                </c:pt>
                <c:pt idx="1">
                  <c:v>144430</c:v>
                </c:pt>
                <c:pt idx="2">
                  <c:v>170445</c:v>
                </c:pt>
                <c:pt idx="3">
                  <c:v>178955</c:v>
                </c:pt>
                <c:pt idx="4">
                  <c:v>145950</c:v>
                </c:pt>
                <c:pt idx="5">
                  <c:v>147990</c:v>
                </c:pt>
                <c:pt idx="6">
                  <c:v>173185</c:v>
                </c:pt>
                <c:pt idx="7">
                  <c:v>178828</c:v>
                </c:pt>
                <c:pt idx="8">
                  <c:v>172821</c:v>
                </c:pt>
                <c:pt idx="9">
                  <c:v>176308</c:v>
                </c:pt>
                <c:pt idx="10">
                  <c:v>185879</c:v>
                </c:pt>
                <c:pt idx="11">
                  <c:v>195326</c:v>
                </c:pt>
                <c:pt idx="12">
                  <c:v>209277</c:v>
                </c:pt>
                <c:pt idx="13">
                  <c:v>235401</c:v>
                </c:pt>
                <c:pt idx="14">
                  <c:v>218697</c:v>
                </c:pt>
              </c:numCache>
            </c:numRef>
          </c:val>
          <c:extLst>
            <c:ext xmlns:c16="http://schemas.microsoft.com/office/drawing/2014/chart" uri="{C3380CC4-5D6E-409C-BE32-E72D297353CC}">
              <c16:uniqueId val="{00000000-DCE0-442D-A2EE-0AE1190BB50E}"/>
            </c:ext>
          </c:extLst>
        </c:ser>
        <c:dLbls>
          <c:showLegendKey val="0"/>
          <c:showVal val="0"/>
          <c:showCatName val="0"/>
          <c:showSerName val="0"/>
          <c:showPercent val="0"/>
          <c:showBubbleSize val="0"/>
        </c:dLbls>
        <c:gapWidth val="75"/>
        <c:axId val="42312832"/>
        <c:axId val="42314368"/>
      </c:barChart>
      <c:lineChart>
        <c:grouping val="standard"/>
        <c:varyColors val="0"/>
        <c:ser>
          <c:idx val="2"/>
          <c:order val="1"/>
          <c:tx>
            <c:strRef>
              <c:f>'Graphe1 données'!$E$3</c:f>
              <c:strCache>
                <c:ptCount val="1"/>
                <c:pt idx="0">
                  <c:v>26 ans et plus</c:v>
                </c:pt>
              </c:strCache>
            </c:strRef>
          </c:tx>
          <c:marker>
            <c:symbol val="none"/>
          </c:marker>
          <c:cat>
            <c:strRef>
              <c:f>'Graphe1 données'!$B$4:$B$18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'Graphe1 données'!$E$4:$E$18</c:f>
              <c:numCache>
                <c:formatCode>#,##0</c:formatCode>
                <c:ptCount val="15"/>
                <c:pt idx="0">
                  <c:v>12492</c:v>
                </c:pt>
                <c:pt idx="1">
                  <c:v>16719</c:v>
                </c:pt>
                <c:pt idx="2">
                  <c:v>26841</c:v>
                </c:pt>
                <c:pt idx="3">
                  <c:v>28090</c:v>
                </c:pt>
                <c:pt idx="4">
                  <c:v>23041</c:v>
                </c:pt>
                <c:pt idx="5">
                  <c:v>24389</c:v>
                </c:pt>
                <c:pt idx="6">
                  <c:v>32511</c:v>
                </c:pt>
                <c:pt idx="7">
                  <c:v>35666</c:v>
                </c:pt>
                <c:pt idx="8">
                  <c:v>37311</c:v>
                </c:pt>
                <c:pt idx="9">
                  <c:v>40797</c:v>
                </c:pt>
                <c:pt idx="10">
                  <c:v>43835</c:v>
                </c:pt>
                <c:pt idx="11">
                  <c:v>47015</c:v>
                </c:pt>
                <c:pt idx="12">
                  <c:v>51515</c:v>
                </c:pt>
                <c:pt idx="13">
                  <c:v>61960</c:v>
                </c:pt>
                <c:pt idx="14">
                  <c:v>62145</c:v>
                </c:pt>
              </c:numCache>
            </c:numRef>
          </c:val>
          <c:smooth val="0"/>
          <c:extLst>
            <c:ext xmlns:c16="http://schemas.microsoft.com/office/drawing/2014/chart" uri="{C3380CC4-5D6E-409C-BE32-E72D297353CC}">
              <c16:uniqueId val="{00000002-DCE0-442D-A2EE-0AE1190BB50E}"/>
            </c:ext>
          </c:extLst>
        </c:ser>
        <c:ser>
          <c:idx val="0"/>
          <c:order val="2"/>
          <c:tx>
            <c:strRef>
              <c:f>'Graphe1 données'!$D$3</c:f>
              <c:strCache>
                <c:ptCount val="1"/>
                <c:pt idx="0">
                  <c:v>moins de 26 ans</c:v>
                </c:pt>
              </c:strCache>
            </c:strRef>
          </c:tx>
          <c:marker>
            <c:symbol val="none"/>
          </c:marker>
          <c:cat>
            <c:strRef>
              <c:f>'Graphe1 données'!$B$4:$B$18</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'Graphe1 données'!$D$4:$D$18</c:f>
              <c:numCache>
                <c:formatCode>#,##0</c:formatCode>
                <c:ptCount val="15"/>
                <c:pt idx="0">
                  <c:v>82300</c:v>
                </c:pt>
                <c:pt idx="1">
                  <c:v>127711</c:v>
                </c:pt>
                <c:pt idx="2">
                  <c:v>143604</c:v>
                </c:pt>
                <c:pt idx="3">
                  <c:v>150865</c:v>
                </c:pt>
                <c:pt idx="4">
                  <c:v>122909</c:v>
                </c:pt>
                <c:pt idx="5">
                  <c:v>123601</c:v>
                </c:pt>
                <c:pt idx="6">
                  <c:v>140674</c:v>
                </c:pt>
                <c:pt idx="7">
                  <c:v>143162</c:v>
                </c:pt>
                <c:pt idx="8">
                  <c:v>135510</c:v>
                </c:pt>
                <c:pt idx="9">
                  <c:v>135511</c:v>
                </c:pt>
                <c:pt idx="10">
                  <c:v>142044</c:v>
                </c:pt>
                <c:pt idx="11">
                  <c:v>148311</c:v>
                </c:pt>
                <c:pt idx="12">
                  <c:v>157762</c:v>
                </c:pt>
                <c:pt idx="13">
                  <c:v>173439</c:v>
                </c:pt>
                <c:pt idx="14">
                  <c:v>156552</c:v>
                </c:pt>
              </c:numCache>
            </c:numRef>
          </c:val>
          <c:smooth val="0"/>
          <c:extLst>
            <c:ext xmlns:c16="http://schemas.microsoft.com/office/drawing/2014/chart" uri="{C3380CC4-5D6E-409C-BE32-E72D297353CC}">
              <c16:uniqueId val="{00000000-AB48-4DE4-8F25-3BE37A3B170A}"/>
            </c:ext>
          </c:extLst>
        </c:ser>
        <c:dLbls>
          <c:showLegendKey val="0"/>
          <c:showVal val="0"/>
          <c:showCatName val="0"/>
          <c:showSerName val="0"/>
          <c:showPercent val="0"/>
          <c:showBubbleSize val="0"/>
        </c:dLbls>
        <c:marker val="1"/>
        <c:smooth val="0"/>
        <c:axId val="42312832"/>
        <c:axId val="42314368"/>
      </c:lineChart>
      <c:catAx>
        <c:axId val="4231283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314368"/>
        <c:crosses val="autoZero"/>
        <c:auto val="1"/>
        <c:lblAlgn val="ctr"/>
        <c:lblOffset val="100"/>
        <c:noMultiLvlLbl val="0"/>
      </c:catAx>
      <c:valAx>
        <c:axId val="4231436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42312832"/>
        <c:crosses val="autoZero"/>
        <c:crossBetween val="between"/>
      </c:valAx>
    </c:plotArea>
    <c:legend>
      <c:legendPos val="b"/>
      <c:layout>
        <c:manualLayout>
          <c:xMode val="edge"/>
          <c:yMode val="edge"/>
          <c:x val="0.2317949935805621"/>
          <c:y val="0.95118110236220477"/>
          <c:w val="0.28373371330468705"/>
          <c:h val="3.3531485729638127E-2"/>
        </c:manualLayout>
      </c:layout>
      <c:overlay val="0"/>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B7C5-48FA-9C3E-C181C34C678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B7C5-48FA-9C3E-C181C34C678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B7C5-48FA-9C3E-C181C34C678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B7C5-48FA-9C3E-C181C34C6789}"/>
            </c:ext>
          </c:extLst>
        </c:ser>
        <c:dLbls>
          <c:showLegendKey val="0"/>
          <c:showVal val="0"/>
          <c:showCatName val="0"/>
          <c:showSerName val="0"/>
          <c:showPercent val="0"/>
          <c:showBubbleSize val="0"/>
        </c:dLbls>
        <c:gapWidth val="150"/>
        <c:overlap val="100"/>
        <c:axId val="45066880"/>
        <c:axId val="45085056"/>
      </c:barChart>
      <c:catAx>
        <c:axId val="450668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085056"/>
        <c:crosses val="autoZero"/>
        <c:auto val="0"/>
        <c:lblAlgn val="ctr"/>
        <c:lblOffset val="100"/>
        <c:tickLblSkip val="3"/>
        <c:tickMarkSkip val="1"/>
        <c:noMultiLvlLbl val="0"/>
      </c:catAx>
      <c:valAx>
        <c:axId val="45085056"/>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06688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8D29-4EED-89C6-CF6552E31E6F}"/>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8D29-4EED-89C6-CF6552E31E6F}"/>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8D29-4EED-89C6-CF6552E31E6F}"/>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8D29-4EED-89C6-CF6552E31E6F}"/>
            </c:ext>
          </c:extLst>
        </c:ser>
        <c:dLbls>
          <c:showLegendKey val="0"/>
          <c:showVal val="0"/>
          <c:showCatName val="0"/>
          <c:showSerName val="0"/>
          <c:showPercent val="0"/>
          <c:showBubbleSize val="0"/>
        </c:dLbls>
        <c:gapWidth val="150"/>
        <c:overlap val="100"/>
        <c:axId val="45191936"/>
        <c:axId val="45193472"/>
      </c:barChart>
      <c:catAx>
        <c:axId val="4519193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193472"/>
        <c:crosses val="autoZero"/>
        <c:auto val="0"/>
        <c:lblAlgn val="ctr"/>
        <c:lblOffset val="100"/>
        <c:tickLblSkip val="3"/>
        <c:tickMarkSkip val="1"/>
        <c:noMultiLvlLbl val="0"/>
      </c:catAx>
      <c:valAx>
        <c:axId val="45193472"/>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19193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FF0C-4703-A7A8-2187BCB0BAA3}"/>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FF0C-4703-A7A8-2187BCB0BAA3}"/>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FF0C-4703-A7A8-2187BCB0BAA3}"/>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FF0C-4703-A7A8-2187BCB0BAA3}"/>
            </c:ext>
          </c:extLst>
        </c:ser>
        <c:dLbls>
          <c:showLegendKey val="0"/>
          <c:showVal val="0"/>
          <c:showCatName val="0"/>
          <c:showSerName val="0"/>
          <c:showPercent val="0"/>
          <c:showBubbleSize val="0"/>
        </c:dLbls>
        <c:gapWidth val="150"/>
        <c:overlap val="100"/>
        <c:axId val="45308544"/>
        <c:axId val="45310336"/>
      </c:barChart>
      <c:catAx>
        <c:axId val="4530854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310336"/>
        <c:crosses val="autoZero"/>
        <c:auto val="0"/>
        <c:lblAlgn val="ctr"/>
        <c:lblOffset val="100"/>
        <c:tickLblSkip val="3"/>
        <c:tickMarkSkip val="1"/>
        <c:noMultiLvlLbl val="0"/>
      </c:catAx>
      <c:valAx>
        <c:axId val="45310336"/>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30854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F728-42D4-9775-0BAA7988DBF1}"/>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F728-42D4-9775-0BAA7988DBF1}"/>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F728-42D4-9775-0BAA7988DBF1}"/>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F728-42D4-9775-0BAA7988DBF1}"/>
            </c:ext>
          </c:extLst>
        </c:ser>
        <c:dLbls>
          <c:showLegendKey val="0"/>
          <c:showVal val="0"/>
          <c:showCatName val="0"/>
          <c:showSerName val="0"/>
          <c:showPercent val="0"/>
          <c:showBubbleSize val="0"/>
        </c:dLbls>
        <c:gapWidth val="150"/>
        <c:overlap val="100"/>
        <c:axId val="45347584"/>
        <c:axId val="45349120"/>
      </c:barChart>
      <c:catAx>
        <c:axId val="4534758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349120"/>
        <c:crosses val="autoZero"/>
        <c:auto val="0"/>
        <c:lblAlgn val="ctr"/>
        <c:lblOffset val="100"/>
        <c:tickLblSkip val="3"/>
        <c:tickMarkSkip val="1"/>
        <c:noMultiLvlLbl val="0"/>
      </c:catAx>
      <c:valAx>
        <c:axId val="45349120"/>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34758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38E3-46E5-A9AD-47C531E0D6FE}"/>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38E3-46E5-A9AD-47C531E0D6FE}"/>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38E3-46E5-A9AD-47C531E0D6FE}"/>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38E3-46E5-A9AD-47C531E0D6FE}"/>
            </c:ext>
          </c:extLst>
        </c:ser>
        <c:dLbls>
          <c:showLegendKey val="0"/>
          <c:showVal val="0"/>
          <c:showCatName val="0"/>
          <c:showSerName val="0"/>
          <c:showPercent val="0"/>
          <c:showBubbleSize val="0"/>
        </c:dLbls>
        <c:gapWidth val="150"/>
        <c:overlap val="100"/>
        <c:axId val="45386368"/>
        <c:axId val="45392256"/>
      </c:barChart>
      <c:catAx>
        <c:axId val="453863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392256"/>
        <c:crosses val="autoZero"/>
        <c:auto val="0"/>
        <c:lblAlgn val="ctr"/>
        <c:lblOffset val="100"/>
        <c:tickLblSkip val="3"/>
        <c:tickMarkSkip val="1"/>
        <c:noMultiLvlLbl val="0"/>
      </c:catAx>
      <c:valAx>
        <c:axId val="45392256"/>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38636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093B-4D5B-BC9D-0485BE393CFC}"/>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093B-4D5B-BC9D-0485BE393CFC}"/>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093B-4D5B-BC9D-0485BE393CFC}"/>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093B-4D5B-BC9D-0485BE393CFC}"/>
            </c:ext>
          </c:extLst>
        </c:ser>
        <c:dLbls>
          <c:showLegendKey val="0"/>
          <c:showVal val="0"/>
          <c:showCatName val="0"/>
          <c:showSerName val="0"/>
          <c:showPercent val="0"/>
          <c:showBubbleSize val="0"/>
        </c:dLbls>
        <c:gapWidth val="150"/>
        <c:overlap val="100"/>
        <c:axId val="45761280"/>
        <c:axId val="45762816"/>
      </c:barChart>
      <c:catAx>
        <c:axId val="4576128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762816"/>
        <c:crosses val="autoZero"/>
        <c:auto val="0"/>
        <c:lblAlgn val="ctr"/>
        <c:lblOffset val="100"/>
        <c:tickLblSkip val="3"/>
        <c:tickMarkSkip val="1"/>
        <c:noMultiLvlLbl val="0"/>
      </c:catAx>
      <c:valAx>
        <c:axId val="45762816"/>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76128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69DA-4CAB-BFDD-A310AB032C8C}"/>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69DA-4CAB-BFDD-A310AB032C8C}"/>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69DA-4CAB-BFDD-A310AB032C8C}"/>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69DA-4CAB-BFDD-A310AB032C8C}"/>
            </c:ext>
          </c:extLst>
        </c:ser>
        <c:dLbls>
          <c:showLegendKey val="0"/>
          <c:showVal val="0"/>
          <c:showCatName val="0"/>
          <c:showSerName val="0"/>
          <c:showPercent val="0"/>
          <c:showBubbleSize val="0"/>
        </c:dLbls>
        <c:gapWidth val="150"/>
        <c:overlap val="100"/>
        <c:axId val="45795968"/>
        <c:axId val="45805952"/>
      </c:barChart>
      <c:catAx>
        <c:axId val="457959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805952"/>
        <c:crosses val="autoZero"/>
        <c:auto val="0"/>
        <c:lblAlgn val="ctr"/>
        <c:lblOffset val="100"/>
        <c:tickLblSkip val="3"/>
        <c:tickMarkSkip val="1"/>
        <c:noMultiLvlLbl val="0"/>
      </c:catAx>
      <c:valAx>
        <c:axId val="45805952"/>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79596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919E-46EE-974F-13633B0831F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919E-46EE-974F-13633B0831F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919E-46EE-974F-13633B0831F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919E-46EE-974F-13633B0831F9}"/>
            </c:ext>
          </c:extLst>
        </c:ser>
        <c:dLbls>
          <c:showLegendKey val="0"/>
          <c:showVal val="0"/>
          <c:showCatName val="0"/>
          <c:showSerName val="0"/>
          <c:showPercent val="0"/>
          <c:showBubbleSize val="0"/>
        </c:dLbls>
        <c:gapWidth val="150"/>
        <c:overlap val="100"/>
        <c:axId val="45527808"/>
        <c:axId val="45529344"/>
      </c:barChart>
      <c:catAx>
        <c:axId val="4552780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529344"/>
        <c:crosses val="autoZero"/>
        <c:auto val="0"/>
        <c:lblAlgn val="ctr"/>
        <c:lblOffset val="100"/>
        <c:tickLblSkip val="3"/>
        <c:tickMarkSkip val="1"/>
        <c:noMultiLvlLbl val="0"/>
      </c:catAx>
      <c:valAx>
        <c:axId val="45529344"/>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52780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106E-4DBD-B47B-01B89DD2B526}"/>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106E-4DBD-B47B-01B89DD2B526}"/>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106E-4DBD-B47B-01B89DD2B526}"/>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106E-4DBD-B47B-01B89DD2B526}"/>
            </c:ext>
          </c:extLst>
        </c:ser>
        <c:dLbls>
          <c:showLegendKey val="0"/>
          <c:showVal val="0"/>
          <c:showCatName val="0"/>
          <c:showSerName val="0"/>
          <c:showPercent val="0"/>
          <c:showBubbleSize val="0"/>
        </c:dLbls>
        <c:gapWidth val="150"/>
        <c:overlap val="100"/>
        <c:axId val="45566592"/>
        <c:axId val="45580672"/>
      </c:barChart>
      <c:catAx>
        <c:axId val="455665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580672"/>
        <c:crosses val="autoZero"/>
        <c:auto val="0"/>
        <c:lblAlgn val="ctr"/>
        <c:lblOffset val="100"/>
        <c:tickLblSkip val="3"/>
        <c:tickMarkSkip val="1"/>
        <c:noMultiLvlLbl val="0"/>
      </c:catAx>
      <c:valAx>
        <c:axId val="45580672"/>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56659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8FDC-4A6F-9CF8-A24068148AE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8FDC-4A6F-9CF8-A24068148AE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8FDC-4A6F-9CF8-A24068148AE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8FDC-4A6F-9CF8-A24068148AEB}"/>
            </c:ext>
          </c:extLst>
        </c:ser>
        <c:dLbls>
          <c:showLegendKey val="0"/>
          <c:showVal val="0"/>
          <c:showCatName val="0"/>
          <c:showSerName val="0"/>
          <c:showPercent val="0"/>
          <c:showBubbleSize val="0"/>
        </c:dLbls>
        <c:gapWidth val="150"/>
        <c:overlap val="100"/>
        <c:axId val="45622016"/>
        <c:axId val="45623552"/>
      </c:barChart>
      <c:catAx>
        <c:axId val="456220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623552"/>
        <c:crosses val="autoZero"/>
        <c:auto val="0"/>
        <c:lblAlgn val="ctr"/>
        <c:lblOffset val="100"/>
        <c:tickLblSkip val="3"/>
        <c:tickMarkSkip val="1"/>
        <c:noMultiLvlLbl val="0"/>
      </c:catAx>
      <c:valAx>
        <c:axId val="45623552"/>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62201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'Graphe 2_secteur d''activités'!$B$12</c:f>
              <c:strCache>
                <c:ptCount val="1"/>
                <c:pt idx="0">
                  <c:v>2017</c:v>
                </c:pt>
              </c:strCache>
            </c:strRef>
          </c:tx>
          <c:spPr>
            <a:solidFill>
              <a:schemeClr val="accent1"/>
            </a:solidFill>
            <a:ln>
              <a:noFill/>
            </a:ln>
            <a:effectLst/>
          </c:spPr>
          <c:invertIfNegative val="0"/>
          <c:cat>
            <c:strRef>
              <c:f>'Graphe 2_secteur d''activités'!$A$13:$A$17</c:f>
              <c:strCache>
                <c:ptCount val="5"/>
                <c:pt idx="0">
                  <c:v>Agriculture, sylviculture, pêche</c:v>
                </c:pt>
                <c:pt idx="1">
                  <c:v>Industrie </c:v>
                </c:pt>
                <c:pt idx="2">
                  <c:v>Construction</c:v>
                </c:pt>
                <c:pt idx="3">
                  <c:v>Tertiaire </c:v>
                </c:pt>
                <c:pt idx="4">
                  <c:v>Total</c:v>
                </c:pt>
              </c:strCache>
            </c:strRef>
          </c:cat>
          <c:val>
            <c:numRef>
              <c:f>'Graphe 2_secteur d''activités'!$B$13:$B$17</c:f>
              <c:numCache>
                <c:formatCode>0%</c:formatCode>
                <c:ptCount val="5"/>
                <c:pt idx="0">
                  <c:v>-8.8389469817318045E-2</c:v>
                </c:pt>
                <c:pt idx="1">
                  <c:v>6.4754068626343975E-2</c:v>
                </c:pt>
                <c:pt idx="2">
                  <c:v>7.1569490569852984E-2</c:v>
                </c:pt>
                <c:pt idx="3">
                  <c:v>7.3823380780199024E-2</c:v>
                </c:pt>
                <c:pt idx="4">
                  <c:v>7.1423111736277009E-2</c:v>
                </c:pt>
              </c:numCache>
            </c:numRef>
          </c:val>
          <c:extLst>
            <c:ext xmlns:c16="http://schemas.microsoft.com/office/drawing/2014/chart" uri="{C3380CC4-5D6E-409C-BE32-E72D297353CC}">
              <c16:uniqueId val="{00000000-D86E-42B9-869A-DD04B52DD919}"/>
            </c:ext>
          </c:extLst>
        </c:ser>
        <c:ser>
          <c:idx val="1"/>
          <c:order val="1"/>
          <c:tx>
            <c:strRef>
              <c:f>'Graphe 2_secteur d''activités'!$C$12</c:f>
              <c:strCache>
                <c:ptCount val="1"/>
                <c:pt idx="0">
                  <c:v>2018</c:v>
                </c:pt>
              </c:strCache>
            </c:strRef>
          </c:tx>
          <c:spPr>
            <a:solidFill>
              <a:schemeClr val="accent2"/>
            </a:solidFill>
            <a:ln>
              <a:noFill/>
            </a:ln>
            <a:effectLst/>
          </c:spPr>
          <c:invertIfNegative val="0"/>
          <c:cat>
            <c:strRef>
              <c:f>'Graphe 2_secteur d''activités'!$A$13:$A$17</c:f>
              <c:strCache>
                <c:ptCount val="5"/>
                <c:pt idx="0">
                  <c:v>Agriculture, sylviculture, pêche</c:v>
                </c:pt>
                <c:pt idx="1">
                  <c:v>Industrie </c:v>
                </c:pt>
                <c:pt idx="2">
                  <c:v>Construction</c:v>
                </c:pt>
                <c:pt idx="3">
                  <c:v>Tertiaire </c:v>
                </c:pt>
                <c:pt idx="4">
                  <c:v>Total</c:v>
                </c:pt>
              </c:strCache>
            </c:strRef>
          </c:cat>
          <c:val>
            <c:numRef>
              <c:f>'Graphe 2_secteur d''activités'!$C$13:$C$17</c:f>
              <c:numCache>
                <c:formatCode>0%</c:formatCode>
                <c:ptCount val="5"/>
                <c:pt idx="0">
                  <c:v>9.6778226563942818E-2</c:v>
                </c:pt>
                <c:pt idx="1">
                  <c:v>0.10379553745317821</c:v>
                </c:pt>
                <c:pt idx="2">
                  <c:v>0.24605482014430571</c:v>
                </c:pt>
                <c:pt idx="3">
                  <c:v>0.12217406940897797</c:v>
                </c:pt>
                <c:pt idx="4">
                  <c:v>0.12482021435704839</c:v>
                </c:pt>
              </c:numCache>
            </c:numRef>
          </c:val>
          <c:extLst>
            <c:ext xmlns:c16="http://schemas.microsoft.com/office/drawing/2014/chart" uri="{C3380CC4-5D6E-409C-BE32-E72D297353CC}">
              <c16:uniqueId val="{00000001-D86E-42B9-869A-DD04B52DD919}"/>
            </c:ext>
          </c:extLst>
        </c:ser>
        <c:ser>
          <c:idx val="2"/>
          <c:order val="2"/>
          <c:tx>
            <c:strRef>
              <c:f>'Graphe 2_secteur d''activités'!$D$12</c:f>
              <c:strCache>
                <c:ptCount val="1"/>
                <c:pt idx="0">
                  <c:v>2019</c:v>
                </c:pt>
              </c:strCache>
            </c:strRef>
          </c:tx>
          <c:spPr>
            <a:solidFill>
              <a:schemeClr val="accent3"/>
            </a:solidFill>
            <a:ln>
              <a:noFill/>
            </a:ln>
            <a:effectLst/>
          </c:spPr>
          <c:invertIfNegative val="0"/>
          <c:cat>
            <c:strRef>
              <c:f>'Graphe 2_secteur d''activités'!$A$13:$A$17</c:f>
              <c:strCache>
                <c:ptCount val="5"/>
                <c:pt idx="0">
                  <c:v>Agriculture, sylviculture, pêche</c:v>
                </c:pt>
                <c:pt idx="1">
                  <c:v>Industrie </c:v>
                </c:pt>
                <c:pt idx="2">
                  <c:v>Construction</c:v>
                </c:pt>
                <c:pt idx="3">
                  <c:v>Tertiaire </c:v>
                </c:pt>
                <c:pt idx="4">
                  <c:v>Total</c:v>
                </c:pt>
              </c:strCache>
            </c:strRef>
          </c:cat>
          <c:val>
            <c:numRef>
              <c:f>'Graphe 2_secteur d''activités'!$D$13:$D$17</c:f>
              <c:numCache>
                <c:formatCode>0%</c:formatCode>
                <c:ptCount val="5"/>
                <c:pt idx="0">
                  <c:v>-9.8315941572091836E-2</c:v>
                </c:pt>
                <c:pt idx="1">
                  <c:v>-7.5314868520813705E-2</c:v>
                </c:pt>
                <c:pt idx="2">
                  <c:v>-8.027722978780584E-2</c:v>
                </c:pt>
                <c:pt idx="3">
                  <c:v>-6.9426466332646555E-2</c:v>
                </c:pt>
                <c:pt idx="4">
                  <c:v>-7.0950944153464257E-2</c:v>
                </c:pt>
              </c:numCache>
            </c:numRef>
          </c:val>
          <c:extLst>
            <c:ext xmlns:c16="http://schemas.microsoft.com/office/drawing/2014/chart" uri="{C3380CC4-5D6E-409C-BE32-E72D297353CC}">
              <c16:uniqueId val="{00000002-D86E-42B9-869A-DD04B52DD919}"/>
            </c:ext>
          </c:extLst>
        </c:ser>
        <c:dLbls>
          <c:showLegendKey val="0"/>
          <c:showVal val="0"/>
          <c:showCatName val="0"/>
          <c:showSerName val="0"/>
          <c:showPercent val="0"/>
          <c:showBubbleSize val="0"/>
        </c:dLbls>
        <c:gapWidth val="219"/>
        <c:overlap val="-27"/>
        <c:axId val="511940832"/>
        <c:axId val="511939192"/>
      </c:barChart>
      <c:catAx>
        <c:axId val="51194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939192"/>
        <c:crosses val="autoZero"/>
        <c:auto val="1"/>
        <c:lblAlgn val="ctr"/>
        <c:lblOffset val="100"/>
        <c:noMultiLvlLbl val="0"/>
      </c:catAx>
      <c:valAx>
        <c:axId val="511939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194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'Graphe 4_salaires'!$D$3</c:f>
              <c:strCache>
                <c:ptCount val="1"/>
                <c:pt idx="0">
                  <c:v>Moins de 26 ans</c:v>
                </c:pt>
              </c:strCache>
            </c:strRef>
          </c:tx>
          <c:spPr>
            <a:solidFill>
              <a:schemeClr val="accent1"/>
            </a:solidFill>
            <a:ln>
              <a:noFill/>
            </a:ln>
            <a:effectLst/>
          </c:spPr>
          <c:invertIfNegative val="0"/>
          <c:cat>
            <c:strRef>
              <c:f>'Graphe 4_salaires'!$C$4:$C$9</c:f>
              <c:strCache>
                <c:ptCount val="6"/>
                <c:pt idx="0">
                  <c:v>Bac + 3 ou plus</c:v>
                </c:pt>
                <c:pt idx="1">
                  <c:v>Bac + 2 </c:v>
                </c:pt>
                <c:pt idx="2">
                  <c:v>Bac</c:v>
                </c:pt>
                <c:pt idx="3">
                  <c:v>CAP-BEP</c:v>
                </c:pt>
                <c:pt idx="4">
                  <c:v>Aucun diplôme,titre</c:v>
                </c:pt>
                <c:pt idx="5">
                  <c:v>Ensemble</c:v>
                </c:pt>
              </c:strCache>
            </c:strRef>
          </c:cat>
          <c:val>
            <c:numRef>
              <c:f>'Graphe 4_salaires'!$D$4:$D$9</c:f>
              <c:numCache>
                <c:formatCode>########0.00</c:formatCode>
                <c:ptCount val="6"/>
                <c:pt idx="0">
                  <c:v>1426.28</c:v>
                </c:pt>
                <c:pt idx="1">
                  <c:v>1290.3499999999999</c:v>
                </c:pt>
                <c:pt idx="2">
                  <c:v>1194.57</c:v>
                </c:pt>
                <c:pt idx="3">
                  <c:v>1168.07</c:v>
                </c:pt>
                <c:pt idx="4">
                  <c:v>1079.48</c:v>
                </c:pt>
                <c:pt idx="5">
                  <c:v>1274.81</c:v>
                </c:pt>
              </c:numCache>
            </c:numRef>
          </c:val>
          <c:extLst>
            <c:ext xmlns:c16="http://schemas.microsoft.com/office/drawing/2014/chart" uri="{C3380CC4-5D6E-409C-BE32-E72D297353CC}">
              <c16:uniqueId val="{00000000-C632-4F95-8A02-CFAE6AED1670}"/>
            </c:ext>
          </c:extLst>
        </c:ser>
        <c:ser>
          <c:idx val="1"/>
          <c:order val="1"/>
          <c:tx>
            <c:strRef>
              <c:f>'Graphe 4_salaires'!$E$3</c:f>
              <c:strCache>
                <c:ptCount val="1"/>
                <c:pt idx="0">
                  <c:v>26 ans et plus</c:v>
                </c:pt>
              </c:strCache>
            </c:strRef>
          </c:tx>
          <c:spPr>
            <a:solidFill>
              <a:schemeClr val="accent2"/>
            </a:solidFill>
            <a:ln>
              <a:noFill/>
            </a:ln>
            <a:effectLst/>
          </c:spPr>
          <c:invertIfNegative val="0"/>
          <c:cat>
            <c:strRef>
              <c:f>'Graphe 4_salaires'!$C$4:$C$9</c:f>
              <c:strCache>
                <c:ptCount val="6"/>
                <c:pt idx="0">
                  <c:v>Bac + 3 ou plus</c:v>
                </c:pt>
                <c:pt idx="1">
                  <c:v>Bac + 2 </c:v>
                </c:pt>
                <c:pt idx="2">
                  <c:v>Bac</c:v>
                </c:pt>
                <c:pt idx="3">
                  <c:v>CAP-BEP</c:v>
                </c:pt>
                <c:pt idx="4">
                  <c:v>Aucun diplôme,titre</c:v>
                </c:pt>
                <c:pt idx="5">
                  <c:v>Ensemble</c:v>
                </c:pt>
              </c:strCache>
            </c:strRef>
          </c:cat>
          <c:val>
            <c:numRef>
              <c:f>'Graphe 4_salaires'!$E$4:$E$9</c:f>
              <c:numCache>
                <c:formatCode>########0.00</c:formatCode>
                <c:ptCount val="6"/>
                <c:pt idx="0">
                  <c:v>1725.79</c:v>
                </c:pt>
                <c:pt idx="1">
                  <c:v>1648.12</c:v>
                </c:pt>
                <c:pt idx="2">
                  <c:v>1571.61</c:v>
                </c:pt>
                <c:pt idx="3">
                  <c:v>1547.12</c:v>
                </c:pt>
                <c:pt idx="4">
                  <c:v>1490.33</c:v>
                </c:pt>
                <c:pt idx="5">
                  <c:v>1600.27</c:v>
                </c:pt>
              </c:numCache>
            </c:numRef>
          </c:val>
          <c:extLst>
            <c:ext xmlns:c16="http://schemas.microsoft.com/office/drawing/2014/chart" uri="{C3380CC4-5D6E-409C-BE32-E72D297353CC}">
              <c16:uniqueId val="{00000001-C632-4F95-8A02-CFAE6AED1670}"/>
            </c:ext>
          </c:extLst>
        </c:ser>
        <c:ser>
          <c:idx val="2"/>
          <c:order val="2"/>
          <c:tx>
            <c:strRef>
              <c:f>'Graphe 4_salaires'!$F$3</c:f>
              <c:strCache>
                <c:ptCount val="1"/>
                <c:pt idx="0">
                  <c:v>Ensemble </c:v>
                </c:pt>
              </c:strCache>
            </c:strRef>
          </c:tx>
          <c:spPr>
            <a:solidFill>
              <a:schemeClr val="accent3"/>
            </a:solidFill>
            <a:ln>
              <a:noFill/>
            </a:ln>
            <a:effectLst/>
          </c:spPr>
          <c:invertIfNegative val="0"/>
          <c:cat>
            <c:strRef>
              <c:f>'Graphe 4_salaires'!$C$4:$C$9</c:f>
              <c:strCache>
                <c:ptCount val="6"/>
                <c:pt idx="0">
                  <c:v>Bac + 3 ou plus</c:v>
                </c:pt>
                <c:pt idx="1">
                  <c:v>Bac + 2 </c:v>
                </c:pt>
                <c:pt idx="2">
                  <c:v>Bac</c:v>
                </c:pt>
                <c:pt idx="3">
                  <c:v>CAP-BEP</c:v>
                </c:pt>
                <c:pt idx="4">
                  <c:v>Aucun diplôme,titre</c:v>
                </c:pt>
                <c:pt idx="5">
                  <c:v>Ensemble</c:v>
                </c:pt>
              </c:strCache>
            </c:strRef>
          </c:cat>
          <c:val>
            <c:numRef>
              <c:f>'Graphe 4_salaires'!$F$4:$F$9</c:f>
              <c:numCache>
                <c:formatCode>########0.00</c:formatCode>
                <c:ptCount val="6"/>
                <c:pt idx="0">
                  <c:v>1493.31</c:v>
                </c:pt>
                <c:pt idx="1">
                  <c:v>1362.45</c:v>
                </c:pt>
                <c:pt idx="2">
                  <c:v>1274.8599999999999</c:v>
                </c:pt>
                <c:pt idx="3">
                  <c:v>1360.09</c:v>
                </c:pt>
                <c:pt idx="4">
                  <c:v>1270.1099999999999</c:v>
                </c:pt>
                <c:pt idx="5">
                  <c:v>1363.21</c:v>
                </c:pt>
              </c:numCache>
            </c:numRef>
          </c:val>
          <c:extLst>
            <c:ext xmlns:c16="http://schemas.microsoft.com/office/drawing/2014/chart" uri="{C3380CC4-5D6E-409C-BE32-E72D297353CC}">
              <c16:uniqueId val="{00000002-C632-4F95-8A02-CFAE6AED1670}"/>
            </c:ext>
          </c:extLst>
        </c:ser>
        <c:dLbls>
          <c:showLegendKey val="0"/>
          <c:showVal val="0"/>
          <c:showCatName val="0"/>
          <c:showSerName val="0"/>
          <c:showPercent val="0"/>
          <c:showBubbleSize val="0"/>
        </c:dLbls>
        <c:gapWidth val="219"/>
        <c:overlap val="-27"/>
        <c:axId val="677787744"/>
        <c:axId val="677788072"/>
      </c:barChart>
      <c:catAx>
        <c:axId val="67778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7788072"/>
        <c:crosses val="autoZero"/>
        <c:auto val="1"/>
        <c:lblAlgn val="ctr"/>
        <c:lblOffset val="100"/>
        <c:noMultiLvlLbl val="0"/>
      </c:catAx>
      <c:valAx>
        <c:axId val="6777880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778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Part</a:t>
            </a:r>
            <a:r>
              <a:rPr lang="fr-FR" baseline="0"/>
              <a:t> des entrées par mois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Graphe_saisonnalité!$C$3</c:f>
              <c:strCache>
                <c:ptCount val="1"/>
                <c:pt idx="0">
                  <c:v>2018</c:v>
                </c:pt>
              </c:strCache>
            </c:strRef>
          </c:tx>
          <c:spPr>
            <a:ln w="28575" cap="rnd">
              <a:solidFill>
                <a:schemeClr val="accent1"/>
              </a:solidFill>
              <a:round/>
            </a:ln>
            <a:effectLst/>
          </c:spPr>
          <c:marker>
            <c:symbol val="none"/>
          </c:marker>
          <c:cat>
            <c:strRef>
              <c:f>Graphe_saisonnalité!$B$4:$B$15</c:f>
              <c:strCache>
                <c:ptCount val="12"/>
                <c:pt idx="0">
                  <c:v>Janvier</c:v>
                </c:pt>
                <c:pt idx="1">
                  <c:v>Fevrier </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Graphe_saisonnalité!$C$4:$C$15</c:f>
              <c:numCache>
                <c:formatCode>0.0</c:formatCode>
                <c:ptCount val="12"/>
                <c:pt idx="0">
                  <c:v>4.8611000000000004</c:v>
                </c:pt>
                <c:pt idx="1">
                  <c:v>3.464</c:v>
                </c:pt>
                <c:pt idx="2">
                  <c:v>4.1778000000000004</c:v>
                </c:pt>
                <c:pt idx="3">
                  <c:v>3.8353999999999999</c:v>
                </c:pt>
                <c:pt idx="4">
                  <c:v>2.5223</c:v>
                </c:pt>
                <c:pt idx="5">
                  <c:v>2.6435</c:v>
                </c:pt>
                <c:pt idx="6">
                  <c:v>4.5567000000000002</c:v>
                </c:pt>
                <c:pt idx="7">
                  <c:v>8.0195000000000007</c:v>
                </c:pt>
                <c:pt idx="8">
                  <c:v>40.595399999999998</c:v>
                </c:pt>
                <c:pt idx="9">
                  <c:v>15.9605</c:v>
                </c:pt>
                <c:pt idx="10">
                  <c:v>6.2668999999999997</c:v>
                </c:pt>
                <c:pt idx="11">
                  <c:v>3.0969000000000002</c:v>
                </c:pt>
              </c:numCache>
            </c:numRef>
          </c:val>
          <c:smooth val="0"/>
          <c:extLst>
            <c:ext xmlns:c16="http://schemas.microsoft.com/office/drawing/2014/chart" uri="{C3380CC4-5D6E-409C-BE32-E72D297353CC}">
              <c16:uniqueId val="{00000000-0900-4E85-BB9A-0CF3D797CC58}"/>
            </c:ext>
          </c:extLst>
        </c:ser>
        <c:ser>
          <c:idx val="1"/>
          <c:order val="1"/>
          <c:tx>
            <c:strRef>
              <c:f>Graphe_saisonnalité!$D$3</c:f>
              <c:strCache>
                <c:ptCount val="1"/>
                <c:pt idx="0">
                  <c:v>2019</c:v>
                </c:pt>
              </c:strCache>
            </c:strRef>
          </c:tx>
          <c:spPr>
            <a:ln w="28575" cap="rnd">
              <a:solidFill>
                <a:schemeClr val="accent2"/>
              </a:solidFill>
              <a:round/>
            </a:ln>
            <a:effectLst/>
          </c:spPr>
          <c:marker>
            <c:symbol val="none"/>
          </c:marker>
          <c:cat>
            <c:strRef>
              <c:f>Graphe_saisonnalité!$B$4:$B$15</c:f>
              <c:strCache>
                <c:ptCount val="12"/>
                <c:pt idx="0">
                  <c:v>Janvier</c:v>
                </c:pt>
                <c:pt idx="1">
                  <c:v>Fevrier </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Graphe_saisonnalité!$D$4:$D$15</c:f>
              <c:numCache>
                <c:formatCode>0.0</c:formatCode>
                <c:ptCount val="12"/>
                <c:pt idx="0">
                  <c:v>5.2449000000000003</c:v>
                </c:pt>
                <c:pt idx="1">
                  <c:v>4.1028000000000002</c:v>
                </c:pt>
                <c:pt idx="2">
                  <c:v>4.5838999999999999</c:v>
                </c:pt>
                <c:pt idx="3">
                  <c:v>4.1371000000000002</c:v>
                </c:pt>
                <c:pt idx="4">
                  <c:v>2.7010999999999998</c:v>
                </c:pt>
                <c:pt idx="5">
                  <c:v>2.8784999999999998</c:v>
                </c:pt>
                <c:pt idx="6">
                  <c:v>4.5308000000000002</c:v>
                </c:pt>
                <c:pt idx="7">
                  <c:v>8.2120999999999995</c:v>
                </c:pt>
                <c:pt idx="8">
                  <c:v>42.855899999999998</c:v>
                </c:pt>
                <c:pt idx="9">
                  <c:v>12.135400000000001</c:v>
                </c:pt>
                <c:pt idx="10">
                  <c:v>5.7381000000000002</c:v>
                </c:pt>
                <c:pt idx="11">
                  <c:v>2.8795999999999999</c:v>
                </c:pt>
              </c:numCache>
            </c:numRef>
          </c:val>
          <c:smooth val="0"/>
          <c:extLst>
            <c:ext xmlns:c16="http://schemas.microsoft.com/office/drawing/2014/chart" uri="{C3380CC4-5D6E-409C-BE32-E72D297353CC}">
              <c16:uniqueId val="{00000001-0900-4E85-BB9A-0CF3D797CC58}"/>
            </c:ext>
          </c:extLst>
        </c:ser>
        <c:dLbls>
          <c:showLegendKey val="0"/>
          <c:showVal val="0"/>
          <c:showCatName val="0"/>
          <c:showSerName val="0"/>
          <c:showPercent val="0"/>
          <c:showBubbleSize val="0"/>
        </c:dLbls>
        <c:smooth val="0"/>
        <c:axId val="42439040"/>
        <c:axId val="42440576"/>
      </c:lineChart>
      <c:catAx>
        <c:axId val="4243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40576"/>
        <c:crosses val="autoZero"/>
        <c:auto val="1"/>
        <c:lblAlgn val="ctr"/>
        <c:lblOffset val="100"/>
        <c:noMultiLvlLbl val="0"/>
      </c:catAx>
      <c:valAx>
        <c:axId val="42440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4390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'Graphe 3_taille entreprises'!$A$4</c:f>
              <c:strCache>
                <c:ptCount val="1"/>
                <c:pt idx="0">
                  <c:v>0 à 4 salariés </c:v>
                </c:pt>
              </c:strCache>
            </c:strRef>
          </c:tx>
          <c:spPr>
            <a:ln w="28575" cap="rnd">
              <a:solidFill>
                <a:schemeClr val="accent1"/>
              </a:solidFill>
              <a:round/>
            </a:ln>
            <a:effectLst/>
          </c:spPr>
          <c:marker>
            <c:symbol val="none"/>
          </c:marker>
          <c:cat>
            <c:numRef>
              <c:f>'Graphe 3_taille entreprises'!$B$3:$I$3</c:f>
              <c:numCache>
                <c:formatCode>General</c:formatCode>
                <c:ptCount val="8"/>
                <c:pt idx="0">
                  <c:v>2012</c:v>
                </c:pt>
                <c:pt idx="1">
                  <c:v>2013</c:v>
                </c:pt>
                <c:pt idx="2">
                  <c:v>2014</c:v>
                </c:pt>
                <c:pt idx="3">
                  <c:v>2015</c:v>
                </c:pt>
                <c:pt idx="4">
                  <c:v>2016</c:v>
                </c:pt>
                <c:pt idx="5">
                  <c:v>2017</c:v>
                </c:pt>
                <c:pt idx="6">
                  <c:v>2018</c:v>
                </c:pt>
                <c:pt idx="7">
                  <c:v>2019</c:v>
                </c:pt>
              </c:numCache>
            </c:numRef>
          </c:cat>
          <c:val>
            <c:numRef>
              <c:f>'Graphe 3_taille entreprises'!$B$4:$I$4</c:f>
              <c:numCache>
                <c:formatCode>0</c:formatCode>
                <c:ptCount val="8"/>
                <c:pt idx="0">
                  <c:v>45487.178774999993</c:v>
                </c:pt>
                <c:pt idx="1">
                  <c:v>40743.242033999995</c:v>
                </c:pt>
                <c:pt idx="2">
                  <c:v>36910.785032</c:v>
                </c:pt>
                <c:pt idx="3">
                  <c:v>39690.232841999998</c:v>
                </c:pt>
                <c:pt idx="4">
                  <c:v>45834.417856</c:v>
                </c:pt>
                <c:pt idx="5">
                  <c:v>50359.789449000004</c:v>
                </c:pt>
                <c:pt idx="6">
                  <c:v>70600.86808</c:v>
                </c:pt>
                <c:pt idx="7">
                  <c:v>50573.243855999994</c:v>
                </c:pt>
              </c:numCache>
            </c:numRef>
          </c:val>
          <c:smooth val="0"/>
          <c:extLst>
            <c:ext xmlns:c16="http://schemas.microsoft.com/office/drawing/2014/chart" uri="{C3380CC4-5D6E-409C-BE32-E72D297353CC}">
              <c16:uniqueId val="{00000000-4362-466B-AE8A-16BC15E38294}"/>
            </c:ext>
          </c:extLst>
        </c:ser>
        <c:ser>
          <c:idx val="1"/>
          <c:order val="1"/>
          <c:tx>
            <c:strRef>
              <c:f>'Graphe 3_taille entreprises'!$A$5</c:f>
              <c:strCache>
                <c:ptCount val="1"/>
                <c:pt idx="0">
                  <c:v>5 à 9 salariés </c:v>
                </c:pt>
              </c:strCache>
            </c:strRef>
          </c:tx>
          <c:spPr>
            <a:ln w="28575" cap="rnd">
              <a:solidFill>
                <a:schemeClr val="accent2"/>
              </a:solidFill>
              <a:round/>
            </a:ln>
            <a:effectLst/>
          </c:spPr>
          <c:marker>
            <c:symbol val="none"/>
          </c:marker>
          <c:cat>
            <c:numRef>
              <c:f>'Graphe 3_taille entreprises'!$B$3:$I$3</c:f>
              <c:numCache>
                <c:formatCode>General</c:formatCode>
                <c:ptCount val="8"/>
                <c:pt idx="0">
                  <c:v>2012</c:v>
                </c:pt>
                <c:pt idx="1">
                  <c:v>2013</c:v>
                </c:pt>
                <c:pt idx="2">
                  <c:v>2014</c:v>
                </c:pt>
                <c:pt idx="3">
                  <c:v>2015</c:v>
                </c:pt>
                <c:pt idx="4">
                  <c:v>2016</c:v>
                </c:pt>
                <c:pt idx="5">
                  <c:v>2017</c:v>
                </c:pt>
                <c:pt idx="6">
                  <c:v>2018</c:v>
                </c:pt>
                <c:pt idx="7">
                  <c:v>2019</c:v>
                </c:pt>
              </c:numCache>
            </c:numRef>
          </c:cat>
          <c:val>
            <c:numRef>
              <c:f>'Graphe 3_taille entreprises'!$B$5:$I$5</c:f>
              <c:numCache>
                <c:formatCode>0</c:formatCode>
                <c:ptCount val="8"/>
                <c:pt idx="0">
                  <c:v>20680.395949999998</c:v>
                </c:pt>
                <c:pt idx="1">
                  <c:v>18450.024318</c:v>
                </c:pt>
                <c:pt idx="2">
                  <c:v>18181.762500000001</c:v>
                </c:pt>
                <c:pt idx="3">
                  <c:v>19018.441805999999</c:v>
                </c:pt>
                <c:pt idx="4">
                  <c:v>19297.232169999999</c:v>
                </c:pt>
                <c:pt idx="5">
                  <c:v>20075.105501999999</c:v>
                </c:pt>
                <c:pt idx="6">
                  <c:v>21234.166795000001</c:v>
                </c:pt>
                <c:pt idx="7">
                  <c:v>20061.731900999999</c:v>
                </c:pt>
              </c:numCache>
            </c:numRef>
          </c:val>
          <c:smooth val="0"/>
          <c:extLst>
            <c:ext xmlns:c16="http://schemas.microsoft.com/office/drawing/2014/chart" uri="{C3380CC4-5D6E-409C-BE32-E72D297353CC}">
              <c16:uniqueId val="{00000001-4362-466B-AE8A-16BC15E38294}"/>
            </c:ext>
          </c:extLst>
        </c:ser>
        <c:ser>
          <c:idx val="2"/>
          <c:order val="2"/>
          <c:tx>
            <c:strRef>
              <c:f>'Graphe 3_taille entreprises'!$A$6</c:f>
              <c:strCache>
                <c:ptCount val="1"/>
                <c:pt idx="0">
                  <c:v>10 à 49 salariés </c:v>
                </c:pt>
              </c:strCache>
            </c:strRef>
          </c:tx>
          <c:spPr>
            <a:ln w="28575" cap="rnd">
              <a:solidFill>
                <a:schemeClr val="accent3"/>
              </a:solidFill>
              <a:round/>
            </a:ln>
            <a:effectLst/>
          </c:spPr>
          <c:marker>
            <c:symbol val="none"/>
          </c:marker>
          <c:cat>
            <c:numRef>
              <c:f>'Graphe 3_taille entreprises'!$B$3:$I$3</c:f>
              <c:numCache>
                <c:formatCode>General</c:formatCode>
                <c:ptCount val="8"/>
                <c:pt idx="0">
                  <c:v>2012</c:v>
                </c:pt>
                <c:pt idx="1">
                  <c:v>2013</c:v>
                </c:pt>
                <c:pt idx="2">
                  <c:v>2014</c:v>
                </c:pt>
                <c:pt idx="3">
                  <c:v>2015</c:v>
                </c:pt>
                <c:pt idx="4">
                  <c:v>2016</c:v>
                </c:pt>
                <c:pt idx="5">
                  <c:v>2017</c:v>
                </c:pt>
                <c:pt idx="6">
                  <c:v>2018</c:v>
                </c:pt>
                <c:pt idx="7">
                  <c:v>2019</c:v>
                </c:pt>
              </c:numCache>
            </c:numRef>
          </c:cat>
          <c:val>
            <c:numRef>
              <c:f>'Graphe 3_taille entreprises'!$B$6:$I$6</c:f>
              <c:numCache>
                <c:formatCode>0</c:formatCode>
                <c:ptCount val="8"/>
                <c:pt idx="0">
                  <c:v>38141.941899999998</c:v>
                </c:pt>
                <c:pt idx="1">
                  <c:v>34047.465210000002</c:v>
                </c:pt>
                <c:pt idx="2">
                  <c:v>34124.237091999996</c:v>
                </c:pt>
                <c:pt idx="3">
                  <c:v>36542.642526000003</c:v>
                </c:pt>
                <c:pt idx="4">
                  <c:v>37025.801233999999</c:v>
                </c:pt>
                <c:pt idx="5">
                  <c:v>40587.599934000005</c:v>
                </c:pt>
                <c:pt idx="6">
                  <c:v>42889.933198999992</c:v>
                </c:pt>
                <c:pt idx="7">
                  <c:v>43381.174314000004</c:v>
                </c:pt>
              </c:numCache>
            </c:numRef>
          </c:val>
          <c:smooth val="0"/>
          <c:extLst>
            <c:ext xmlns:c16="http://schemas.microsoft.com/office/drawing/2014/chart" uri="{C3380CC4-5D6E-409C-BE32-E72D297353CC}">
              <c16:uniqueId val="{00000002-4362-466B-AE8A-16BC15E38294}"/>
            </c:ext>
          </c:extLst>
        </c:ser>
        <c:ser>
          <c:idx val="3"/>
          <c:order val="3"/>
          <c:tx>
            <c:strRef>
              <c:f>'Graphe 3_taille entreprises'!$A$7</c:f>
              <c:strCache>
                <c:ptCount val="1"/>
                <c:pt idx="0">
                  <c:v>50 à 199 salariés </c:v>
                </c:pt>
              </c:strCache>
            </c:strRef>
          </c:tx>
          <c:spPr>
            <a:ln w="28575" cap="rnd">
              <a:solidFill>
                <a:schemeClr val="accent4"/>
              </a:solidFill>
              <a:round/>
            </a:ln>
            <a:effectLst/>
          </c:spPr>
          <c:marker>
            <c:symbol val="none"/>
          </c:marker>
          <c:cat>
            <c:numRef>
              <c:f>'Graphe 3_taille entreprises'!$B$3:$I$3</c:f>
              <c:numCache>
                <c:formatCode>General</c:formatCode>
                <c:ptCount val="8"/>
                <c:pt idx="0">
                  <c:v>2012</c:v>
                </c:pt>
                <c:pt idx="1">
                  <c:v>2013</c:v>
                </c:pt>
                <c:pt idx="2">
                  <c:v>2014</c:v>
                </c:pt>
                <c:pt idx="3">
                  <c:v>2015</c:v>
                </c:pt>
                <c:pt idx="4">
                  <c:v>2016</c:v>
                </c:pt>
                <c:pt idx="5">
                  <c:v>2017</c:v>
                </c:pt>
                <c:pt idx="6">
                  <c:v>2018</c:v>
                </c:pt>
                <c:pt idx="7">
                  <c:v>2019</c:v>
                </c:pt>
              </c:numCache>
            </c:numRef>
          </c:cat>
          <c:val>
            <c:numRef>
              <c:f>'Graphe 3_taille entreprises'!$B$7:$I$7</c:f>
              <c:numCache>
                <c:formatCode>0</c:formatCode>
                <c:ptCount val="8"/>
                <c:pt idx="0">
                  <c:v>24840.759575</c:v>
                </c:pt>
                <c:pt idx="1">
                  <c:v>22211.300562</c:v>
                </c:pt>
                <c:pt idx="2">
                  <c:v>22547.148580000001</c:v>
                </c:pt>
                <c:pt idx="3">
                  <c:v>24511.390253999998</c:v>
                </c:pt>
                <c:pt idx="4">
                  <c:v>26580.548057999997</c:v>
                </c:pt>
                <c:pt idx="5">
                  <c:v>27793.031984999998</c:v>
                </c:pt>
                <c:pt idx="6">
                  <c:v>28570.376630000002</c:v>
                </c:pt>
                <c:pt idx="7">
                  <c:v>28946.078829000002</c:v>
                </c:pt>
              </c:numCache>
            </c:numRef>
          </c:val>
          <c:smooth val="0"/>
          <c:extLst>
            <c:ext xmlns:c16="http://schemas.microsoft.com/office/drawing/2014/chart" uri="{C3380CC4-5D6E-409C-BE32-E72D297353CC}">
              <c16:uniqueId val="{00000003-4362-466B-AE8A-16BC15E38294}"/>
            </c:ext>
          </c:extLst>
        </c:ser>
        <c:ser>
          <c:idx val="4"/>
          <c:order val="4"/>
          <c:tx>
            <c:strRef>
              <c:f>'Graphe 3_taille entreprises'!$A$8</c:f>
              <c:strCache>
                <c:ptCount val="1"/>
                <c:pt idx="0">
                  <c:v>200 à 250 slariés</c:v>
                </c:pt>
              </c:strCache>
            </c:strRef>
          </c:tx>
          <c:spPr>
            <a:ln w="28575" cap="rnd">
              <a:solidFill>
                <a:schemeClr val="accent5"/>
              </a:solidFill>
              <a:round/>
            </a:ln>
            <a:effectLst/>
          </c:spPr>
          <c:marker>
            <c:symbol val="none"/>
          </c:marker>
          <c:cat>
            <c:numRef>
              <c:f>'Graphe 3_taille entreprises'!$B$3:$I$3</c:f>
              <c:numCache>
                <c:formatCode>General</c:formatCode>
                <c:ptCount val="8"/>
                <c:pt idx="0">
                  <c:v>2012</c:v>
                </c:pt>
                <c:pt idx="1">
                  <c:v>2013</c:v>
                </c:pt>
                <c:pt idx="2">
                  <c:v>2014</c:v>
                </c:pt>
                <c:pt idx="3">
                  <c:v>2015</c:v>
                </c:pt>
                <c:pt idx="4">
                  <c:v>2016</c:v>
                </c:pt>
                <c:pt idx="5">
                  <c:v>2017</c:v>
                </c:pt>
                <c:pt idx="6">
                  <c:v>2018</c:v>
                </c:pt>
                <c:pt idx="7">
                  <c:v>2019</c:v>
                </c:pt>
              </c:numCache>
            </c:numRef>
          </c:cat>
          <c:val>
            <c:numRef>
              <c:f>'Graphe 3_taille entreprises'!$B$8:$I$8</c:f>
              <c:numCache>
                <c:formatCode>0</c:formatCode>
                <c:ptCount val="8"/>
                <c:pt idx="0">
                  <c:v>4526.2395749999996</c:v>
                </c:pt>
                <c:pt idx="1">
                  <c:v>4860.7634459999999</c:v>
                </c:pt>
                <c:pt idx="2">
                  <c:v>6177.6560119999995</c:v>
                </c:pt>
                <c:pt idx="3">
                  <c:v>4795.920948</c:v>
                </c:pt>
                <c:pt idx="4">
                  <c:v>5157.1923779999997</c:v>
                </c:pt>
                <c:pt idx="5">
                  <c:v>5670.9881460000006</c:v>
                </c:pt>
                <c:pt idx="6">
                  <c:v>5480.3241190000008</c:v>
                </c:pt>
                <c:pt idx="7">
                  <c:v>5623.1372640000009</c:v>
                </c:pt>
              </c:numCache>
            </c:numRef>
          </c:val>
          <c:smooth val="0"/>
          <c:extLst>
            <c:ext xmlns:c16="http://schemas.microsoft.com/office/drawing/2014/chart" uri="{C3380CC4-5D6E-409C-BE32-E72D297353CC}">
              <c16:uniqueId val="{00000004-4362-466B-AE8A-16BC15E38294}"/>
            </c:ext>
          </c:extLst>
        </c:ser>
        <c:ser>
          <c:idx val="5"/>
          <c:order val="5"/>
          <c:tx>
            <c:strRef>
              <c:f>'Graphe 3_taille entreprises'!$A$9</c:f>
              <c:strCache>
                <c:ptCount val="1"/>
                <c:pt idx="0">
                  <c:v>Plus de 250 salariés </c:v>
                </c:pt>
              </c:strCache>
            </c:strRef>
          </c:tx>
          <c:spPr>
            <a:ln w="28575" cap="rnd">
              <a:solidFill>
                <a:schemeClr val="accent6"/>
              </a:solidFill>
              <a:round/>
            </a:ln>
            <a:effectLst/>
          </c:spPr>
          <c:marker>
            <c:symbol val="none"/>
          </c:marker>
          <c:cat>
            <c:numRef>
              <c:f>'Graphe 3_taille entreprises'!$B$3:$I$3</c:f>
              <c:numCache>
                <c:formatCode>General</c:formatCode>
                <c:ptCount val="8"/>
                <c:pt idx="0">
                  <c:v>2012</c:v>
                </c:pt>
                <c:pt idx="1">
                  <c:v>2013</c:v>
                </c:pt>
                <c:pt idx="2">
                  <c:v>2014</c:v>
                </c:pt>
                <c:pt idx="3">
                  <c:v>2015</c:v>
                </c:pt>
                <c:pt idx="4">
                  <c:v>2016</c:v>
                </c:pt>
                <c:pt idx="5">
                  <c:v>2017</c:v>
                </c:pt>
                <c:pt idx="6">
                  <c:v>2018</c:v>
                </c:pt>
                <c:pt idx="7">
                  <c:v>2019</c:v>
                </c:pt>
              </c:numCache>
            </c:numRef>
          </c:cat>
          <c:val>
            <c:numRef>
              <c:f>'Graphe 3_taille entreprises'!$B$9:$I$9</c:f>
              <c:numCache>
                <c:formatCode>0</c:formatCode>
                <c:ptCount val="8"/>
                <c:pt idx="0">
                  <c:v>45148.663049999996</c:v>
                </c:pt>
                <c:pt idx="1">
                  <c:v>52508.031608999998</c:v>
                </c:pt>
                <c:pt idx="2">
                  <c:v>58366.410783999992</c:v>
                </c:pt>
                <c:pt idx="3">
                  <c:v>61315.18574999999</c:v>
                </c:pt>
                <c:pt idx="4">
                  <c:v>61430.808303999991</c:v>
                </c:pt>
                <c:pt idx="5">
                  <c:v>64790.275707000001</c:v>
                </c:pt>
                <c:pt idx="6">
                  <c:v>66623.331177</c:v>
                </c:pt>
                <c:pt idx="7">
                  <c:v>70108.572077999997</c:v>
                </c:pt>
              </c:numCache>
            </c:numRef>
          </c:val>
          <c:smooth val="0"/>
          <c:extLst>
            <c:ext xmlns:c16="http://schemas.microsoft.com/office/drawing/2014/chart" uri="{C3380CC4-5D6E-409C-BE32-E72D297353CC}">
              <c16:uniqueId val="{00000005-4362-466B-AE8A-16BC15E38294}"/>
            </c:ext>
          </c:extLst>
        </c:ser>
        <c:dLbls>
          <c:showLegendKey val="0"/>
          <c:showVal val="0"/>
          <c:showCatName val="0"/>
          <c:showSerName val="0"/>
          <c:showPercent val="0"/>
          <c:showBubbleSize val="0"/>
        </c:dLbls>
        <c:smooth val="0"/>
        <c:axId val="565141784"/>
        <c:axId val="565138504"/>
      </c:lineChart>
      <c:catAx>
        <c:axId val="565141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5138504"/>
        <c:crosses val="autoZero"/>
        <c:auto val="1"/>
        <c:lblAlgn val="ctr"/>
        <c:lblOffset val="100"/>
        <c:noMultiLvlLbl val="0"/>
      </c:catAx>
      <c:valAx>
        <c:axId val="56513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5141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A503-46D5-A317-FE6FE2575F3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A503-46D5-A317-FE6FE2575F3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A503-46D5-A317-FE6FE2575F3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A503-46D5-A317-FE6FE2575F3B}"/>
            </c:ext>
          </c:extLst>
        </c:ser>
        <c:dLbls>
          <c:showLegendKey val="0"/>
          <c:showVal val="0"/>
          <c:showCatName val="0"/>
          <c:showSerName val="0"/>
          <c:showPercent val="0"/>
          <c:showBubbleSize val="0"/>
        </c:dLbls>
        <c:gapWidth val="150"/>
        <c:overlap val="100"/>
        <c:axId val="44808832"/>
        <c:axId val="44810624"/>
      </c:barChart>
      <c:catAx>
        <c:axId val="448088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810624"/>
        <c:crosses val="autoZero"/>
        <c:auto val="0"/>
        <c:lblAlgn val="ctr"/>
        <c:lblOffset val="100"/>
        <c:tickLblSkip val="3"/>
        <c:tickMarkSkip val="1"/>
        <c:noMultiLvlLbl val="0"/>
      </c:catAx>
      <c:valAx>
        <c:axId val="44810624"/>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80883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3FCF-4DD5-81DF-D24C7AC4D84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3FCF-4DD5-81DF-D24C7AC4D84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3FCF-4DD5-81DF-D24C7AC4D84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3FCF-4DD5-81DF-D24C7AC4D84B}"/>
            </c:ext>
          </c:extLst>
        </c:ser>
        <c:dLbls>
          <c:showLegendKey val="0"/>
          <c:showVal val="0"/>
          <c:showCatName val="0"/>
          <c:showSerName val="0"/>
          <c:showPercent val="0"/>
          <c:showBubbleSize val="0"/>
        </c:dLbls>
        <c:gapWidth val="150"/>
        <c:overlap val="100"/>
        <c:axId val="45114112"/>
        <c:axId val="45115648"/>
      </c:barChart>
      <c:catAx>
        <c:axId val="451141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115648"/>
        <c:crosses val="autoZero"/>
        <c:auto val="0"/>
        <c:lblAlgn val="ctr"/>
        <c:lblOffset val="100"/>
        <c:tickLblSkip val="3"/>
        <c:tickMarkSkip val="1"/>
        <c:noMultiLvlLbl val="0"/>
      </c:catAx>
      <c:valAx>
        <c:axId val="45115648"/>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11411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E697-4EEA-86B9-0C961E5DD12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E697-4EEA-86B9-0C961E5DD12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E697-4EEA-86B9-0C961E5DD12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E697-4EEA-86B9-0C961E5DD129}"/>
            </c:ext>
          </c:extLst>
        </c:ser>
        <c:dLbls>
          <c:showLegendKey val="0"/>
          <c:showVal val="0"/>
          <c:showCatName val="0"/>
          <c:showSerName val="0"/>
          <c:showPercent val="0"/>
          <c:showBubbleSize val="0"/>
        </c:dLbls>
        <c:gapWidth val="150"/>
        <c:overlap val="100"/>
        <c:axId val="45152896"/>
        <c:axId val="44839296"/>
      </c:barChart>
      <c:catAx>
        <c:axId val="451528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839296"/>
        <c:crosses val="autoZero"/>
        <c:auto val="0"/>
        <c:lblAlgn val="ctr"/>
        <c:lblOffset val="100"/>
        <c:tickLblSkip val="3"/>
        <c:tickMarkSkip val="1"/>
        <c:noMultiLvlLbl val="0"/>
      </c:catAx>
      <c:valAx>
        <c:axId val="44839296"/>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15289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D812-4D52-B399-FC1FF33AAFA7}"/>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D812-4D52-B399-FC1FF33AAFA7}"/>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D812-4D52-B399-FC1FF33AAFA7}"/>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D812-4D52-B399-FC1FF33AAFA7}"/>
            </c:ext>
          </c:extLst>
        </c:ser>
        <c:dLbls>
          <c:showLegendKey val="0"/>
          <c:showVal val="0"/>
          <c:showCatName val="0"/>
          <c:showSerName val="0"/>
          <c:showPercent val="0"/>
          <c:showBubbleSize val="0"/>
        </c:dLbls>
        <c:gapWidth val="150"/>
        <c:overlap val="100"/>
        <c:axId val="44888832"/>
        <c:axId val="44890368"/>
      </c:barChart>
      <c:catAx>
        <c:axId val="448888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890368"/>
        <c:crosses val="autoZero"/>
        <c:auto val="0"/>
        <c:lblAlgn val="ctr"/>
        <c:lblOffset val="100"/>
        <c:tickLblSkip val="3"/>
        <c:tickMarkSkip val="1"/>
        <c:noMultiLvlLbl val="0"/>
      </c:catAx>
      <c:valAx>
        <c:axId val="44890368"/>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88883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7FC9-45B1-AE30-EA96B4F7275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7FC9-45B1-AE30-EA96B4F7275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7FC9-45B1-AE30-EA96B4F7275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7FC9-45B1-AE30-EA96B4F7275B}"/>
            </c:ext>
          </c:extLst>
        </c:ser>
        <c:dLbls>
          <c:showLegendKey val="0"/>
          <c:showVal val="0"/>
          <c:showCatName val="0"/>
          <c:showSerName val="0"/>
          <c:showPercent val="0"/>
          <c:showBubbleSize val="0"/>
        </c:dLbls>
        <c:gapWidth val="150"/>
        <c:overlap val="100"/>
        <c:axId val="44980864"/>
        <c:axId val="44986752"/>
      </c:barChart>
      <c:catAx>
        <c:axId val="449808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986752"/>
        <c:crosses val="autoZero"/>
        <c:auto val="0"/>
        <c:lblAlgn val="ctr"/>
        <c:lblOffset val="100"/>
        <c:tickLblSkip val="3"/>
        <c:tickMarkSkip val="1"/>
        <c:noMultiLvlLbl val="0"/>
      </c:catAx>
      <c:valAx>
        <c:axId val="44986752"/>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9808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F86D-4791-A6F2-74E861DF5903}"/>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F86D-4791-A6F2-74E861DF5903}"/>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F86D-4791-A6F2-74E861DF5903}"/>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F86D-4791-A6F2-74E861DF5903}"/>
            </c:ext>
          </c:extLst>
        </c:ser>
        <c:dLbls>
          <c:showLegendKey val="0"/>
          <c:showVal val="0"/>
          <c:showCatName val="0"/>
          <c:showSerName val="0"/>
          <c:showPercent val="0"/>
          <c:showBubbleSize val="0"/>
        </c:dLbls>
        <c:gapWidth val="150"/>
        <c:overlap val="100"/>
        <c:axId val="45036288"/>
        <c:axId val="45037824"/>
      </c:barChart>
      <c:catAx>
        <c:axId val="450362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037824"/>
        <c:crosses val="autoZero"/>
        <c:auto val="0"/>
        <c:lblAlgn val="ctr"/>
        <c:lblOffset val="100"/>
        <c:tickLblSkip val="3"/>
        <c:tickMarkSkip val="1"/>
        <c:noMultiLvlLbl val="0"/>
      </c:catAx>
      <c:valAx>
        <c:axId val="45037824"/>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03628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2" Type="http://schemas.openxmlformats.org/officeDocument/2006/relationships/chart" Target="../charts/chart5.xml"/><Relationship Id="rId16" Type="http://schemas.openxmlformats.org/officeDocument/2006/relationships/chart" Target="../charts/chart19.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absoluteAnchor>
    <xdr:pos x="1285875" y="581025"/>
    <xdr:ext cx="10106025" cy="6048375"/>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609600</xdr:colOff>
      <xdr:row>2</xdr:row>
      <xdr:rowOff>28575</xdr:rowOff>
    </xdr:from>
    <xdr:to>
      <xdr:col>7</xdr:col>
      <xdr:colOff>227981</xdr:colOff>
      <xdr:row>27</xdr:row>
      <xdr:rowOff>56551</xdr:rowOff>
    </xdr:to>
    <xdr:pic>
      <xdr:nvPicPr>
        <xdr:cNvPr id="3" name="Image 2"/>
        <xdr:cNvPicPr>
          <a:picLocks noChangeAspect="1"/>
        </xdr:cNvPicPr>
      </xdr:nvPicPr>
      <xdr:blipFill>
        <a:blip xmlns:r="http://schemas.openxmlformats.org/officeDocument/2006/relationships" r:embed="rId1"/>
        <a:stretch>
          <a:fillRect/>
        </a:stretch>
      </xdr:blipFill>
      <xdr:spPr>
        <a:xfrm>
          <a:off x="609600" y="409575"/>
          <a:ext cx="4952381" cy="4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866775</xdr:colOff>
      <xdr:row>7</xdr:row>
      <xdr:rowOff>161925</xdr:rowOff>
    </xdr:from>
    <xdr:to>
      <xdr:col>10</xdr:col>
      <xdr:colOff>152400</xdr:colOff>
      <xdr:row>21</xdr:row>
      <xdr:rowOff>9525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476250</xdr:colOff>
      <xdr:row>0</xdr:row>
      <xdr:rowOff>123825</xdr:rowOff>
    </xdr:from>
    <xdr:to>
      <xdr:col>15</xdr:col>
      <xdr:colOff>476250</xdr:colOff>
      <xdr:row>15</xdr:row>
      <xdr:rowOff>9525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0</xdr:colOff>
      <xdr:row>4</xdr:row>
      <xdr:rowOff>0</xdr:rowOff>
    </xdr:to>
    <xdr:graphicFrame macro="">
      <xdr:nvGraphicFramePr>
        <xdr:cNvPr id="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5"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6"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7"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2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2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2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30"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31"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3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33"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428625</xdr:colOff>
      <xdr:row>2</xdr:row>
      <xdr:rowOff>190499</xdr:rowOff>
    </xdr:from>
    <xdr:to>
      <xdr:col>12</xdr:col>
      <xdr:colOff>428625</xdr:colOff>
      <xdr:row>15</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209550</xdr:colOff>
      <xdr:row>1</xdr:row>
      <xdr:rowOff>47625</xdr:rowOff>
    </xdr:from>
    <xdr:to>
      <xdr:col>11</xdr:col>
      <xdr:colOff>209550</xdr:colOff>
      <xdr:row>15</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50"/>
  <sheetViews>
    <sheetView tabSelected="1" workbookViewId="0">
      <selection sqref="A1:L1"/>
    </sheetView>
  </sheetViews>
  <sheetFormatPr baseColWidth="10" defaultRowHeight="15" x14ac:dyDescent="0.25"/>
  <cols>
    <col min="15" max="15" width="15.140625" customWidth="1"/>
  </cols>
  <sheetData>
    <row r="1" spans="1:12" x14ac:dyDescent="0.25">
      <c r="A1" s="293" t="s">
        <v>173</v>
      </c>
      <c r="B1" s="294"/>
      <c r="C1" s="294"/>
      <c r="D1" s="294"/>
      <c r="E1" s="294"/>
      <c r="F1" s="294"/>
      <c r="G1" s="294"/>
      <c r="H1" s="294"/>
      <c r="I1" s="294"/>
      <c r="J1" s="294"/>
      <c r="K1" s="294"/>
      <c r="L1" s="294"/>
    </row>
    <row r="2" spans="1:12" x14ac:dyDescent="0.25">
      <c r="A2" s="233" t="s">
        <v>157</v>
      </c>
      <c r="B2" s="234"/>
      <c r="C2" s="234"/>
      <c r="D2" s="234"/>
      <c r="E2" s="234"/>
      <c r="F2" s="234"/>
      <c r="G2" s="234"/>
      <c r="H2" s="234"/>
      <c r="I2" s="234"/>
      <c r="J2" s="234"/>
      <c r="K2" s="234"/>
      <c r="L2" s="234"/>
    </row>
    <row r="3" spans="1:12" ht="23.25" customHeight="1" x14ac:dyDescent="0.25">
      <c r="A3" s="285" t="s">
        <v>158</v>
      </c>
      <c r="B3" s="286"/>
      <c r="C3" s="286"/>
      <c r="D3" s="286"/>
      <c r="E3" s="286"/>
      <c r="F3" s="286"/>
      <c r="G3" s="286"/>
      <c r="H3" s="286"/>
      <c r="I3" s="286"/>
      <c r="J3" s="286"/>
      <c r="K3" s="286"/>
      <c r="L3" s="287"/>
    </row>
    <row r="4" spans="1:12" x14ac:dyDescent="0.25">
      <c r="A4" s="233" t="s">
        <v>159</v>
      </c>
      <c r="B4" s="234"/>
      <c r="C4" s="234"/>
      <c r="D4" s="234"/>
      <c r="E4" s="234"/>
      <c r="F4" s="234"/>
      <c r="G4" s="234"/>
      <c r="H4" s="234"/>
      <c r="I4" s="234"/>
      <c r="J4" s="234"/>
      <c r="K4" s="234"/>
      <c r="L4" s="234"/>
    </row>
    <row r="5" spans="1:12" ht="70.5" customHeight="1" x14ac:dyDescent="0.25">
      <c r="A5" s="295" t="s">
        <v>160</v>
      </c>
      <c r="B5" s="296"/>
      <c r="C5" s="296"/>
      <c r="D5" s="296"/>
      <c r="E5" s="296"/>
      <c r="F5" s="296"/>
      <c r="G5" s="296"/>
      <c r="H5" s="296"/>
      <c r="I5" s="296"/>
      <c r="J5" s="296"/>
      <c r="K5" s="296"/>
      <c r="L5" s="297"/>
    </row>
    <row r="6" spans="1:12" x14ac:dyDescent="0.25">
      <c r="A6" s="233" t="s">
        <v>161</v>
      </c>
      <c r="B6" s="234"/>
      <c r="C6" s="234"/>
      <c r="D6" s="234"/>
      <c r="E6" s="234"/>
      <c r="F6" s="234"/>
      <c r="G6" s="234"/>
      <c r="H6" s="234"/>
      <c r="I6" s="234"/>
      <c r="J6" s="234"/>
      <c r="K6" s="234"/>
      <c r="L6" s="234"/>
    </row>
    <row r="7" spans="1:12" ht="56.25" customHeight="1" x14ac:dyDescent="0.25">
      <c r="A7" s="288" t="s">
        <v>176</v>
      </c>
      <c r="B7" s="289"/>
      <c r="C7" s="289"/>
      <c r="D7" s="289"/>
      <c r="E7" s="289"/>
      <c r="F7" s="289"/>
      <c r="G7" s="289"/>
      <c r="H7" s="289"/>
      <c r="I7" s="289"/>
      <c r="J7" s="289"/>
      <c r="K7" s="289"/>
      <c r="L7" s="290"/>
    </row>
    <row r="8" spans="1:12" x14ac:dyDescent="0.25">
      <c r="A8" s="233" t="s">
        <v>162</v>
      </c>
      <c r="B8" s="234"/>
      <c r="C8" s="234"/>
      <c r="D8" s="234"/>
      <c r="E8" s="234"/>
      <c r="F8" s="234"/>
      <c r="G8" s="234"/>
      <c r="H8" s="234"/>
      <c r="I8" s="234"/>
      <c r="J8" s="234"/>
      <c r="K8" s="234"/>
      <c r="L8" s="234"/>
    </row>
    <row r="9" spans="1:12" ht="15" customHeight="1" x14ac:dyDescent="0.25">
      <c r="A9" s="288" t="s">
        <v>163</v>
      </c>
      <c r="B9" s="289"/>
      <c r="C9" s="289"/>
      <c r="D9" s="289"/>
      <c r="E9" s="289"/>
      <c r="F9" s="289"/>
      <c r="G9" s="289"/>
      <c r="H9" s="289"/>
      <c r="I9" s="289"/>
      <c r="J9" s="289"/>
      <c r="K9" s="289"/>
      <c r="L9" s="290"/>
    </row>
    <row r="10" spans="1:12" x14ac:dyDescent="0.25">
      <c r="A10" s="292" t="s">
        <v>164</v>
      </c>
      <c r="B10" s="292"/>
      <c r="C10" s="292"/>
      <c r="D10" s="292"/>
      <c r="E10" s="292"/>
      <c r="F10" s="292"/>
      <c r="G10" s="292"/>
      <c r="H10" s="292"/>
      <c r="I10" s="292"/>
      <c r="J10" s="292"/>
      <c r="K10" s="292"/>
      <c r="L10" s="292"/>
    </row>
    <row r="11" spans="1:12" ht="21.75" customHeight="1" x14ac:dyDescent="0.25">
      <c r="A11" s="285" t="s">
        <v>165</v>
      </c>
      <c r="B11" s="286"/>
      <c r="C11" s="286"/>
      <c r="D11" s="286"/>
      <c r="E11" s="286"/>
      <c r="F11" s="286"/>
      <c r="G11" s="286"/>
      <c r="H11" s="286"/>
      <c r="I11" s="286"/>
      <c r="J11" s="286"/>
      <c r="K11" s="286"/>
      <c r="L11" s="287"/>
    </row>
    <row r="12" spans="1:12" ht="18" customHeight="1" x14ac:dyDescent="0.25">
      <c r="A12" s="288" t="s">
        <v>166</v>
      </c>
      <c r="B12" s="289"/>
      <c r="C12" s="289"/>
      <c r="D12" s="289"/>
      <c r="E12" s="289"/>
      <c r="F12" s="289"/>
      <c r="G12" s="289"/>
      <c r="H12" s="289"/>
      <c r="I12" s="289"/>
      <c r="J12" s="289"/>
      <c r="K12" s="289"/>
      <c r="L12" s="290"/>
    </row>
    <row r="13" spans="1:12" ht="24" customHeight="1" x14ac:dyDescent="0.25">
      <c r="A13" s="288" t="s">
        <v>167</v>
      </c>
      <c r="B13" s="289"/>
      <c r="C13" s="289"/>
      <c r="D13" s="289"/>
      <c r="E13" s="289"/>
      <c r="F13" s="289"/>
      <c r="G13" s="289"/>
      <c r="H13" s="289"/>
      <c r="I13" s="289"/>
      <c r="J13" s="289"/>
      <c r="K13" s="289"/>
      <c r="L13" s="290"/>
    </row>
    <row r="14" spans="1:12" x14ac:dyDescent="0.25">
      <c r="A14" s="291" t="s">
        <v>168</v>
      </c>
      <c r="B14" s="291"/>
      <c r="C14" s="291"/>
      <c r="D14" s="291"/>
      <c r="E14" s="291"/>
      <c r="F14" s="291"/>
      <c r="G14" s="291"/>
      <c r="H14" s="291"/>
      <c r="I14" s="291"/>
      <c r="J14" s="291"/>
      <c r="K14" s="291"/>
      <c r="L14" s="291"/>
    </row>
    <row r="15" spans="1:12" x14ac:dyDescent="0.25">
      <c r="A15" s="275"/>
      <c r="B15" s="275"/>
      <c r="C15" s="275"/>
      <c r="D15" s="275"/>
      <c r="E15" s="275"/>
      <c r="F15" s="275"/>
      <c r="G15" s="275"/>
      <c r="H15" s="275"/>
      <c r="I15" s="275"/>
      <c r="J15" s="275"/>
      <c r="K15" s="275"/>
      <c r="L15" s="275"/>
    </row>
    <row r="16" spans="1:12" ht="15" customHeight="1" x14ac:dyDescent="0.25">
      <c r="A16" s="279" t="s">
        <v>245</v>
      </c>
      <c r="B16" s="278"/>
      <c r="C16" s="276"/>
      <c r="D16" s="276"/>
      <c r="E16" s="276"/>
      <c r="F16" s="276"/>
      <c r="G16" s="276"/>
      <c r="H16" s="276"/>
      <c r="I16" s="276"/>
      <c r="J16" s="276"/>
      <c r="K16" s="276"/>
      <c r="L16" s="276"/>
    </row>
    <row r="17" spans="1:110" x14ac:dyDescent="0.25">
      <c r="A17" s="277"/>
      <c r="B17" s="277"/>
      <c r="C17" s="277"/>
      <c r="D17" s="277"/>
      <c r="E17" s="277"/>
      <c r="F17" s="277"/>
      <c r="G17" s="277"/>
      <c r="H17" s="277"/>
      <c r="I17" s="277"/>
      <c r="J17" s="277"/>
      <c r="K17" s="277"/>
      <c r="L17" s="277"/>
    </row>
    <row r="18" spans="1:110" s="235" customFormat="1" x14ac:dyDescent="0.25">
      <c r="A18" s="282" t="s">
        <v>174</v>
      </c>
      <c r="B18" s="282"/>
      <c r="C18" s="282"/>
      <c r="D18" s="282"/>
      <c r="E18" s="282"/>
      <c r="F18" s="282"/>
      <c r="G18" s="282"/>
      <c r="H18" s="282"/>
      <c r="I18" s="282"/>
      <c r="J18" s="282"/>
      <c r="K18" s="282"/>
      <c r="L18" s="282"/>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row>
    <row r="19" spans="1:110" s="235" customFormat="1" x14ac:dyDescent="0.25">
      <c r="A19" s="247"/>
      <c r="B19" s="247"/>
      <c r="C19" s="247"/>
      <c r="D19" s="247"/>
      <c r="E19" s="247"/>
      <c r="F19" s="247"/>
      <c r="G19" s="247"/>
      <c r="H19" s="247"/>
      <c r="I19" s="247"/>
      <c r="J19" s="247"/>
      <c r="K19" s="247"/>
      <c r="L19" s="247"/>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row>
    <row r="20" spans="1:110" s="235" customFormat="1" x14ac:dyDescent="0.25">
      <c r="A20" s="282" t="s">
        <v>169</v>
      </c>
      <c r="B20" s="282"/>
      <c r="C20" s="282"/>
      <c r="D20" s="282"/>
      <c r="E20" s="282"/>
      <c r="F20" s="282"/>
      <c r="G20" s="282"/>
      <c r="H20" s="282"/>
      <c r="I20" s="282"/>
      <c r="J20" s="282"/>
      <c r="K20" s="282"/>
      <c r="L20" s="282"/>
      <c r="M20" s="226"/>
      <c r="N20" s="226"/>
      <c r="O20" s="243"/>
      <c r="P20" s="240"/>
      <c r="Q20" s="240"/>
      <c r="R20" s="240"/>
      <c r="S20" s="240"/>
      <c r="T20" s="240"/>
      <c r="U20" s="240"/>
      <c r="V20" s="240"/>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row>
    <row r="21" spans="1:110" x14ac:dyDescent="0.25">
      <c r="A21" s="236"/>
      <c r="B21" s="237"/>
      <c r="C21" s="237"/>
      <c r="D21" s="237"/>
      <c r="E21" s="237"/>
      <c r="F21" s="237"/>
      <c r="G21" s="237"/>
      <c r="H21" s="237"/>
      <c r="I21" s="237"/>
      <c r="J21" s="237"/>
      <c r="K21" s="237"/>
      <c r="L21" s="238"/>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row>
    <row r="22" spans="1:110" s="235" customFormat="1" x14ac:dyDescent="0.25">
      <c r="A22" s="282" t="s">
        <v>232</v>
      </c>
      <c r="B22" s="282"/>
      <c r="C22" s="282"/>
      <c r="D22" s="282"/>
      <c r="E22" s="282"/>
      <c r="F22" s="282"/>
      <c r="G22" s="282"/>
      <c r="H22" s="282"/>
      <c r="I22" s="282"/>
      <c r="J22" s="282"/>
      <c r="K22" s="282"/>
      <c r="L22" s="282"/>
      <c r="M22" s="226"/>
      <c r="N22" s="226"/>
      <c r="O22" s="239"/>
      <c r="P22" s="240"/>
      <c r="Q22" s="240"/>
      <c r="R22" s="240"/>
      <c r="S22" s="240"/>
      <c r="T22" s="240"/>
      <c r="U22" s="240"/>
      <c r="V22" s="240"/>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row>
    <row r="23" spans="1:110" x14ac:dyDescent="0.25">
      <c r="A23" s="236"/>
      <c r="B23" s="237"/>
      <c r="C23" s="237"/>
      <c r="D23" s="237"/>
      <c r="E23" s="237"/>
      <c r="F23" s="237"/>
      <c r="G23" s="237"/>
      <c r="H23" s="237"/>
      <c r="I23" s="237"/>
      <c r="J23" s="237"/>
      <c r="K23" s="237"/>
      <c r="L23" s="238"/>
      <c r="M23" s="226"/>
      <c r="N23" s="226"/>
      <c r="O23" s="240"/>
      <c r="P23" s="240"/>
      <c r="Q23" s="240"/>
      <c r="R23" s="240"/>
      <c r="S23" s="240"/>
      <c r="T23" s="240"/>
      <c r="U23" s="240"/>
      <c r="V23" s="240"/>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row>
    <row r="24" spans="1:110" s="235" customFormat="1" x14ac:dyDescent="0.25">
      <c r="A24" s="282" t="s">
        <v>233</v>
      </c>
      <c r="B24" s="282"/>
      <c r="C24" s="282"/>
      <c r="D24" s="282"/>
      <c r="E24" s="282"/>
      <c r="F24" s="282"/>
      <c r="G24" s="282"/>
      <c r="H24" s="282"/>
      <c r="I24" s="282"/>
      <c r="J24" s="282"/>
      <c r="K24" s="282"/>
      <c r="L24" s="282"/>
      <c r="M24" s="226"/>
      <c r="N24" s="226"/>
      <c r="O24" s="240"/>
      <c r="P24" s="240"/>
      <c r="Q24" s="240"/>
      <c r="R24" s="240"/>
      <c r="S24" s="240"/>
      <c r="T24" s="240"/>
      <c r="U24" s="240"/>
      <c r="V24" s="240"/>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row>
    <row r="25" spans="1:110" x14ac:dyDescent="0.25">
      <c r="A25" s="241"/>
      <c r="B25" s="237"/>
      <c r="C25" s="237"/>
      <c r="D25" s="237"/>
      <c r="E25" s="237"/>
      <c r="F25" s="237"/>
      <c r="G25" s="242"/>
      <c r="H25" s="237"/>
      <c r="I25" s="237"/>
      <c r="J25" s="237"/>
      <c r="K25" s="237"/>
      <c r="L25" s="238"/>
      <c r="M25" s="226"/>
      <c r="N25" s="226"/>
      <c r="O25" s="240"/>
      <c r="P25" s="240"/>
      <c r="Q25" s="240"/>
      <c r="R25" s="240"/>
      <c r="S25" s="240"/>
      <c r="T25" s="240"/>
      <c r="U25" s="240"/>
      <c r="V25" s="240"/>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row>
    <row r="26" spans="1:110" s="235" customFormat="1" x14ac:dyDescent="0.25">
      <c r="A26" s="282" t="s">
        <v>234</v>
      </c>
      <c r="B26" s="282"/>
      <c r="C26" s="282"/>
      <c r="D26" s="282"/>
      <c r="E26" s="282"/>
      <c r="F26" s="282"/>
      <c r="G26" s="282"/>
      <c r="H26" s="282"/>
      <c r="I26" s="282"/>
      <c r="J26" s="282"/>
      <c r="K26" s="282"/>
      <c r="L26" s="282"/>
      <c r="M26" s="226"/>
      <c r="N26" s="226"/>
      <c r="O26" s="243"/>
      <c r="P26" s="240"/>
      <c r="Q26" s="240"/>
      <c r="R26" s="240"/>
      <c r="S26" s="240"/>
      <c r="T26" s="240"/>
      <c r="U26" s="240"/>
      <c r="V26" s="240"/>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row>
    <row r="27" spans="1:110" x14ac:dyDescent="0.25">
      <c r="A27" s="236"/>
      <c r="B27" s="237"/>
      <c r="C27" s="237"/>
      <c r="D27" s="237"/>
      <c r="E27" s="237"/>
      <c r="F27" s="237"/>
      <c r="G27" s="237"/>
      <c r="H27" s="237"/>
      <c r="I27" s="237"/>
      <c r="J27" s="237"/>
      <c r="K27" s="237"/>
      <c r="L27" s="238"/>
      <c r="M27" s="226"/>
      <c r="N27" s="226"/>
      <c r="O27" s="240"/>
      <c r="P27" s="240"/>
      <c r="Q27" s="240"/>
      <c r="R27" s="240"/>
      <c r="S27" s="240"/>
      <c r="T27" s="240"/>
      <c r="U27" s="240"/>
      <c r="V27" s="240"/>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row>
    <row r="28" spans="1:110" s="235" customFormat="1" x14ac:dyDescent="0.25">
      <c r="A28" s="282" t="s">
        <v>235</v>
      </c>
      <c r="B28" s="282"/>
      <c r="C28" s="282"/>
      <c r="D28" s="282"/>
      <c r="E28" s="282"/>
      <c r="F28" s="282"/>
      <c r="G28" s="282"/>
      <c r="H28" s="282"/>
      <c r="I28" s="282"/>
      <c r="J28" s="282"/>
      <c r="K28" s="282"/>
      <c r="L28" s="282"/>
      <c r="M28" s="226"/>
      <c r="N28" s="226"/>
      <c r="O28" s="239"/>
      <c r="P28" s="240"/>
      <c r="Q28" s="240"/>
      <c r="R28" s="240"/>
      <c r="S28" s="240"/>
      <c r="T28" s="240"/>
      <c r="U28" s="240"/>
      <c r="V28" s="240"/>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row>
    <row r="29" spans="1:110" x14ac:dyDescent="0.25">
      <c r="A29" s="236"/>
      <c r="B29" s="237"/>
      <c r="C29" s="237"/>
      <c r="D29" s="237"/>
      <c r="E29" s="237"/>
      <c r="F29" s="237"/>
      <c r="G29" s="237"/>
      <c r="H29" s="237"/>
      <c r="I29" s="237"/>
      <c r="J29" s="237"/>
      <c r="K29" s="237"/>
      <c r="L29" s="238"/>
      <c r="M29" s="226"/>
      <c r="N29" s="226"/>
      <c r="O29" s="240"/>
      <c r="P29" s="240"/>
      <c r="Q29" s="240"/>
      <c r="R29" s="240"/>
      <c r="S29" s="240"/>
      <c r="T29" s="240"/>
      <c r="U29" s="240"/>
      <c r="V29" s="240"/>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row>
    <row r="30" spans="1:110" s="235" customFormat="1" x14ac:dyDescent="0.25">
      <c r="A30" s="282" t="s">
        <v>236</v>
      </c>
      <c r="B30" s="282"/>
      <c r="C30" s="282"/>
      <c r="D30" s="282"/>
      <c r="E30" s="282"/>
      <c r="F30" s="282"/>
      <c r="G30" s="282"/>
      <c r="H30" s="282"/>
      <c r="I30" s="282"/>
      <c r="J30" s="282"/>
      <c r="K30" s="282"/>
      <c r="L30" s="282"/>
      <c r="M30" s="226"/>
      <c r="N30" s="226"/>
      <c r="O30" s="244"/>
      <c r="P30" s="245"/>
      <c r="Q30" s="245"/>
      <c r="R30" s="245"/>
      <c r="S30" s="245"/>
      <c r="T30" s="240"/>
      <c r="U30" s="240"/>
      <c r="V30" s="240"/>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row>
    <row r="31" spans="1:110" x14ac:dyDescent="0.25">
      <c r="A31" s="236"/>
      <c r="B31" s="237"/>
      <c r="C31" s="237"/>
      <c r="D31" s="237"/>
      <c r="E31" s="237"/>
      <c r="F31" s="237"/>
      <c r="G31" s="237"/>
      <c r="H31" s="237"/>
      <c r="I31" s="237"/>
      <c r="J31" s="237"/>
      <c r="K31" s="237"/>
      <c r="L31" s="238"/>
      <c r="M31" s="226"/>
      <c r="N31" s="226"/>
      <c r="O31" s="240"/>
      <c r="P31" s="240"/>
      <c r="Q31" s="240"/>
      <c r="R31" s="240"/>
      <c r="S31" s="240"/>
      <c r="T31" s="240"/>
      <c r="U31" s="240"/>
      <c r="V31" s="240"/>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row>
    <row r="32" spans="1:110" s="235" customFormat="1" x14ac:dyDescent="0.25">
      <c r="A32" s="282" t="s">
        <v>237</v>
      </c>
      <c r="B32" s="282"/>
      <c r="C32" s="282"/>
      <c r="D32" s="282"/>
      <c r="E32" s="282"/>
      <c r="F32" s="282"/>
      <c r="G32" s="282"/>
      <c r="H32" s="282"/>
      <c r="I32" s="282"/>
      <c r="J32" s="282"/>
      <c r="K32" s="282"/>
      <c r="L32" s="282"/>
      <c r="M32" s="226"/>
      <c r="N32" s="226"/>
      <c r="O32" s="244"/>
      <c r="P32" s="245"/>
      <c r="Q32" s="245"/>
      <c r="R32" s="245"/>
      <c r="S32" s="245"/>
      <c r="T32" s="240"/>
      <c r="U32" s="240"/>
      <c r="V32" s="240"/>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row>
    <row r="33" spans="1:110" s="235" customFormat="1" x14ac:dyDescent="0.25">
      <c r="A33"/>
      <c r="B33"/>
      <c r="C33"/>
      <c r="D33"/>
      <c r="E33"/>
      <c r="F33"/>
      <c r="G33"/>
      <c r="H33"/>
      <c r="I33"/>
      <c r="J33"/>
      <c r="K33"/>
      <c r="L33"/>
      <c r="M33" s="226"/>
      <c r="N33" s="226"/>
      <c r="O33" s="244"/>
      <c r="P33" s="245"/>
      <c r="Q33" s="245"/>
      <c r="R33" s="245"/>
      <c r="S33" s="245"/>
      <c r="T33" s="240"/>
      <c r="U33" s="240"/>
      <c r="V33" s="240"/>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row>
    <row r="34" spans="1:110" s="235" customFormat="1" x14ac:dyDescent="0.25">
      <c r="A34" s="274" t="s">
        <v>238</v>
      </c>
      <c r="B34"/>
      <c r="C34"/>
      <c r="D34"/>
      <c r="E34"/>
      <c r="F34"/>
      <c r="G34"/>
      <c r="H34"/>
      <c r="I34"/>
      <c r="J34"/>
      <c r="K34"/>
      <c r="L34"/>
      <c r="M34" s="226"/>
      <c r="N34" s="226"/>
      <c r="O34" s="244"/>
      <c r="P34" s="245"/>
      <c r="Q34" s="245"/>
      <c r="R34" s="245"/>
      <c r="S34" s="245"/>
      <c r="T34" s="240"/>
      <c r="U34" s="240"/>
      <c r="V34" s="240"/>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row>
    <row r="35" spans="1:110" s="235" customFormat="1" x14ac:dyDescent="0.25">
      <c r="A35"/>
      <c r="B35"/>
      <c r="C35"/>
      <c r="D35"/>
      <c r="E35"/>
      <c r="F35"/>
      <c r="G35"/>
      <c r="H35"/>
      <c r="I35"/>
      <c r="J35"/>
      <c r="K35"/>
      <c r="L35"/>
      <c r="M35" s="226"/>
      <c r="N35" s="226"/>
      <c r="O35" s="244"/>
      <c r="P35" s="245"/>
      <c r="Q35" s="245"/>
      <c r="R35" s="245"/>
      <c r="S35" s="245"/>
      <c r="T35" s="240"/>
      <c r="U35" s="240"/>
      <c r="V35" s="240"/>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row>
    <row r="36" spans="1:110" s="235" customFormat="1" x14ac:dyDescent="0.25">
      <c r="A36" s="274" t="s">
        <v>239</v>
      </c>
      <c r="B36"/>
      <c r="C36"/>
      <c r="D36"/>
      <c r="E36"/>
      <c r="F36"/>
      <c r="G36"/>
      <c r="H36"/>
      <c r="I36"/>
      <c r="J36"/>
      <c r="K36"/>
      <c r="L36"/>
      <c r="M36" s="226"/>
      <c r="N36" s="226"/>
      <c r="O36" s="244"/>
      <c r="P36" s="245"/>
      <c r="Q36" s="245"/>
      <c r="R36" s="245"/>
      <c r="S36" s="245"/>
      <c r="T36" s="240"/>
      <c r="U36" s="240"/>
      <c r="V36" s="240"/>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row>
    <row r="37" spans="1:110" s="235" customFormat="1" x14ac:dyDescent="0.25">
      <c r="A37" s="274"/>
      <c r="B37"/>
      <c r="C37"/>
      <c r="D37"/>
      <c r="E37"/>
      <c r="F37"/>
      <c r="G37"/>
      <c r="H37"/>
      <c r="I37"/>
      <c r="J37"/>
      <c r="K37"/>
      <c r="L37"/>
      <c r="M37" s="226"/>
      <c r="N37" s="226"/>
      <c r="O37" s="244"/>
      <c r="P37" s="245"/>
      <c r="Q37" s="245"/>
      <c r="R37" s="245"/>
      <c r="S37" s="245"/>
      <c r="T37" s="240"/>
      <c r="U37" s="240"/>
      <c r="V37" s="240"/>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row>
    <row r="38" spans="1:110" s="235" customFormat="1" x14ac:dyDescent="0.25">
      <c r="A38" s="274" t="s">
        <v>240</v>
      </c>
      <c r="B38"/>
      <c r="C38"/>
      <c r="D38"/>
      <c r="E38"/>
      <c r="F38"/>
      <c r="G38"/>
      <c r="H38"/>
      <c r="I38"/>
      <c r="J38"/>
      <c r="K38"/>
      <c r="L38"/>
      <c r="M38" s="226"/>
      <c r="N38" s="226"/>
      <c r="O38" s="244"/>
      <c r="P38" s="245"/>
      <c r="Q38" s="245"/>
      <c r="R38" s="245"/>
      <c r="S38" s="245"/>
      <c r="T38" s="240"/>
      <c r="U38" s="240"/>
      <c r="V38" s="240"/>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row>
    <row r="39" spans="1:110" s="235" customFormat="1" x14ac:dyDescent="0.25">
      <c r="A39" s="274"/>
      <c r="B39"/>
      <c r="C39"/>
      <c r="D39"/>
      <c r="E39"/>
      <c r="F39"/>
      <c r="G39"/>
      <c r="H39"/>
      <c r="I39"/>
      <c r="J39"/>
      <c r="K39"/>
      <c r="L39"/>
      <c r="M39" s="226"/>
      <c r="N39" s="226"/>
      <c r="O39" s="244"/>
      <c r="P39" s="245"/>
      <c r="Q39" s="245"/>
      <c r="R39" s="245"/>
      <c r="S39" s="245"/>
      <c r="T39" s="240"/>
      <c r="U39" s="240"/>
      <c r="V39" s="240"/>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row>
    <row r="40" spans="1:110" s="235" customFormat="1" x14ac:dyDescent="0.25">
      <c r="A40" s="279" t="s">
        <v>244</v>
      </c>
      <c r="B40"/>
      <c r="C40"/>
      <c r="D40"/>
      <c r="E40"/>
      <c r="F40"/>
      <c r="G40"/>
      <c r="H40"/>
      <c r="I40"/>
      <c r="J40"/>
      <c r="K40"/>
      <c r="L40"/>
      <c r="M40" s="226"/>
      <c r="N40" s="226"/>
      <c r="O40" s="244"/>
      <c r="P40" s="245"/>
      <c r="Q40" s="245"/>
      <c r="R40" s="245"/>
      <c r="S40" s="245"/>
      <c r="T40" s="240"/>
      <c r="U40" s="240"/>
      <c r="V40" s="240"/>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row>
    <row r="41" spans="1:110" s="235" customFormat="1" x14ac:dyDescent="0.25">
      <c r="A41" s="274"/>
      <c r="B41"/>
      <c r="C41"/>
      <c r="D41"/>
      <c r="E41"/>
      <c r="F41"/>
      <c r="G41"/>
      <c r="H41"/>
      <c r="I41"/>
      <c r="J41"/>
      <c r="K41"/>
      <c r="L41"/>
      <c r="M41" s="226"/>
      <c r="N41" s="226"/>
      <c r="O41" s="244"/>
      <c r="P41" s="245"/>
      <c r="Q41" s="245"/>
      <c r="R41" s="245"/>
      <c r="S41" s="245"/>
      <c r="T41" s="240"/>
      <c r="U41" s="240"/>
      <c r="V41" s="240"/>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row>
    <row r="42" spans="1:110" s="235" customFormat="1" x14ac:dyDescent="0.25">
      <c r="A42" s="274" t="s">
        <v>241</v>
      </c>
      <c r="B42"/>
      <c r="C42"/>
      <c r="D42"/>
      <c r="E42"/>
      <c r="F42"/>
      <c r="G42"/>
      <c r="H42"/>
      <c r="I42"/>
      <c r="J42"/>
      <c r="K42"/>
      <c r="L42"/>
      <c r="M42" s="226"/>
      <c r="N42" s="226"/>
      <c r="O42" s="244"/>
      <c r="P42" s="245"/>
      <c r="Q42" s="245"/>
      <c r="R42" s="245"/>
      <c r="S42" s="245"/>
      <c r="T42" s="240"/>
      <c r="U42" s="240"/>
      <c r="V42" s="240"/>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row>
    <row r="43" spans="1:110" s="235" customFormat="1" x14ac:dyDescent="0.25">
      <c r="A43" s="274"/>
      <c r="B43"/>
      <c r="C43"/>
      <c r="D43"/>
      <c r="E43"/>
      <c r="F43"/>
      <c r="G43"/>
      <c r="H43"/>
      <c r="I43"/>
      <c r="J43"/>
      <c r="K43"/>
      <c r="L43"/>
      <c r="M43" s="226"/>
      <c r="N43" s="226"/>
      <c r="O43" s="244"/>
      <c r="P43" s="245"/>
      <c r="Q43" s="245"/>
      <c r="R43" s="245"/>
      <c r="S43" s="245"/>
      <c r="T43" s="240"/>
      <c r="U43" s="240"/>
      <c r="V43" s="240"/>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E43" s="226"/>
      <c r="DF43" s="226"/>
    </row>
    <row r="44" spans="1:110" s="235" customFormat="1" x14ac:dyDescent="0.25">
      <c r="A44" s="274" t="s">
        <v>243</v>
      </c>
      <c r="B44"/>
      <c r="C44"/>
      <c r="D44"/>
      <c r="E44"/>
      <c r="F44"/>
      <c r="G44"/>
      <c r="H44"/>
      <c r="I44"/>
      <c r="J44"/>
      <c r="K44"/>
      <c r="L44"/>
      <c r="M44" s="226"/>
      <c r="N44" s="226"/>
      <c r="O44" s="244"/>
      <c r="P44" s="245"/>
      <c r="Q44" s="245"/>
      <c r="R44" s="245"/>
      <c r="S44" s="245"/>
      <c r="T44" s="240"/>
      <c r="U44" s="240"/>
      <c r="V44" s="240"/>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6"/>
      <c r="CT44" s="226"/>
      <c r="CU44" s="226"/>
      <c r="CV44" s="226"/>
      <c r="CW44" s="226"/>
      <c r="CX44" s="226"/>
      <c r="CY44" s="226"/>
      <c r="CZ44" s="226"/>
      <c r="DA44" s="226"/>
      <c r="DB44" s="226"/>
      <c r="DC44" s="226"/>
      <c r="DD44" s="226"/>
      <c r="DE44" s="226"/>
      <c r="DF44" s="226"/>
    </row>
    <row r="45" spans="1:110" s="235" customFormat="1" x14ac:dyDescent="0.25">
      <c r="A45" s="274"/>
      <c r="B45"/>
      <c r="C45"/>
      <c r="D45"/>
      <c r="E45"/>
      <c r="F45"/>
      <c r="G45"/>
      <c r="H45"/>
      <c r="I45"/>
      <c r="J45"/>
      <c r="K45"/>
      <c r="L45"/>
      <c r="M45" s="226"/>
      <c r="N45" s="226"/>
      <c r="O45" s="244"/>
      <c r="P45" s="245"/>
      <c r="Q45" s="245"/>
      <c r="R45" s="245"/>
      <c r="S45" s="245"/>
      <c r="T45" s="240"/>
      <c r="U45" s="240"/>
      <c r="V45" s="240"/>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row>
    <row r="46" spans="1:110" s="235" customFormat="1" x14ac:dyDescent="0.25">
      <c r="A46" s="274" t="s">
        <v>242</v>
      </c>
      <c r="B46"/>
      <c r="C46"/>
      <c r="D46"/>
      <c r="E46"/>
      <c r="F46"/>
      <c r="G46"/>
      <c r="H46"/>
      <c r="I46"/>
      <c r="J46"/>
      <c r="K46"/>
      <c r="L46"/>
      <c r="M46" s="226"/>
      <c r="N46" s="226"/>
      <c r="O46" s="244"/>
      <c r="P46" s="245"/>
      <c r="Q46" s="245"/>
      <c r="R46" s="245"/>
      <c r="S46" s="245"/>
      <c r="T46" s="240"/>
      <c r="U46" s="240"/>
      <c r="V46" s="240"/>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6"/>
      <c r="CW46" s="226"/>
      <c r="CX46" s="226"/>
      <c r="CY46" s="226"/>
      <c r="CZ46" s="226"/>
      <c r="DA46" s="226"/>
      <c r="DB46" s="226"/>
      <c r="DC46" s="226"/>
      <c r="DD46" s="226"/>
      <c r="DE46" s="226"/>
      <c r="DF46" s="226"/>
    </row>
    <row r="47" spans="1:110" s="235" customFormat="1" x14ac:dyDescent="0.25">
      <c r="A47"/>
      <c r="B47"/>
      <c r="C47"/>
      <c r="D47"/>
      <c r="E47"/>
      <c r="F47"/>
      <c r="G47"/>
      <c r="H47"/>
      <c r="I47"/>
      <c r="J47"/>
      <c r="K47"/>
      <c r="L47"/>
      <c r="M47" s="226"/>
      <c r="N47" s="226"/>
      <c r="O47" s="244"/>
      <c r="P47" s="245"/>
      <c r="Q47" s="245"/>
      <c r="R47" s="245"/>
      <c r="S47" s="245"/>
      <c r="T47" s="240"/>
      <c r="U47" s="240"/>
      <c r="V47" s="240"/>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row>
    <row r="48" spans="1:110" x14ac:dyDescent="0.25">
      <c r="A48" s="234" t="s">
        <v>170</v>
      </c>
      <c r="B48" s="234"/>
      <c r="C48" s="234"/>
      <c r="D48" s="234"/>
      <c r="E48" s="234"/>
      <c r="F48" s="234"/>
      <c r="G48" s="234"/>
      <c r="H48" s="234"/>
      <c r="I48" s="234"/>
      <c r="J48" s="234"/>
      <c r="K48" s="234"/>
      <c r="L48" s="234"/>
    </row>
    <row r="49" spans="1:12" x14ac:dyDescent="0.25">
      <c r="A49" s="283" t="s">
        <v>171</v>
      </c>
      <c r="B49" s="283"/>
      <c r="C49" s="283"/>
      <c r="D49" s="283"/>
      <c r="E49" s="283"/>
      <c r="F49" s="283"/>
      <c r="G49" s="283"/>
      <c r="H49" s="283"/>
      <c r="I49" s="283"/>
      <c r="J49" s="283"/>
      <c r="K49" s="283"/>
      <c r="L49" s="283"/>
    </row>
    <row r="50" spans="1:12" x14ac:dyDescent="0.25">
      <c r="A50" s="284" t="s">
        <v>172</v>
      </c>
      <c r="B50" s="283"/>
      <c r="C50" s="283"/>
      <c r="D50" s="283"/>
      <c r="E50" s="283"/>
      <c r="F50" s="283"/>
      <c r="G50" s="283"/>
      <c r="H50" s="283"/>
      <c r="I50" s="283"/>
      <c r="J50" s="283"/>
      <c r="K50" s="283"/>
      <c r="L50" s="283"/>
    </row>
  </sheetData>
  <mergeCells count="20">
    <mergeCell ref="A10:L10"/>
    <mergeCell ref="A1:L1"/>
    <mergeCell ref="A3:L3"/>
    <mergeCell ref="A5:L5"/>
    <mergeCell ref="A7:L7"/>
    <mergeCell ref="A9:L9"/>
    <mergeCell ref="A20:L20"/>
    <mergeCell ref="A26:L26"/>
    <mergeCell ref="A28:L28"/>
    <mergeCell ref="A30:L30"/>
    <mergeCell ref="A11:L11"/>
    <mergeCell ref="A12:L12"/>
    <mergeCell ref="A13:L13"/>
    <mergeCell ref="A14:L14"/>
    <mergeCell ref="A18:L18"/>
    <mergeCell ref="A32:L32"/>
    <mergeCell ref="A49:L49"/>
    <mergeCell ref="A50:L50"/>
    <mergeCell ref="A22:L22"/>
    <mergeCell ref="A24:L24"/>
  </mergeCells>
  <hyperlinks>
    <hyperlink ref="A50" r:id="rId1"/>
    <hyperlink ref="A18:L18" location="'Graphe 1'!A1" display="Graphique 1: Les nouveaux contrats de professionnalisation"/>
    <hyperlink ref="A20:L20" location="'Graphe1 données'!A1" display="Graph1 données: Les données du graphique 1"/>
    <hyperlink ref="A22:L22" location="'Carte 1_régions'!A1" display="Carte 1 : L’évolution des entrées en contrats de professionnalisation par région entre 2018 et 2019 "/>
    <hyperlink ref="A24:L24" location="Régions_données!A1" display="Les données par région (part et évolution 2018_2019)"/>
    <hyperlink ref="A26:L26" location="'Graphe 2_secteur d''activités'!A1" display="Graphique 2: L’évolution des entrées par secteur d’activité"/>
    <hyperlink ref="A28:L28" location="'Graphe 3_taille entreprises'!A1" display="Graphique 3 : L’évolution des entrées par taille d’entreprise"/>
    <hyperlink ref="A30:L30" location="'Sect. act. _ taille ent. _data'!A1" display="Les données sur les employeurs utilisateurs en 2019 (secteurs d'activité et tailles d'entreprise)"/>
    <hyperlink ref="A32:L32" location="'Table 1 bénéficiaires cp'!A1" display="Table 1: Les bénéficiaires de nouveaux contrats de professionnalisation"/>
    <hyperlink ref="A34" location="'Graphe 4_salaires'!A1" display="Graphique 4 : Le salaire à l'embauche des entrants en contrats de professionnalisation en 2019"/>
    <hyperlink ref="A36" location="'Salaires_données détaillées'!A1" display="Les données des salaires à l'embauche par classe d'âge (4 modalités)"/>
    <hyperlink ref="A38" location="'Table 2 caractéristiques cp '!A1" display="Table 2 : Les caractéristiques des nouveaux contrats de professionnalisation"/>
    <hyperlink ref="A42" location="Graphe_saisonnalité!A1" display="La saisonnalité des entrées en contrats de professionnalisation"/>
    <hyperlink ref="A44" location="'Caract. sel situation av cp'!A1" display="Les caratéristiques des contrats de professionnalisation selon la situation avant l'entrée en contrat"/>
    <hyperlink ref="A46" location="'Salaires_données détaillées'!A1" display="Les caractéristiques des contrats de professionnalisation selon la spéciation de formation préparé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9"/>
  <sheetViews>
    <sheetView workbookViewId="0">
      <selection activeCell="C20" sqref="C20"/>
    </sheetView>
  </sheetViews>
  <sheetFormatPr baseColWidth="10" defaultRowHeight="15" x14ac:dyDescent="0.25"/>
  <cols>
    <col min="3" max="3" width="37" customWidth="1"/>
    <col min="4" max="4" width="17.140625" customWidth="1"/>
    <col min="5" max="5" width="15.28515625" customWidth="1"/>
  </cols>
  <sheetData>
    <row r="2" spans="3:6" x14ac:dyDescent="0.25">
      <c r="C2" s="273" t="s">
        <v>224</v>
      </c>
    </row>
    <row r="3" spans="3:6" x14ac:dyDescent="0.25">
      <c r="D3" s="271" t="s">
        <v>218</v>
      </c>
      <c r="E3" s="271" t="s">
        <v>48</v>
      </c>
      <c r="F3" s="272" t="s">
        <v>212</v>
      </c>
    </row>
    <row r="4" spans="3:6" x14ac:dyDescent="0.25">
      <c r="C4" s="268" t="s">
        <v>213</v>
      </c>
      <c r="D4" s="269">
        <v>1426.28</v>
      </c>
      <c r="E4" s="269">
        <v>1725.79</v>
      </c>
      <c r="F4" s="269">
        <v>1493.31</v>
      </c>
    </row>
    <row r="5" spans="3:6" x14ac:dyDescent="0.25">
      <c r="C5" s="268" t="s">
        <v>214</v>
      </c>
      <c r="D5" s="269">
        <v>1290.3499999999999</v>
      </c>
      <c r="E5" s="269">
        <v>1648.12</v>
      </c>
      <c r="F5" s="269">
        <v>1362.45</v>
      </c>
    </row>
    <row r="6" spans="3:6" x14ac:dyDescent="0.25">
      <c r="C6" s="268" t="s">
        <v>216</v>
      </c>
      <c r="D6" s="269">
        <v>1194.57</v>
      </c>
      <c r="E6" s="269">
        <v>1571.61</v>
      </c>
      <c r="F6" s="269">
        <v>1274.8599999999999</v>
      </c>
    </row>
    <row r="7" spans="3:6" x14ac:dyDescent="0.25">
      <c r="C7" s="268" t="s">
        <v>215</v>
      </c>
      <c r="D7" s="269">
        <v>1168.07</v>
      </c>
      <c r="E7" s="269">
        <v>1547.12</v>
      </c>
      <c r="F7" s="269">
        <v>1360.09</v>
      </c>
    </row>
    <row r="8" spans="3:6" x14ac:dyDescent="0.25">
      <c r="C8" s="268" t="s">
        <v>217</v>
      </c>
      <c r="D8" s="269">
        <v>1079.48</v>
      </c>
      <c r="E8" s="269">
        <v>1490.33</v>
      </c>
      <c r="F8" s="269">
        <v>1270.1099999999999</v>
      </c>
    </row>
    <row r="9" spans="3:6" x14ac:dyDescent="0.25">
      <c r="C9" s="270" t="s">
        <v>126</v>
      </c>
      <c r="D9" s="269">
        <v>1274.81</v>
      </c>
      <c r="E9" s="269">
        <v>1600.27</v>
      </c>
      <c r="F9" s="269">
        <v>1363.21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topLeftCell="A7" workbookViewId="0">
      <selection activeCell="B15" sqref="B15:G15"/>
    </sheetView>
  </sheetViews>
  <sheetFormatPr baseColWidth="10" defaultRowHeight="15" x14ac:dyDescent="0.25"/>
  <cols>
    <col min="2" max="2" width="22.140625" customWidth="1"/>
    <col min="3" max="3" width="14.85546875" customWidth="1"/>
    <col min="4" max="4" width="13.28515625" customWidth="1"/>
    <col min="5" max="5" width="13.7109375" customWidth="1"/>
    <col min="6" max="6" width="13.28515625" customWidth="1"/>
  </cols>
  <sheetData>
    <row r="2" spans="2:7" x14ac:dyDescent="0.25">
      <c r="B2" s="246" t="s">
        <v>225</v>
      </c>
    </row>
    <row r="3" spans="2:7" ht="15.75" thickBot="1" x14ac:dyDescent="0.3"/>
    <row r="4" spans="2:7" x14ac:dyDescent="0.25">
      <c r="B4" s="315"/>
      <c r="C4" s="312" t="s">
        <v>123</v>
      </c>
      <c r="D4" s="313"/>
      <c r="E4" s="313"/>
      <c r="F4" s="313"/>
      <c r="G4" s="314"/>
    </row>
    <row r="5" spans="2:7" x14ac:dyDescent="0.25">
      <c r="B5" s="316"/>
      <c r="C5" s="117" t="s">
        <v>121</v>
      </c>
      <c r="D5" s="117" t="s">
        <v>100</v>
      </c>
      <c r="E5" s="117" t="s">
        <v>99</v>
      </c>
      <c r="F5" s="117" t="s">
        <v>122</v>
      </c>
      <c r="G5" s="182" t="s">
        <v>126</v>
      </c>
    </row>
    <row r="6" spans="2:7" ht="27" customHeight="1" x14ac:dyDescent="0.25">
      <c r="B6" s="183" t="s">
        <v>7</v>
      </c>
      <c r="C6" s="116"/>
      <c r="D6" s="116"/>
      <c r="E6" s="116"/>
      <c r="F6" s="116"/>
      <c r="G6" s="184"/>
    </row>
    <row r="7" spans="2:7" ht="27" customHeight="1" x14ac:dyDescent="0.25">
      <c r="B7" s="152" t="s">
        <v>127</v>
      </c>
      <c r="C7" s="119">
        <v>1426.28</v>
      </c>
      <c r="D7" s="119">
        <v>1701.03</v>
      </c>
      <c r="E7" s="119">
        <v>1738.71</v>
      </c>
      <c r="F7" s="119">
        <v>1823.88</v>
      </c>
      <c r="G7" s="185">
        <v>1493.31</v>
      </c>
    </row>
    <row r="8" spans="2:7" ht="28.5" customHeight="1" x14ac:dyDescent="0.25">
      <c r="B8" s="152" t="s">
        <v>128</v>
      </c>
      <c r="C8" s="119">
        <v>1290.3499999999999</v>
      </c>
      <c r="D8" s="119">
        <v>1606.44</v>
      </c>
      <c r="E8" s="119">
        <v>1657.37</v>
      </c>
      <c r="F8" s="119">
        <v>1737.99</v>
      </c>
      <c r="G8" s="185">
        <v>1362.45</v>
      </c>
    </row>
    <row r="9" spans="2:7" ht="27.75" customHeight="1" x14ac:dyDescent="0.25">
      <c r="B9" s="152" t="s">
        <v>132</v>
      </c>
      <c r="C9" s="119">
        <v>1194.57</v>
      </c>
      <c r="D9" s="119">
        <v>1559.68</v>
      </c>
      <c r="E9" s="119">
        <v>1576.25</v>
      </c>
      <c r="F9" s="119">
        <v>1585.13</v>
      </c>
      <c r="G9" s="185">
        <v>1274.8599999999999</v>
      </c>
    </row>
    <row r="10" spans="2:7" ht="25.5" customHeight="1" x14ac:dyDescent="0.25">
      <c r="B10" s="152" t="s">
        <v>130</v>
      </c>
      <c r="C10" s="119">
        <v>1168.07</v>
      </c>
      <c r="D10" s="119">
        <v>1536.43</v>
      </c>
      <c r="E10" s="119">
        <v>1550.32</v>
      </c>
      <c r="F10" s="119">
        <v>1550.82</v>
      </c>
      <c r="G10" s="185">
        <v>1360.09</v>
      </c>
    </row>
    <row r="11" spans="2:7" ht="27.75" customHeight="1" x14ac:dyDescent="0.25">
      <c r="B11" s="152" t="s">
        <v>8</v>
      </c>
      <c r="C11" s="119">
        <v>1079.48</v>
      </c>
      <c r="D11" s="119">
        <v>1508.85</v>
      </c>
      <c r="E11" s="119">
        <v>1495.43</v>
      </c>
      <c r="F11" s="119">
        <v>1460.83</v>
      </c>
      <c r="G11" s="185">
        <v>1270.1099999999999</v>
      </c>
    </row>
    <row r="12" spans="2:7" ht="21" customHeight="1" thickBot="1" x14ac:dyDescent="0.3">
      <c r="B12" s="186" t="s">
        <v>126</v>
      </c>
      <c r="C12" s="187">
        <v>1274.81</v>
      </c>
      <c r="D12" s="187">
        <v>1604.86</v>
      </c>
      <c r="E12" s="187">
        <v>1601.77</v>
      </c>
      <c r="F12" s="187">
        <v>1584.64</v>
      </c>
      <c r="G12" s="188">
        <v>1363.21</v>
      </c>
    </row>
    <row r="13" spans="2:7" ht="30.75" customHeight="1" x14ac:dyDescent="0.25">
      <c r="B13" s="317" t="s">
        <v>152</v>
      </c>
      <c r="C13" s="317"/>
      <c r="D13" s="317"/>
      <c r="E13" s="317"/>
      <c r="F13" s="317"/>
      <c r="G13" s="317"/>
    </row>
    <row r="14" spans="2:7" x14ac:dyDescent="0.25">
      <c r="B14" s="230" t="s">
        <v>251</v>
      </c>
      <c r="C14" s="230"/>
      <c r="D14" s="230"/>
      <c r="E14" s="230"/>
      <c r="F14" s="230"/>
      <c r="G14" s="230"/>
    </row>
    <row r="15" spans="2:7" ht="28.5" customHeight="1" x14ac:dyDescent="0.25">
      <c r="B15" s="301" t="s">
        <v>181</v>
      </c>
      <c r="C15" s="301"/>
      <c r="D15" s="301"/>
      <c r="E15" s="301"/>
      <c r="F15" s="301"/>
      <c r="G15" s="301"/>
    </row>
  </sheetData>
  <mergeCells count="4">
    <mergeCell ref="C4:G4"/>
    <mergeCell ref="B4:B5"/>
    <mergeCell ref="B13:G13"/>
    <mergeCell ref="B15:G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topLeftCell="A19" workbookViewId="0">
      <selection activeCell="B30" sqref="B30:E30"/>
    </sheetView>
  </sheetViews>
  <sheetFormatPr baseColWidth="10" defaultRowHeight="15" x14ac:dyDescent="0.25"/>
  <cols>
    <col min="2" max="2" width="47.140625" customWidth="1"/>
    <col min="3" max="3" width="14.85546875" customWidth="1"/>
    <col min="4" max="4" width="15.140625" customWidth="1"/>
    <col min="5" max="5" width="15.85546875" customWidth="1"/>
  </cols>
  <sheetData>
    <row r="1" spans="2:5" x14ac:dyDescent="0.25">
      <c r="B1" s="2" t="s">
        <v>220</v>
      </c>
      <c r="C1" s="40"/>
      <c r="D1" s="40"/>
      <c r="E1" s="40"/>
    </row>
    <row r="2" spans="2:5" ht="15.75" thickBot="1" x14ac:dyDescent="0.3">
      <c r="B2" s="4"/>
      <c r="C2" s="40"/>
      <c r="D2" s="40"/>
      <c r="E2" s="40"/>
    </row>
    <row r="3" spans="2:5" ht="15" customHeight="1" x14ac:dyDescent="0.25">
      <c r="B3" s="320"/>
      <c r="C3" s="306">
        <v>2018</v>
      </c>
      <c r="D3" s="306">
        <v>2019</v>
      </c>
      <c r="E3" s="318" t="s">
        <v>119</v>
      </c>
    </row>
    <row r="4" spans="2:5" ht="22.5" customHeight="1" x14ac:dyDescent="0.25">
      <c r="B4" s="321"/>
      <c r="C4" s="307"/>
      <c r="D4" s="307"/>
      <c r="E4" s="319"/>
    </row>
    <row r="5" spans="2:5" ht="24" customHeight="1" x14ac:dyDescent="0.25">
      <c r="B5" s="47" t="s">
        <v>0</v>
      </c>
      <c r="C5" s="42">
        <v>235401</v>
      </c>
      <c r="D5" s="42">
        <v>218697</v>
      </c>
      <c r="E5" s="168">
        <f>(D5/C5-1)*100</f>
        <v>-7.0959766526055512</v>
      </c>
    </row>
    <row r="6" spans="2:5" ht="24.75" customHeight="1" x14ac:dyDescent="0.25">
      <c r="B6" s="169" t="s">
        <v>138</v>
      </c>
      <c r="C6" s="11"/>
      <c r="D6" s="107"/>
      <c r="E6" s="151"/>
    </row>
    <row r="7" spans="2:5" ht="36" customHeight="1" x14ac:dyDescent="0.25">
      <c r="B7" s="152" t="s">
        <v>14</v>
      </c>
      <c r="C7" s="12">
        <v>70.812700000000007</v>
      </c>
      <c r="D7" s="12">
        <v>69.934100000000001</v>
      </c>
      <c r="E7" s="170">
        <f>((D7*$D$5/100)/(C7*$C$5/100)-1)*100</f>
        <v>-8.2486720718315087</v>
      </c>
    </row>
    <row r="8" spans="2:5" ht="27.75" customHeight="1" x14ac:dyDescent="0.25">
      <c r="B8" s="152" t="s">
        <v>15</v>
      </c>
      <c r="C8" s="12">
        <v>11.988300000000001</v>
      </c>
      <c r="D8" s="12">
        <v>11.566700000000001</v>
      </c>
      <c r="E8" s="170">
        <f>((D8*$D$5/100)/(C8*$C$5/100)-1)*100</f>
        <v>-10.363190206092</v>
      </c>
    </row>
    <row r="9" spans="2:5" ht="38.25" customHeight="1" x14ac:dyDescent="0.25">
      <c r="B9" s="152" t="s">
        <v>16</v>
      </c>
      <c r="C9" s="12">
        <v>16.006699999999999</v>
      </c>
      <c r="D9" s="12">
        <v>17.655999999999999</v>
      </c>
      <c r="E9" s="170">
        <f>((D9*$D$5/100)/(C9*$C$5/100)-1)*100</f>
        <v>2.4766776550817271</v>
      </c>
    </row>
    <row r="10" spans="2:5" ht="35.25" customHeight="1" x14ac:dyDescent="0.25">
      <c r="B10" s="152" t="s">
        <v>133</v>
      </c>
      <c r="C10" s="13">
        <v>1.192300000000003</v>
      </c>
      <c r="D10" s="108">
        <v>0.27</v>
      </c>
      <c r="E10" s="170">
        <f>((D10*$D$5/100)/(C10*$C$5/100)-1)*100</f>
        <v>-78.961598336159994</v>
      </c>
    </row>
    <row r="11" spans="2:5" ht="51.75" customHeight="1" x14ac:dyDescent="0.25">
      <c r="B11" s="224" t="s">
        <v>137</v>
      </c>
      <c r="C11" s="13" t="s">
        <v>120</v>
      </c>
      <c r="D11" s="12">
        <f>0.8431-D10</f>
        <v>0.57309999999999994</v>
      </c>
      <c r="E11" s="170" t="s">
        <v>120</v>
      </c>
    </row>
    <row r="12" spans="2:5" x14ac:dyDescent="0.25">
      <c r="B12" s="153" t="s">
        <v>6</v>
      </c>
      <c r="C12" s="120">
        <v>100</v>
      </c>
      <c r="D12" s="109">
        <f>SUM(D7:D11)</f>
        <v>99.999899999999997</v>
      </c>
      <c r="E12" s="170"/>
    </row>
    <row r="13" spans="2:5" x14ac:dyDescent="0.25">
      <c r="B13" s="171" t="s">
        <v>52</v>
      </c>
      <c r="C13" s="125"/>
      <c r="D13" s="128"/>
      <c r="E13" s="172"/>
    </row>
    <row r="14" spans="2:5" x14ac:dyDescent="0.25">
      <c r="B14" s="173" t="s">
        <v>53</v>
      </c>
      <c r="C14" s="126">
        <v>92.189700000000002</v>
      </c>
      <c r="D14" s="12">
        <v>90.557900000000004</v>
      </c>
      <c r="E14" s="170">
        <f t="shared" ref="E14:E16" si="0">((D14*$D$5/100)/(C14*$C$5/100)-1)*100</f>
        <v>-8.740420503689549</v>
      </c>
    </row>
    <row r="15" spans="2:5" x14ac:dyDescent="0.25">
      <c r="B15" s="174" t="s">
        <v>54</v>
      </c>
      <c r="C15" s="127">
        <v>7.8102999999999998</v>
      </c>
      <c r="D15" s="121">
        <v>9.4420999999999999</v>
      </c>
      <c r="E15" s="170">
        <f t="shared" si="0"/>
        <v>12.314389824774086</v>
      </c>
    </row>
    <row r="16" spans="2:5" x14ac:dyDescent="0.25">
      <c r="B16" s="174" t="s">
        <v>6</v>
      </c>
      <c r="C16" s="123">
        <f>C14+C15</f>
        <v>100</v>
      </c>
      <c r="D16" s="122">
        <f>D14+D15</f>
        <v>100</v>
      </c>
      <c r="E16" s="175">
        <f t="shared" si="0"/>
        <v>-7.0959766526055512</v>
      </c>
    </row>
    <row r="17" spans="2:5" ht="17.25" customHeight="1" x14ac:dyDescent="0.25">
      <c r="B17" s="176" t="s">
        <v>55</v>
      </c>
      <c r="C17" s="50">
        <v>13.66</v>
      </c>
      <c r="D17" s="124">
        <v>13.32</v>
      </c>
      <c r="E17" s="199">
        <f>((D17*$D$5/100)/(C17*$C$5/100)-1)*100</f>
        <v>-9.4083754767720347</v>
      </c>
    </row>
    <row r="18" spans="2:5" ht="20.25" customHeight="1" x14ac:dyDescent="0.25">
      <c r="B18" s="160" t="s">
        <v>56</v>
      </c>
      <c r="C18" s="11"/>
      <c r="D18" s="194"/>
      <c r="E18" s="172"/>
    </row>
    <row r="19" spans="2:5" ht="15" customHeight="1" x14ac:dyDescent="0.25">
      <c r="B19" s="65" t="s">
        <v>57</v>
      </c>
      <c r="C19" s="12">
        <v>43.767099999999999</v>
      </c>
      <c r="D19" s="195">
        <v>45.377099999999999</v>
      </c>
      <c r="E19" s="170">
        <f t="shared" ref="E19:E23" si="1">((D19*$D$5/100)/(C19*$C$5/100)-1)*100</f>
        <v>-3.6784443603288364</v>
      </c>
    </row>
    <row r="20" spans="2:5" x14ac:dyDescent="0.25">
      <c r="B20" s="65" t="s">
        <v>58</v>
      </c>
      <c r="C20" s="12">
        <v>20.744900000000001</v>
      </c>
      <c r="D20" s="195">
        <v>21.458200000000001</v>
      </c>
      <c r="E20" s="170">
        <f t="shared" si="1"/>
        <v>-3.9015317599477628</v>
      </c>
    </row>
    <row r="21" spans="2:5" ht="12.75" customHeight="1" x14ac:dyDescent="0.25">
      <c r="B21" s="65" t="s">
        <v>59</v>
      </c>
      <c r="C21" s="12">
        <v>30.329599999999999</v>
      </c>
      <c r="D21" s="195">
        <v>28.529900000000001</v>
      </c>
      <c r="E21" s="170">
        <f t="shared" si="1"/>
        <v>-12.60872231421355</v>
      </c>
    </row>
    <row r="22" spans="2:5" ht="14.25" customHeight="1" x14ac:dyDescent="0.25">
      <c r="B22" s="65" t="s">
        <v>60</v>
      </c>
      <c r="C22" s="44">
        <v>5.1584000000000003</v>
      </c>
      <c r="D22" s="196">
        <v>4.6348000000000003</v>
      </c>
      <c r="E22" s="175">
        <f t="shared" si="1"/>
        <v>-16.526138451747872</v>
      </c>
    </row>
    <row r="23" spans="2:5" ht="18.75" customHeight="1" x14ac:dyDescent="0.25">
      <c r="B23" s="177" t="s">
        <v>140</v>
      </c>
      <c r="C23" s="129">
        <v>599.25</v>
      </c>
      <c r="D23" s="197">
        <v>577.28</v>
      </c>
      <c r="E23" s="199">
        <f t="shared" si="1"/>
        <v>-10.50206992409869</v>
      </c>
    </row>
    <row r="24" spans="2:5" ht="28.5" customHeight="1" thickBot="1" x14ac:dyDescent="0.3">
      <c r="B24" s="178" t="s">
        <v>139</v>
      </c>
      <c r="C24" s="179">
        <v>27.72</v>
      </c>
      <c r="D24" s="198">
        <v>27.49</v>
      </c>
      <c r="E24" s="200">
        <f>((D24*$D$5/100)/(C24*$C$5/100)-1)*100</f>
        <v>-7.8668253311733993</v>
      </c>
    </row>
    <row r="25" spans="2:5" ht="10.5" customHeight="1" x14ac:dyDescent="0.25"/>
    <row r="26" spans="2:5" ht="49.5" customHeight="1" x14ac:dyDescent="0.25">
      <c r="B26" s="302" t="s">
        <v>149</v>
      </c>
      <c r="C26" s="302"/>
      <c r="D26" s="302"/>
      <c r="E26" s="302"/>
    </row>
    <row r="27" spans="2:5" ht="28.5" customHeight="1" x14ac:dyDescent="0.25">
      <c r="B27" s="302" t="s">
        <v>150</v>
      </c>
      <c r="C27" s="302"/>
      <c r="D27" s="302"/>
      <c r="E27" s="302"/>
    </row>
    <row r="28" spans="2:5" ht="27" customHeight="1" x14ac:dyDescent="0.25">
      <c r="B28" s="301" t="s">
        <v>151</v>
      </c>
      <c r="C28" s="301"/>
      <c r="D28" s="301"/>
      <c r="E28" s="301"/>
    </row>
    <row r="29" spans="2:5" x14ac:dyDescent="0.25">
      <c r="B29" s="230" t="s">
        <v>251</v>
      </c>
      <c r="C29" s="230"/>
      <c r="D29" s="230"/>
      <c r="E29" s="230"/>
    </row>
    <row r="30" spans="2:5" ht="27" customHeight="1" x14ac:dyDescent="0.25">
      <c r="B30" s="301" t="s">
        <v>181</v>
      </c>
      <c r="C30" s="301"/>
      <c r="D30" s="301"/>
      <c r="E30" s="301"/>
    </row>
  </sheetData>
  <mergeCells count="8">
    <mergeCell ref="B27:E27"/>
    <mergeCell ref="B28:E28"/>
    <mergeCell ref="B30:E30"/>
    <mergeCell ref="E3:E4"/>
    <mergeCell ref="B3:B4"/>
    <mergeCell ref="C3:C4"/>
    <mergeCell ref="D3:D4"/>
    <mergeCell ref="B26:E26"/>
  </mergeCells>
  <pageMargins left="0.7" right="0.7" top="0.75" bottom="0.75" header="0.3" footer="0.3"/>
  <pageSetup paperSize="9" orientation="portrait" r:id="rId1"/>
  <ignoredErrors>
    <ignoredError sqref="D11 D12 C1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workbookViewId="0">
      <selection activeCell="B18" sqref="B18"/>
    </sheetView>
  </sheetViews>
  <sheetFormatPr baseColWidth="10" defaultRowHeight="15" x14ac:dyDescent="0.25"/>
  <sheetData>
    <row r="1" spans="2:5" x14ac:dyDescent="0.25">
      <c r="E1" s="246" t="s">
        <v>226</v>
      </c>
    </row>
    <row r="3" spans="2:5" x14ac:dyDescent="0.25">
      <c r="B3" t="s">
        <v>125</v>
      </c>
      <c r="C3">
        <v>2018</v>
      </c>
      <c r="D3">
        <v>2019</v>
      </c>
    </row>
    <row r="4" spans="2:5" x14ac:dyDescent="0.25">
      <c r="B4" t="s">
        <v>106</v>
      </c>
      <c r="C4" s="118">
        <v>4.8611000000000004</v>
      </c>
      <c r="D4" s="118">
        <v>5.2449000000000003</v>
      </c>
    </row>
    <row r="5" spans="2:5" x14ac:dyDescent="0.25">
      <c r="B5" t="s">
        <v>107</v>
      </c>
      <c r="C5" s="118">
        <v>3.464</v>
      </c>
      <c r="D5" s="118">
        <v>4.1028000000000002</v>
      </c>
    </row>
    <row r="6" spans="2:5" x14ac:dyDescent="0.25">
      <c r="B6" t="s">
        <v>108</v>
      </c>
      <c r="C6" s="118">
        <v>4.1778000000000004</v>
      </c>
      <c r="D6" s="118">
        <v>4.5838999999999999</v>
      </c>
    </row>
    <row r="7" spans="2:5" x14ac:dyDescent="0.25">
      <c r="B7" t="s">
        <v>109</v>
      </c>
      <c r="C7" s="118">
        <v>3.8353999999999999</v>
      </c>
      <c r="D7" s="118">
        <v>4.1371000000000002</v>
      </c>
    </row>
    <row r="8" spans="2:5" x14ac:dyDescent="0.25">
      <c r="B8" t="s">
        <v>110</v>
      </c>
      <c r="C8" s="118">
        <v>2.5223</v>
      </c>
      <c r="D8" s="118">
        <v>2.7010999999999998</v>
      </c>
    </row>
    <row r="9" spans="2:5" x14ac:dyDescent="0.25">
      <c r="B9" t="s">
        <v>111</v>
      </c>
      <c r="C9" s="118">
        <v>2.6435</v>
      </c>
      <c r="D9" s="118">
        <v>2.8784999999999998</v>
      </c>
    </row>
    <row r="10" spans="2:5" x14ac:dyDescent="0.25">
      <c r="B10" t="s">
        <v>112</v>
      </c>
      <c r="C10" s="118">
        <v>4.5567000000000002</v>
      </c>
      <c r="D10" s="118">
        <v>4.5308000000000002</v>
      </c>
    </row>
    <row r="11" spans="2:5" x14ac:dyDescent="0.25">
      <c r="B11" t="s">
        <v>113</v>
      </c>
      <c r="C11" s="118">
        <v>8.0195000000000007</v>
      </c>
      <c r="D11" s="118">
        <v>8.2120999999999995</v>
      </c>
      <c r="E11" s="89">
        <f>D11+D12+D13</f>
        <v>63.203400000000002</v>
      </c>
    </row>
    <row r="12" spans="2:5" x14ac:dyDescent="0.25">
      <c r="B12" t="s">
        <v>114</v>
      </c>
      <c r="C12" s="118">
        <v>40.595399999999998</v>
      </c>
      <c r="D12" s="118">
        <v>42.855899999999998</v>
      </c>
    </row>
    <row r="13" spans="2:5" x14ac:dyDescent="0.25">
      <c r="B13" t="s">
        <v>115</v>
      </c>
      <c r="C13" s="118">
        <v>15.9605</v>
      </c>
      <c r="D13" s="118">
        <v>12.135400000000001</v>
      </c>
    </row>
    <row r="14" spans="2:5" x14ac:dyDescent="0.25">
      <c r="B14" t="s">
        <v>116</v>
      </c>
      <c r="C14" s="118">
        <v>6.2668999999999997</v>
      </c>
      <c r="D14" s="118">
        <v>5.7381000000000002</v>
      </c>
    </row>
    <row r="15" spans="2:5" x14ac:dyDescent="0.25">
      <c r="B15" t="s">
        <v>117</v>
      </c>
      <c r="C15" s="118">
        <v>3.0969000000000002</v>
      </c>
      <c r="D15" s="118">
        <v>2.8795999999999999</v>
      </c>
    </row>
    <row r="16" spans="2:5" x14ac:dyDescent="0.25">
      <c r="B16" t="s">
        <v>124</v>
      </c>
      <c r="C16" s="89">
        <f>SUM(C4:C15)</f>
        <v>100</v>
      </c>
      <c r="D16" s="89">
        <f>SUM(D4:D15)</f>
        <v>100.00019999999999</v>
      </c>
    </row>
    <row r="17" spans="2:2" x14ac:dyDescent="0.25">
      <c r="B17" s="39" t="s">
        <v>249</v>
      </c>
    </row>
    <row r="18" spans="2:2" x14ac:dyDescent="0.25">
      <c r="B18" s="39" t="s">
        <v>51</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3"/>
  <sheetViews>
    <sheetView topLeftCell="A20" workbookViewId="0">
      <selection activeCell="B33" sqref="B33:H33"/>
    </sheetView>
  </sheetViews>
  <sheetFormatPr baseColWidth="10" defaultRowHeight="15" x14ac:dyDescent="0.25"/>
  <cols>
    <col min="2" max="2" width="43.140625" customWidth="1"/>
  </cols>
  <sheetData>
    <row r="2" spans="2:8" x14ac:dyDescent="0.25">
      <c r="B2" s="51" t="s">
        <v>227</v>
      </c>
      <c r="C2" s="52"/>
      <c r="D2" s="52"/>
      <c r="E2" s="52"/>
      <c r="F2" s="52"/>
      <c r="G2" s="52"/>
      <c r="H2" s="52"/>
    </row>
    <row r="3" spans="2:8" x14ac:dyDescent="0.25">
      <c r="B3" s="18"/>
      <c r="C3" s="18"/>
      <c r="D3" s="18"/>
      <c r="E3" s="18"/>
      <c r="F3" s="18"/>
      <c r="G3" s="18"/>
      <c r="H3" s="18"/>
    </row>
    <row r="4" spans="2:8" ht="15.75" thickBot="1" x14ac:dyDescent="0.3">
      <c r="B4" s="18"/>
      <c r="C4" s="18"/>
      <c r="D4" s="18"/>
      <c r="E4" s="18"/>
      <c r="F4" s="18"/>
      <c r="G4" s="18"/>
      <c r="H4" s="53" t="s">
        <v>61</v>
      </c>
    </row>
    <row r="5" spans="2:8" x14ac:dyDescent="0.25">
      <c r="B5" s="322"/>
      <c r="C5" s="324" t="s">
        <v>62</v>
      </c>
      <c r="D5" s="324"/>
      <c r="E5" s="324"/>
      <c r="F5" s="324"/>
      <c r="G5" s="324"/>
      <c r="H5" s="325"/>
    </row>
    <row r="6" spans="2:8" ht="36" x14ac:dyDescent="0.25">
      <c r="B6" s="323"/>
      <c r="C6" s="82" t="s">
        <v>63</v>
      </c>
      <c r="D6" s="83" t="s">
        <v>64</v>
      </c>
      <c r="E6" s="84" t="s">
        <v>65</v>
      </c>
      <c r="F6" s="83" t="s">
        <v>12</v>
      </c>
      <c r="G6" s="84" t="s">
        <v>13</v>
      </c>
      <c r="H6" s="85" t="s">
        <v>6</v>
      </c>
    </row>
    <row r="7" spans="2:8" x14ac:dyDescent="0.25">
      <c r="B7" s="169" t="s">
        <v>142</v>
      </c>
      <c r="C7" s="87"/>
      <c r="D7" s="86"/>
      <c r="E7" s="87"/>
      <c r="F7" s="86"/>
      <c r="G7" s="87"/>
      <c r="H7" s="180"/>
    </row>
    <row r="8" spans="2:8" ht="30" customHeight="1" x14ac:dyDescent="0.25">
      <c r="B8" s="152" t="s">
        <v>141</v>
      </c>
      <c r="C8" s="56">
        <v>90.047499999999999</v>
      </c>
      <c r="D8" s="57">
        <v>79.260800000000003</v>
      </c>
      <c r="E8" s="56">
        <v>58.848999999999997</v>
      </c>
      <c r="F8" s="57">
        <v>49.889600000000002</v>
      </c>
      <c r="G8" s="56">
        <v>66.284099999999995</v>
      </c>
      <c r="H8" s="58">
        <v>69.934200000000004</v>
      </c>
    </row>
    <row r="9" spans="2:8" ht="25.5" customHeight="1" x14ac:dyDescent="0.25">
      <c r="B9" s="152" t="s">
        <v>15</v>
      </c>
      <c r="C9" s="56">
        <v>4.7049000000000003</v>
      </c>
      <c r="D9" s="57">
        <v>12.725199999999999</v>
      </c>
      <c r="E9" s="56">
        <v>10.6595</v>
      </c>
      <c r="F9" s="57">
        <v>17.4085</v>
      </c>
      <c r="G9" s="56">
        <v>15.927199999999999</v>
      </c>
      <c r="H9" s="58">
        <v>11.614800000000001</v>
      </c>
    </row>
    <row r="10" spans="2:8" ht="36.75" x14ac:dyDescent="0.25">
      <c r="B10" s="152" t="s">
        <v>16</v>
      </c>
      <c r="C10" s="56">
        <v>4.7789000000000001</v>
      </c>
      <c r="D10" s="57">
        <v>7.2119999999999997</v>
      </c>
      <c r="E10" s="56">
        <v>29.341000000000001</v>
      </c>
      <c r="F10" s="57">
        <v>31.616499999999998</v>
      </c>
      <c r="G10" s="56">
        <v>16.7074</v>
      </c>
      <c r="H10" s="58">
        <v>17.599699999999999</v>
      </c>
    </row>
    <row r="11" spans="2:8" ht="37.5" customHeight="1" x14ac:dyDescent="0.25">
      <c r="B11" s="152" t="s">
        <v>133</v>
      </c>
      <c r="C11" s="56">
        <v>0.1008</v>
      </c>
      <c r="D11" s="57">
        <v>0.1739</v>
      </c>
      <c r="E11" s="56">
        <v>0.37169999999999997</v>
      </c>
      <c r="F11" s="57">
        <v>0.44230000000000003</v>
      </c>
      <c r="G11" s="56">
        <v>0.32529999999999998</v>
      </c>
      <c r="H11" s="58">
        <v>0.26939999999999997</v>
      </c>
    </row>
    <row r="12" spans="2:8" ht="52.5" customHeight="1" x14ac:dyDescent="0.25">
      <c r="B12" s="224" t="s">
        <v>134</v>
      </c>
      <c r="C12" s="56">
        <v>0.3679</v>
      </c>
      <c r="D12" s="57">
        <v>0.62809999999999999</v>
      </c>
      <c r="E12" s="56">
        <v>0.77880000000000005</v>
      </c>
      <c r="F12" s="57">
        <v>0.64319999999999999</v>
      </c>
      <c r="G12" s="56">
        <v>0.75590000000000002</v>
      </c>
      <c r="H12" s="58">
        <v>0.58179999999999998</v>
      </c>
    </row>
    <row r="13" spans="2:8" x14ac:dyDescent="0.25">
      <c r="B13" s="153" t="s">
        <v>6</v>
      </c>
      <c r="C13" s="59">
        <v>100</v>
      </c>
      <c r="D13" s="59">
        <v>100.00000000000001</v>
      </c>
      <c r="E13" s="59">
        <v>100.00000000000001</v>
      </c>
      <c r="F13" s="59">
        <v>100.0001</v>
      </c>
      <c r="G13" s="59">
        <v>99.999899999999997</v>
      </c>
      <c r="H13" s="181">
        <f t="shared" ref="H13" si="0">SUM(H8:H12)</f>
        <v>99.999900000000011</v>
      </c>
    </row>
    <row r="14" spans="2:8" x14ac:dyDescent="0.25">
      <c r="B14" s="54" t="s">
        <v>7</v>
      </c>
      <c r="C14" s="60"/>
      <c r="D14" s="61"/>
      <c r="E14" s="60"/>
      <c r="F14" s="61"/>
      <c r="G14" s="56"/>
      <c r="H14" s="55"/>
    </row>
    <row r="15" spans="2:8" x14ac:dyDescent="0.25">
      <c r="B15" s="62" t="s">
        <v>127</v>
      </c>
      <c r="C15" s="56">
        <v>36.385100000000001</v>
      </c>
      <c r="D15" s="57">
        <v>40.971800000000002</v>
      </c>
      <c r="E15" s="56">
        <v>16.441600000000001</v>
      </c>
      <c r="F15" s="57">
        <v>14.2492</v>
      </c>
      <c r="G15" s="56">
        <v>13.637</v>
      </c>
      <c r="H15" s="58">
        <v>26.819700000000001</v>
      </c>
    </row>
    <row r="16" spans="2:8" x14ac:dyDescent="0.25">
      <c r="B16" s="62" t="s">
        <v>128</v>
      </c>
      <c r="C16" s="56">
        <v>28.198699999999999</v>
      </c>
      <c r="D16" s="57">
        <v>24.6495</v>
      </c>
      <c r="E16" s="56">
        <v>19.331399999999999</v>
      </c>
      <c r="F16" s="57">
        <v>12.727</v>
      </c>
      <c r="G16" s="56">
        <v>15.032</v>
      </c>
      <c r="H16" s="58">
        <v>20.895199999999999</v>
      </c>
    </row>
    <row r="17" spans="2:8" x14ac:dyDescent="0.25">
      <c r="B17" s="62" t="s">
        <v>131</v>
      </c>
      <c r="C17" s="56">
        <v>31.1052</v>
      </c>
      <c r="D17" s="57">
        <v>20.466100000000001</v>
      </c>
      <c r="E17" s="56">
        <v>38.2699</v>
      </c>
      <c r="F17" s="57">
        <v>31.110099999999999</v>
      </c>
      <c r="G17" s="56">
        <v>37.530500000000004</v>
      </c>
      <c r="H17" s="58">
        <v>30.086600000000001</v>
      </c>
    </row>
    <row r="18" spans="2:8" x14ac:dyDescent="0.25">
      <c r="B18" s="62" t="s">
        <v>130</v>
      </c>
      <c r="C18" s="56">
        <v>2.7313999999999998</v>
      </c>
      <c r="D18" s="57">
        <v>10.1053</v>
      </c>
      <c r="E18" s="56">
        <v>16.189599999999999</v>
      </c>
      <c r="F18" s="57">
        <v>21.532</v>
      </c>
      <c r="G18" s="56">
        <v>12.411199999999999</v>
      </c>
      <c r="H18" s="58">
        <v>12.4351</v>
      </c>
    </row>
    <row r="19" spans="2:8" x14ac:dyDescent="0.25">
      <c r="B19" s="63" t="s">
        <v>8</v>
      </c>
      <c r="C19" s="59">
        <v>1.5797000000000001</v>
      </c>
      <c r="D19" s="110">
        <v>3.8071999999999999</v>
      </c>
      <c r="E19" s="59">
        <v>9.7675999999999998</v>
      </c>
      <c r="F19" s="110">
        <v>20.381599999999999</v>
      </c>
      <c r="G19" s="59">
        <v>21.389399999999998</v>
      </c>
      <c r="H19" s="111">
        <v>9.7634000000000007</v>
      </c>
    </row>
    <row r="20" spans="2:8" x14ac:dyDescent="0.25">
      <c r="B20" s="54" t="s">
        <v>66</v>
      </c>
      <c r="C20" s="60"/>
      <c r="D20" s="61"/>
      <c r="E20" s="60"/>
      <c r="F20" s="57"/>
      <c r="G20" s="56"/>
      <c r="H20" s="55"/>
    </row>
    <row r="21" spans="2:8" x14ac:dyDescent="0.25">
      <c r="B21" s="62" t="s">
        <v>67</v>
      </c>
      <c r="C21" s="56">
        <v>0.5544</v>
      </c>
      <c r="D21" s="57">
        <v>1.6515</v>
      </c>
      <c r="E21" s="56">
        <v>7.9356</v>
      </c>
      <c r="F21" s="57">
        <v>11.521800000000001</v>
      </c>
      <c r="G21" s="56">
        <v>4.1306000000000003</v>
      </c>
      <c r="H21" s="58">
        <v>5.39</v>
      </c>
    </row>
    <row r="22" spans="2:8" x14ac:dyDescent="0.25">
      <c r="B22" s="62" t="s">
        <v>68</v>
      </c>
      <c r="C22" s="56">
        <v>36.139299999999999</v>
      </c>
      <c r="D22" s="57">
        <v>39.273800000000001</v>
      </c>
      <c r="E22" s="56">
        <v>48.255600000000001</v>
      </c>
      <c r="F22" s="57">
        <v>58.155099999999997</v>
      </c>
      <c r="G22" s="56">
        <v>47.592300000000002</v>
      </c>
      <c r="H22" s="58">
        <v>45.800699999999999</v>
      </c>
    </row>
    <row r="23" spans="2:8" x14ac:dyDescent="0.25">
      <c r="B23" s="62" t="s">
        <v>69</v>
      </c>
      <c r="C23" s="56">
        <v>31.547799999999999</v>
      </c>
      <c r="D23" s="57">
        <v>34.321300000000001</v>
      </c>
      <c r="E23" s="56">
        <v>22.361499999999999</v>
      </c>
      <c r="F23" s="57">
        <v>20.4849</v>
      </c>
      <c r="G23" s="56">
        <v>30.22</v>
      </c>
      <c r="H23" s="58">
        <v>27.326899999999998</v>
      </c>
    </row>
    <row r="24" spans="2:8" x14ac:dyDescent="0.25">
      <c r="B24" s="63" t="s">
        <v>70</v>
      </c>
      <c r="C24" s="59">
        <v>31.758500000000002</v>
      </c>
      <c r="D24" s="110">
        <v>24.753399999999999</v>
      </c>
      <c r="E24" s="59">
        <v>21.447399999999998</v>
      </c>
      <c r="F24" s="110">
        <v>9.8382000000000005</v>
      </c>
      <c r="G24" s="59">
        <v>18.057200000000002</v>
      </c>
      <c r="H24" s="111">
        <v>21.482399999999998</v>
      </c>
    </row>
    <row r="25" spans="2:8" x14ac:dyDescent="0.25">
      <c r="B25" s="64" t="s">
        <v>52</v>
      </c>
      <c r="C25" s="56"/>
      <c r="D25" s="57"/>
      <c r="E25" s="56"/>
      <c r="F25" s="57"/>
      <c r="G25" s="56"/>
      <c r="H25" s="58"/>
    </row>
    <row r="26" spans="2:8" x14ac:dyDescent="0.25">
      <c r="B26" s="65" t="s">
        <v>53</v>
      </c>
      <c r="C26" s="56">
        <v>97.556600000000003</v>
      </c>
      <c r="D26" s="57">
        <v>96.1126</v>
      </c>
      <c r="E26" s="56">
        <v>78.055700000000002</v>
      </c>
      <c r="F26" s="57">
        <v>85.573800000000006</v>
      </c>
      <c r="G26" s="56">
        <v>91.458500000000001</v>
      </c>
      <c r="H26" s="58">
        <v>90.486199999999997</v>
      </c>
    </row>
    <row r="27" spans="2:8" ht="15.75" thickBot="1" x14ac:dyDescent="0.3">
      <c r="B27" s="66" t="s">
        <v>54</v>
      </c>
      <c r="C27" s="112">
        <v>2.4434</v>
      </c>
      <c r="D27" s="113">
        <v>3.8874</v>
      </c>
      <c r="E27" s="112">
        <v>21.944299999999998</v>
      </c>
      <c r="F27" s="113">
        <v>14.4262</v>
      </c>
      <c r="G27" s="112">
        <v>8.5414999999999992</v>
      </c>
      <c r="H27" s="114">
        <v>9.5137999999999998</v>
      </c>
    </row>
    <row r="28" spans="2:8" ht="7.5" customHeight="1" x14ac:dyDescent="0.25">
      <c r="B28" s="192"/>
      <c r="C28" s="57"/>
      <c r="D28" s="57"/>
      <c r="E28" s="57"/>
      <c r="F28" s="57"/>
      <c r="G28" s="57"/>
      <c r="H28" s="193"/>
    </row>
    <row r="29" spans="2:8" ht="37.5" customHeight="1" x14ac:dyDescent="0.25">
      <c r="B29" s="301" t="s">
        <v>149</v>
      </c>
      <c r="C29" s="301"/>
      <c r="D29" s="301"/>
      <c r="E29" s="301"/>
      <c r="F29" s="301"/>
      <c r="G29" s="301"/>
      <c r="H29" s="301"/>
    </row>
    <row r="30" spans="2:8" ht="16.5" customHeight="1" x14ac:dyDescent="0.25">
      <c r="B30" s="230" t="s">
        <v>150</v>
      </c>
      <c r="C30" s="230"/>
      <c r="D30" s="230"/>
      <c r="E30" s="230"/>
      <c r="F30" s="230"/>
      <c r="G30" s="230"/>
      <c r="H30" s="230"/>
    </row>
    <row r="31" spans="2:8" ht="20.25" customHeight="1" x14ac:dyDescent="0.25">
      <c r="B31" s="301" t="s">
        <v>199</v>
      </c>
      <c r="C31" s="301"/>
      <c r="D31" s="301"/>
      <c r="E31" s="301"/>
      <c r="F31" s="301"/>
      <c r="G31" s="301"/>
      <c r="H31" s="301"/>
    </row>
    <row r="32" spans="2:8" x14ac:dyDescent="0.25">
      <c r="B32" s="230" t="s">
        <v>251</v>
      </c>
      <c r="C32" s="230"/>
      <c r="D32" s="230"/>
      <c r="E32" s="230"/>
      <c r="F32" s="230"/>
      <c r="G32" s="230"/>
      <c r="H32" s="230"/>
    </row>
    <row r="33" spans="2:8" ht="16.5" customHeight="1" x14ac:dyDescent="0.25">
      <c r="B33" s="301" t="s">
        <v>179</v>
      </c>
      <c r="C33" s="301"/>
      <c r="D33" s="301"/>
      <c r="E33" s="301"/>
      <c r="F33" s="301"/>
      <c r="G33" s="301"/>
      <c r="H33" s="301"/>
    </row>
  </sheetData>
  <mergeCells count="5">
    <mergeCell ref="B5:B6"/>
    <mergeCell ref="C5:H5"/>
    <mergeCell ref="B29:H29"/>
    <mergeCell ref="B31:H31"/>
    <mergeCell ref="B33:H3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6"/>
  <sheetViews>
    <sheetView workbookViewId="0">
      <selection activeCell="B26" sqref="B26"/>
    </sheetView>
  </sheetViews>
  <sheetFormatPr baseColWidth="10" defaultRowHeight="15" x14ac:dyDescent="0.25"/>
  <cols>
    <col min="2" max="2" width="32.140625" customWidth="1"/>
    <col min="5" max="5" width="14.28515625" customWidth="1"/>
    <col min="6" max="6" width="15.28515625" customWidth="1"/>
  </cols>
  <sheetData>
    <row r="1" spans="2:12" x14ac:dyDescent="0.25">
      <c r="B1" s="70" t="s">
        <v>228</v>
      </c>
      <c r="C1" s="71"/>
      <c r="D1" s="71"/>
      <c r="E1" s="72"/>
      <c r="F1" s="72"/>
      <c r="G1" s="72"/>
      <c r="H1" s="72"/>
      <c r="I1" s="72"/>
      <c r="J1" s="72"/>
      <c r="K1" s="72"/>
      <c r="L1" s="72"/>
    </row>
    <row r="2" spans="2:12" ht="15.75" thickBot="1" x14ac:dyDescent="0.3">
      <c r="B2" s="18"/>
      <c r="C2" s="18"/>
      <c r="D2" s="18"/>
      <c r="E2" s="73"/>
      <c r="F2" s="73"/>
      <c r="G2" s="73"/>
      <c r="H2" s="73"/>
      <c r="I2" s="73"/>
      <c r="J2" s="73"/>
      <c r="K2" s="74" t="s">
        <v>61</v>
      </c>
      <c r="L2" s="73"/>
    </row>
    <row r="3" spans="2:12" ht="22.5" customHeight="1" x14ac:dyDescent="0.25">
      <c r="B3" s="326" t="s">
        <v>73</v>
      </c>
      <c r="C3" s="328" t="s">
        <v>1</v>
      </c>
      <c r="D3" s="329"/>
      <c r="E3" s="330" t="s">
        <v>74</v>
      </c>
      <c r="F3" s="331"/>
      <c r="G3" s="332" t="s">
        <v>75</v>
      </c>
      <c r="H3" s="333"/>
      <c r="I3" s="333"/>
      <c r="J3" s="318"/>
      <c r="K3" s="334" t="s">
        <v>76</v>
      </c>
      <c r="L3" s="18"/>
    </row>
    <row r="4" spans="2:12" ht="56.25" x14ac:dyDescent="0.25">
      <c r="B4" s="327"/>
      <c r="C4" s="75" t="s">
        <v>77</v>
      </c>
      <c r="D4" s="76" t="s">
        <v>78</v>
      </c>
      <c r="E4" s="68" t="s">
        <v>71</v>
      </c>
      <c r="F4" s="69" t="s">
        <v>72</v>
      </c>
      <c r="G4" s="67" t="s">
        <v>67</v>
      </c>
      <c r="H4" s="49" t="s">
        <v>79</v>
      </c>
      <c r="I4" s="49" t="s">
        <v>80</v>
      </c>
      <c r="J4" s="41" t="s">
        <v>70</v>
      </c>
      <c r="K4" s="335"/>
      <c r="L4" s="18"/>
    </row>
    <row r="5" spans="2:12" x14ac:dyDescent="0.25">
      <c r="B5" s="77" t="s">
        <v>81</v>
      </c>
      <c r="C5" s="201">
        <v>74.334900000000005</v>
      </c>
      <c r="D5" s="202">
        <v>25.665099999999999</v>
      </c>
      <c r="E5" s="203">
        <v>46.4756</v>
      </c>
      <c r="F5" s="204">
        <v>53.5244</v>
      </c>
      <c r="G5" s="205">
        <v>6.5515999999999996</v>
      </c>
      <c r="H5" s="204">
        <v>60.266300000000001</v>
      </c>
      <c r="I5" s="204">
        <v>22.14</v>
      </c>
      <c r="J5" s="202">
        <v>11.0421</v>
      </c>
      <c r="K5" s="206">
        <v>19.984400000000001</v>
      </c>
      <c r="L5" s="18"/>
    </row>
    <row r="6" spans="2:12" ht="24" x14ac:dyDescent="0.25">
      <c r="B6" s="78" t="s">
        <v>82</v>
      </c>
      <c r="C6" s="207">
        <v>63.9422</v>
      </c>
      <c r="D6" s="208">
        <v>36.0578</v>
      </c>
      <c r="E6" s="209">
        <v>44.587400000000002</v>
      </c>
      <c r="F6" s="210">
        <v>55.412599999999998</v>
      </c>
      <c r="G6" s="207">
        <v>5.0586000000000002</v>
      </c>
      <c r="H6" s="210">
        <v>69.249899999999997</v>
      </c>
      <c r="I6" s="210">
        <v>20.234200000000001</v>
      </c>
      <c r="J6" s="208">
        <v>5.4573</v>
      </c>
      <c r="K6" s="211">
        <v>2.1272000000000002</v>
      </c>
      <c r="L6" s="18"/>
    </row>
    <row r="7" spans="2:12" x14ac:dyDescent="0.25">
      <c r="B7" s="78" t="s">
        <v>83</v>
      </c>
      <c r="C7" s="212">
        <v>80.577600000000004</v>
      </c>
      <c r="D7" s="208">
        <v>19.4224</v>
      </c>
      <c r="E7" s="209">
        <v>22.424199999999999</v>
      </c>
      <c r="F7" s="210">
        <v>77.575800000000001</v>
      </c>
      <c r="G7" s="207">
        <v>11.046900000000001</v>
      </c>
      <c r="H7" s="210">
        <v>75.812299999999993</v>
      </c>
      <c r="I7" s="210">
        <v>7.5090000000000003</v>
      </c>
      <c r="J7" s="208">
        <v>5.6318000000000001</v>
      </c>
      <c r="K7" s="211">
        <v>0.73419999999999996</v>
      </c>
      <c r="L7" s="18"/>
    </row>
    <row r="8" spans="2:12" ht="24" x14ac:dyDescent="0.25">
      <c r="B8" s="78" t="s">
        <v>84</v>
      </c>
      <c r="C8" s="212">
        <v>86.922399999999996</v>
      </c>
      <c r="D8" s="208">
        <v>13.0776</v>
      </c>
      <c r="E8" s="209">
        <v>63.921199999999999</v>
      </c>
      <c r="F8" s="210">
        <v>36.078800000000001</v>
      </c>
      <c r="G8" s="207">
        <v>4.9027000000000003</v>
      </c>
      <c r="H8" s="210">
        <v>55.477400000000003</v>
      </c>
      <c r="I8" s="210">
        <v>25.029299999999999</v>
      </c>
      <c r="J8" s="208">
        <v>14.5907</v>
      </c>
      <c r="K8" s="211">
        <v>4.5194000000000001</v>
      </c>
      <c r="L8" s="18"/>
    </row>
    <row r="9" spans="2:12" x14ac:dyDescent="0.25">
      <c r="B9" s="78" t="s">
        <v>85</v>
      </c>
      <c r="C9" s="212">
        <v>91.183199999999999</v>
      </c>
      <c r="D9" s="208">
        <v>8.8168000000000006</v>
      </c>
      <c r="E9" s="209">
        <v>32.776299999999999</v>
      </c>
      <c r="F9" s="210">
        <v>67.223699999999994</v>
      </c>
      <c r="G9" s="207">
        <v>3.4117000000000002</v>
      </c>
      <c r="H9" s="210">
        <v>56.644500000000001</v>
      </c>
      <c r="I9" s="210">
        <v>25.875299999999999</v>
      </c>
      <c r="J9" s="208">
        <v>14.0685</v>
      </c>
      <c r="K9" s="211">
        <v>4.1483999999999996</v>
      </c>
      <c r="L9" s="18"/>
    </row>
    <row r="10" spans="2:12" x14ac:dyDescent="0.25">
      <c r="B10" s="78" t="s">
        <v>86</v>
      </c>
      <c r="C10" s="212">
        <v>61.4131</v>
      </c>
      <c r="D10" s="208">
        <v>38.5869</v>
      </c>
      <c r="E10" s="209">
        <v>46.4544</v>
      </c>
      <c r="F10" s="210">
        <v>53.5456</v>
      </c>
      <c r="G10" s="207">
        <v>8.9587000000000003</v>
      </c>
      <c r="H10" s="210">
        <v>60.993000000000002</v>
      </c>
      <c r="I10" s="210">
        <v>20.512799999999999</v>
      </c>
      <c r="J10" s="208">
        <v>9.5355000000000008</v>
      </c>
      <c r="K10" s="211">
        <v>8.4552999999999994</v>
      </c>
      <c r="L10" s="18"/>
    </row>
    <row r="11" spans="2:12" x14ac:dyDescent="0.25">
      <c r="B11" s="79" t="s">
        <v>87</v>
      </c>
      <c r="C11" s="205">
        <v>45.006</v>
      </c>
      <c r="D11" s="208">
        <v>54.994</v>
      </c>
      <c r="E11" s="203">
        <v>75.772999999999996</v>
      </c>
      <c r="F11" s="204">
        <v>24.227</v>
      </c>
      <c r="G11" s="205">
        <v>5.3540999999999999</v>
      </c>
      <c r="H11" s="204">
        <v>42.004399999999997</v>
      </c>
      <c r="I11" s="204">
        <v>28.239000000000001</v>
      </c>
      <c r="J11" s="202">
        <v>24.4026</v>
      </c>
      <c r="K11" s="213">
        <v>80.015600000000006</v>
      </c>
      <c r="L11" s="18"/>
    </row>
    <row r="12" spans="2:12" x14ac:dyDescent="0.25">
      <c r="B12" s="78" t="s">
        <v>88</v>
      </c>
      <c r="C12" s="212">
        <v>74.555899999999994</v>
      </c>
      <c r="D12" s="208">
        <v>25.444099999999999</v>
      </c>
      <c r="E12" s="209">
        <v>64.052000000000007</v>
      </c>
      <c r="F12" s="210">
        <v>35.948</v>
      </c>
      <c r="G12" s="207">
        <v>15.519600000000001</v>
      </c>
      <c r="H12" s="210">
        <v>58.878100000000003</v>
      </c>
      <c r="I12" s="210">
        <v>15.994199999999999</v>
      </c>
      <c r="J12" s="208">
        <v>9.6081000000000003</v>
      </c>
      <c r="K12" s="211">
        <v>7.3707000000000003</v>
      </c>
      <c r="L12" s="18"/>
    </row>
    <row r="13" spans="2:12" x14ac:dyDescent="0.25">
      <c r="B13" s="78" t="s">
        <v>89</v>
      </c>
      <c r="C13" s="212">
        <v>47.677500000000002</v>
      </c>
      <c r="D13" s="208">
        <v>52.322499999999998</v>
      </c>
      <c r="E13" s="209">
        <v>65.689899999999994</v>
      </c>
      <c r="F13" s="210">
        <v>34.310099999999998</v>
      </c>
      <c r="G13" s="207">
        <v>6.9096000000000002</v>
      </c>
      <c r="H13" s="210">
        <v>43.838099999999997</v>
      </c>
      <c r="I13" s="210">
        <v>23.4725</v>
      </c>
      <c r="J13" s="208">
        <v>25.779699999999998</v>
      </c>
      <c r="K13" s="211">
        <v>26.121600000000001</v>
      </c>
      <c r="L13" s="18"/>
    </row>
    <row r="14" spans="2:12" x14ac:dyDescent="0.25">
      <c r="B14" s="78" t="s">
        <v>90</v>
      </c>
      <c r="C14" s="212">
        <v>36.165999999999997</v>
      </c>
      <c r="D14" s="208">
        <v>63.834000000000003</v>
      </c>
      <c r="E14" s="209">
        <v>94.6995</v>
      </c>
      <c r="F14" s="210">
        <v>5.3005000000000004</v>
      </c>
      <c r="G14" s="207">
        <v>0.53110000000000002</v>
      </c>
      <c r="H14" s="210">
        <v>18.2559</v>
      </c>
      <c r="I14" s="210">
        <v>26.630400000000002</v>
      </c>
      <c r="J14" s="208">
        <v>54.582500000000003</v>
      </c>
      <c r="K14" s="211">
        <v>4.2915000000000001</v>
      </c>
      <c r="L14" s="18"/>
    </row>
    <row r="15" spans="2:12" ht="24" x14ac:dyDescent="0.25">
      <c r="B15" s="78" t="s">
        <v>91</v>
      </c>
      <c r="C15" s="212">
        <v>34.613399999999999</v>
      </c>
      <c r="D15" s="208">
        <v>65.386600000000001</v>
      </c>
      <c r="E15" s="209">
        <v>87.942300000000003</v>
      </c>
      <c r="F15" s="210">
        <v>12.057700000000001</v>
      </c>
      <c r="G15" s="207">
        <v>0.92710000000000004</v>
      </c>
      <c r="H15" s="210">
        <v>35.608199999999997</v>
      </c>
      <c r="I15" s="210">
        <v>36.433799999999998</v>
      </c>
      <c r="J15" s="208">
        <v>27.030999999999999</v>
      </c>
      <c r="K15" s="211">
        <v>15.666399999999999</v>
      </c>
      <c r="L15" s="18"/>
    </row>
    <row r="16" spans="2:12" x14ac:dyDescent="0.25">
      <c r="B16" s="78" t="s">
        <v>92</v>
      </c>
      <c r="C16" s="212">
        <v>18.036300000000001</v>
      </c>
      <c r="D16" s="208">
        <v>81.963700000000003</v>
      </c>
      <c r="E16" s="209">
        <v>88.375500000000002</v>
      </c>
      <c r="F16" s="210">
        <v>11.624499999999999</v>
      </c>
      <c r="G16" s="207">
        <v>1.5767</v>
      </c>
      <c r="H16" s="210">
        <v>34.113700000000001</v>
      </c>
      <c r="I16" s="210">
        <v>30.912600000000001</v>
      </c>
      <c r="J16" s="208">
        <v>33.396999999999998</v>
      </c>
      <c r="K16" s="211">
        <v>2.2189000000000001</v>
      </c>
      <c r="L16" s="18"/>
    </row>
    <row r="17" spans="2:12" x14ac:dyDescent="0.25">
      <c r="B17" s="78" t="s">
        <v>93</v>
      </c>
      <c r="C17" s="212">
        <v>10.552199999999999</v>
      </c>
      <c r="D17" s="208">
        <v>89.447800000000001</v>
      </c>
      <c r="E17" s="209">
        <v>92.298199999999994</v>
      </c>
      <c r="F17" s="210">
        <v>7.7018000000000004</v>
      </c>
      <c r="G17" s="207">
        <v>0.78010000000000002</v>
      </c>
      <c r="H17" s="210">
        <v>28.926300000000001</v>
      </c>
      <c r="I17" s="210">
        <v>54.947600000000001</v>
      </c>
      <c r="J17" s="208">
        <v>15.3459</v>
      </c>
      <c r="K17" s="211">
        <v>5.1639999999999997</v>
      </c>
      <c r="L17" s="18"/>
    </row>
    <row r="18" spans="2:12" x14ac:dyDescent="0.25">
      <c r="B18" s="78" t="s">
        <v>94</v>
      </c>
      <c r="C18" s="212">
        <v>40.3279</v>
      </c>
      <c r="D18" s="208">
        <v>59.6721</v>
      </c>
      <c r="E18" s="209">
        <v>38.799900000000001</v>
      </c>
      <c r="F18" s="210">
        <v>61.200099999999999</v>
      </c>
      <c r="G18" s="207">
        <v>16.116</v>
      </c>
      <c r="H18" s="210">
        <v>54.577599999999997</v>
      </c>
      <c r="I18" s="210">
        <v>16.797000000000001</v>
      </c>
      <c r="J18" s="208">
        <v>12.509499999999999</v>
      </c>
      <c r="K18" s="211">
        <v>2.1017999999999999</v>
      </c>
      <c r="L18" s="18"/>
    </row>
    <row r="19" spans="2:12" ht="24" x14ac:dyDescent="0.25">
      <c r="B19" s="80" t="s">
        <v>95</v>
      </c>
      <c r="C19" s="212">
        <v>54.417700000000004</v>
      </c>
      <c r="D19" s="208">
        <v>45.582299999999996</v>
      </c>
      <c r="E19" s="214">
        <v>78.292299999999997</v>
      </c>
      <c r="F19" s="215">
        <v>21.707699999999999</v>
      </c>
      <c r="G19" s="216">
        <v>4.4099000000000004</v>
      </c>
      <c r="H19" s="215">
        <v>47.183700000000002</v>
      </c>
      <c r="I19" s="215">
        <v>26.6859</v>
      </c>
      <c r="J19" s="217">
        <v>21.720500000000001</v>
      </c>
      <c r="K19" s="218">
        <v>17.0807</v>
      </c>
      <c r="L19" s="18"/>
    </row>
    <row r="20" spans="2:12" ht="15.75" thickBot="1" x14ac:dyDescent="0.3">
      <c r="B20" s="81" t="s">
        <v>6</v>
      </c>
      <c r="C20" s="219">
        <v>50.867199999999997</v>
      </c>
      <c r="D20" s="220">
        <v>49.132800000000003</v>
      </c>
      <c r="E20" s="221">
        <v>69.994299999999996</v>
      </c>
      <c r="F20" s="222">
        <v>30.005700000000001</v>
      </c>
      <c r="G20" s="219">
        <v>5.5933999999999999</v>
      </c>
      <c r="H20" s="222">
        <v>45.6539</v>
      </c>
      <c r="I20" s="222">
        <v>27.020099999999999</v>
      </c>
      <c r="J20" s="220">
        <v>21.732600000000001</v>
      </c>
      <c r="K20" s="223">
        <v>100</v>
      </c>
      <c r="L20" s="18"/>
    </row>
    <row r="21" spans="2:12" x14ac:dyDescent="0.25">
      <c r="B21" s="230" t="s">
        <v>153</v>
      </c>
      <c r="C21" s="230"/>
      <c r="D21" s="230"/>
      <c r="E21" s="230"/>
      <c r="F21" s="230"/>
      <c r="G21" s="230"/>
      <c r="H21" s="230"/>
      <c r="I21" s="230"/>
      <c r="J21" s="230"/>
      <c r="K21" s="230"/>
    </row>
    <row r="22" spans="2:12" ht="37.5" customHeight="1" x14ac:dyDescent="0.25">
      <c r="B22" s="301" t="s">
        <v>154</v>
      </c>
      <c r="C22" s="301"/>
      <c r="D22" s="301"/>
      <c r="E22" s="301"/>
      <c r="F22" s="301"/>
      <c r="G22" s="301"/>
      <c r="H22" s="301"/>
      <c r="I22" s="301"/>
      <c r="J22" s="301"/>
      <c r="K22" s="301"/>
    </row>
    <row r="23" spans="2:12" x14ac:dyDescent="0.25">
      <c r="B23" s="230" t="s">
        <v>155</v>
      </c>
      <c r="C23" s="230"/>
      <c r="D23" s="230"/>
      <c r="E23" s="230"/>
      <c r="F23" s="230"/>
      <c r="G23" s="230"/>
      <c r="H23" s="230"/>
      <c r="I23" s="230"/>
      <c r="J23" s="230"/>
      <c r="K23" s="230"/>
    </row>
    <row r="24" spans="2:12" ht="32.25" customHeight="1" x14ac:dyDescent="0.25">
      <c r="B24" s="301" t="s">
        <v>156</v>
      </c>
      <c r="C24" s="301"/>
      <c r="D24" s="301"/>
      <c r="E24" s="301"/>
      <c r="F24" s="301"/>
      <c r="G24" s="301"/>
      <c r="H24" s="301"/>
      <c r="I24" s="301"/>
      <c r="J24" s="301"/>
      <c r="K24" s="301"/>
    </row>
    <row r="25" spans="2:12" x14ac:dyDescent="0.25">
      <c r="B25" s="230" t="s">
        <v>252</v>
      </c>
      <c r="C25" s="230"/>
      <c r="D25" s="230"/>
      <c r="E25" s="230"/>
      <c r="F25" s="230"/>
      <c r="G25" s="230"/>
      <c r="H25" s="230"/>
      <c r="I25" s="230"/>
      <c r="J25" s="230"/>
      <c r="K25" s="230"/>
    </row>
    <row r="26" spans="2:12" x14ac:dyDescent="0.25">
      <c r="B26" s="230" t="s">
        <v>181</v>
      </c>
      <c r="C26" s="230"/>
      <c r="D26" s="230"/>
      <c r="E26" s="230"/>
      <c r="F26" s="230"/>
      <c r="G26" s="230"/>
      <c r="H26" s="230"/>
      <c r="I26" s="230"/>
      <c r="J26" s="230"/>
      <c r="K26" s="230"/>
    </row>
  </sheetData>
  <mergeCells count="7">
    <mergeCell ref="B24:K24"/>
    <mergeCell ref="B3:B4"/>
    <mergeCell ref="C3:D3"/>
    <mergeCell ref="E3:F3"/>
    <mergeCell ref="G3:J3"/>
    <mergeCell ref="K3:K4"/>
    <mergeCell ref="B22:K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39"/>
  <sheetViews>
    <sheetView topLeftCell="A26" workbookViewId="0">
      <selection activeCell="C39" sqref="C39"/>
    </sheetView>
  </sheetViews>
  <sheetFormatPr baseColWidth="10" defaultRowHeight="15" x14ac:dyDescent="0.25"/>
  <sheetData>
    <row r="3" spans="3:3" x14ac:dyDescent="0.25">
      <c r="C3" s="246" t="s">
        <v>175</v>
      </c>
    </row>
    <row r="37" spans="3:12" x14ac:dyDescent="0.25">
      <c r="C37" s="39" t="s">
        <v>143</v>
      </c>
      <c r="D37" s="30"/>
      <c r="E37" s="30"/>
      <c r="F37" s="30"/>
      <c r="G37" s="30"/>
      <c r="H37" s="30"/>
      <c r="I37" s="30"/>
      <c r="J37" s="30"/>
      <c r="K37" s="30"/>
      <c r="L37" s="30"/>
    </row>
    <row r="38" spans="3:12" x14ac:dyDescent="0.25">
      <c r="C38" s="39" t="s">
        <v>249</v>
      </c>
      <c r="D38" s="30"/>
      <c r="E38" s="30"/>
      <c r="F38" s="30"/>
      <c r="G38" s="30"/>
      <c r="H38" s="30"/>
      <c r="I38" s="30"/>
      <c r="J38" s="30"/>
      <c r="K38" s="30"/>
      <c r="L38" s="30"/>
    </row>
    <row r="39" spans="3:12" x14ac:dyDescent="0.25">
      <c r="C39" s="39" t="s">
        <v>51</v>
      </c>
      <c r="D39" s="30"/>
      <c r="E39" s="30"/>
      <c r="F39" s="30"/>
      <c r="G39" s="30"/>
      <c r="H39" s="30"/>
      <c r="I39" s="30"/>
      <c r="J39" s="30"/>
      <c r="K39" s="30"/>
      <c r="L39" s="3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topLeftCell="A6" workbookViewId="0">
      <selection activeCell="B22" sqref="B22"/>
    </sheetView>
  </sheetViews>
  <sheetFormatPr baseColWidth="10" defaultRowHeight="15" x14ac:dyDescent="0.25"/>
  <sheetData>
    <row r="1" spans="2:12" x14ac:dyDescent="0.25">
      <c r="B1" s="29" t="s">
        <v>45</v>
      </c>
      <c r="C1" s="30"/>
      <c r="D1" s="30"/>
      <c r="E1" s="30"/>
      <c r="F1" s="30"/>
      <c r="G1" s="30"/>
      <c r="H1" s="30"/>
      <c r="I1" s="30"/>
      <c r="J1" s="30"/>
      <c r="K1" s="30"/>
      <c r="L1" s="30"/>
    </row>
    <row r="2" spans="2:12" x14ac:dyDescent="0.25">
      <c r="B2" s="30"/>
      <c r="C2" s="31"/>
      <c r="D2" s="31"/>
      <c r="E2" s="31"/>
      <c r="F2" s="31"/>
      <c r="G2" s="31"/>
      <c r="H2" s="31"/>
      <c r="I2" s="31"/>
      <c r="J2" s="31"/>
      <c r="K2" s="31"/>
      <c r="L2" s="31"/>
    </row>
    <row r="3" spans="2:12" ht="25.5" x14ac:dyDescent="0.25">
      <c r="B3" s="32"/>
      <c r="C3" s="33" t="s">
        <v>46</v>
      </c>
      <c r="D3" s="33" t="s">
        <v>47</v>
      </c>
      <c r="E3" s="33" t="s">
        <v>48</v>
      </c>
      <c r="F3" s="30"/>
      <c r="G3" s="30"/>
      <c r="H3" s="30"/>
      <c r="I3" s="30"/>
      <c r="J3" s="30"/>
      <c r="K3" s="30"/>
      <c r="L3" s="30"/>
    </row>
    <row r="4" spans="2:12" x14ac:dyDescent="0.25">
      <c r="B4" s="32">
        <v>2005</v>
      </c>
      <c r="C4" s="34">
        <v>94792</v>
      </c>
      <c r="D4" s="34">
        <v>82300</v>
      </c>
      <c r="E4" s="35">
        <f>C4-D4</f>
        <v>12492</v>
      </c>
      <c r="F4" s="30"/>
      <c r="G4" s="30"/>
      <c r="H4" s="30"/>
      <c r="I4" s="30"/>
      <c r="J4" s="30"/>
      <c r="K4" s="30"/>
      <c r="L4" s="30"/>
    </row>
    <row r="5" spans="2:12" x14ac:dyDescent="0.25">
      <c r="B5" s="32">
        <v>2006</v>
      </c>
      <c r="C5" s="34">
        <v>144430</v>
      </c>
      <c r="D5" s="34">
        <v>127711</v>
      </c>
      <c r="E5" s="35">
        <f t="shared" ref="E5:E13" si="0">C5-D5</f>
        <v>16719</v>
      </c>
      <c r="F5" s="30"/>
      <c r="G5" s="30"/>
      <c r="H5" s="30"/>
      <c r="I5" s="30"/>
      <c r="J5" s="30"/>
      <c r="K5" s="30"/>
      <c r="L5" s="30"/>
    </row>
    <row r="6" spans="2:12" x14ac:dyDescent="0.25">
      <c r="B6" s="32">
        <v>2007</v>
      </c>
      <c r="C6" s="34">
        <v>170445</v>
      </c>
      <c r="D6" s="34">
        <v>143604</v>
      </c>
      <c r="E6" s="35">
        <f t="shared" si="0"/>
        <v>26841</v>
      </c>
      <c r="F6" s="30"/>
      <c r="G6" s="30"/>
      <c r="H6" s="30"/>
      <c r="I6" s="30"/>
      <c r="J6" s="30"/>
      <c r="K6" s="30"/>
      <c r="L6" s="30"/>
    </row>
    <row r="7" spans="2:12" x14ac:dyDescent="0.25">
      <c r="B7" s="32">
        <v>2008</v>
      </c>
      <c r="C7" s="34">
        <v>178955</v>
      </c>
      <c r="D7" s="34">
        <v>150865</v>
      </c>
      <c r="E7" s="35">
        <f t="shared" si="0"/>
        <v>28090</v>
      </c>
      <c r="F7" s="30"/>
      <c r="G7" s="30"/>
      <c r="H7" s="30"/>
      <c r="I7" s="30"/>
      <c r="J7" s="30"/>
      <c r="K7" s="30"/>
      <c r="L7" s="30"/>
    </row>
    <row r="8" spans="2:12" x14ac:dyDescent="0.25">
      <c r="B8" s="32" t="s">
        <v>49</v>
      </c>
      <c r="C8" s="34">
        <v>145950</v>
      </c>
      <c r="D8" s="34">
        <v>122909</v>
      </c>
      <c r="E8" s="35">
        <f t="shared" si="0"/>
        <v>23041</v>
      </c>
      <c r="F8" s="30"/>
      <c r="G8" s="30"/>
      <c r="H8" s="30"/>
      <c r="I8" s="30"/>
      <c r="J8" s="30"/>
      <c r="K8" s="30"/>
      <c r="L8" s="30"/>
    </row>
    <row r="9" spans="2:12" x14ac:dyDescent="0.25">
      <c r="B9" s="32">
        <v>2010</v>
      </c>
      <c r="C9" s="34">
        <v>147990</v>
      </c>
      <c r="D9" s="34">
        <v>123601</v>
      </c>
      <c r="E9" s="35">
        <f t="shared" si="0"/>
        <v>24389</v>
      </c>
      <c r="F9" s="30"/>
      <c r="G9" s="30"/>
      <c r="H9" s="30"/>
      <c r="I9" s="30"/>
      <c r="J9" s="30"/>
      <c r="K9" s="30"/>
      <c r="L9" s="30"/>
    </row>
    <row r="10" spans="2:12" x14ac:dyDescent="0.25">
      <c r="B10" s="32">
        <v>2011</v>
      </c>
      <c r="C10" s="34">
        <v>173185</v>
      </c>
      <c r="D10" s="34">
        <v>140674</v>
      </c>
      <c r="E10" s="35">
        <f t="shared" si="0"/>
        <v>32511</v>
      </c>
      <c r="F10" s="30"/>
      <c r="G10" s="30"/>
      <c r="H10" s="30"/>
      <c r="I10" s="30"/>
      <c r="J10" s="30"/>
      <c r="K10" s="30"/>
      <c r="L10" s="30"/>
    </row>
    <row r="11" spans="2:12" x14ac:dyDescent="0.25">
      <c r="B11" s="32" t="s">
        <v>50</v>
      </c>
      <c r="C11" s="36">
        <v>178828</v>
      </c>
      <c r="D11" s="36">
        <v>143162</v>
      </c>
      <c r="E11" s="35">
        <f t="shared" si="0"/>
        <v>35666</v>
      </c>
      <c r="F11" s="30"/>
      <c r="G11" s="30"/>
      <c r="H11" s="30"/>
      <c r="I11" s="30"/>
      <c r="J11" s="30"/>
      <c r="K11" s="30"/>
      <c r="L11" s="30"/>
    </row>
    <row r="12" spans="2:12" x14ac:dyDescent="0.25">
      <c r="B12" s="32">
        <v>2013</v>
      </c>
      <c r="C12" s="34">
        <v>172821</v>
      </c>
      <c r="D12" s="36">
        <v>135510</v>
      </c>
      <c r="E12" s="35">
        <f t="shared" si="0"/>
        <v>37311</v>
      </c>
      <c r="F12" s="30"/>
      <c r="G12" s="30"/>
      <c r="H12" s="30"/>
      <c r="I12" s="30"/>
      <c r="J12" s="30"/>
      <c r="K12" s="30"/>
      <c r="L12" s="30"/>
    </row>
    <row r="13" spans="2:12" x14ac:dyDescent="0.25">
      <c r="B13" s="32">
        <v>2014</v>
      </c>
      <c r="C13" s="34">
        <v>176308</v>
      </c>
      <c r="D13" s="36">
        <v>135511</v>
      </c>
      <c r="E13" s="35">
        <f t="shared" si="0"/>
        <v>40797</v>
      </c>
      <c r="F13" s="30"/>
      <c r="G13" s="30"/>
      <c r="H13" s="30"/>
      <c r="I13" s="30"/>
      <c r="J13" s="30"/>
      <c r="K13" s="30"/>
      <c r="L13" s="30"/>
    </row>
    <row r="14" spans="2:12" x14ac:dyDescent="0.25">
      <c r="B14" s="32">
        <v>2015</v>
      </c>
      <c r="C14" s="34">
        <v>185879</v>
      </c>
      <c r="D14" s="34">
        <v>142044</v>
      </c>
      <c r="E14" s="35">
        <f>C14-D14</f>
        <v>43835</v>
      </c>
      <c r="F14" s="30"/>
      <c r="G14" s="30"/>
      <c r="H14" s="30"/>
      <c r="I14" s="30"/>
      <c r="J14" s="30"/>
      <c r="K14" s="30"/>
      <c r="L14" s="30"/>
    </row>
    <row r="15" spans="2:12" x14ac:dyDescent="0.25">
      <c r="B15" s="32">
        <v>2016</v>
      </c>
      <c r="C15" s="34">
        <v>195326</v>
      </c>
      <c r="D15" s="34">
        <v>148311</v>
      </c>
      <c r="E15" s="35">
        <f>C15-D15</f>
        <v>47015</v>
      </c>
      <c r="F15" s="37">
        <f t="shared" ref="F15:H17" si="1">C15/C14-1</f>
        <v>5.0823385105364327E-2</v>
      </c>
      <c r="G15" s="37">
        <f t="shared" si="1"/>
        <v>4.4120131790149619E-2</v>
      </c>
      <c r="H15" s="37">
        <f>E15/E14-1</f>
        <v>7.2544770160830385E-2</v>
      </c>
      <c r="I15" s="30"/>
      <c r="J15" s="30"/>
      <c r="K15" s="30"/>
      <c r="L15" s="30"/>
    </row>
    <row r="16" spans="2:12" x14ac:dyDescent="0.25">
      <c r="B16" s="32">
        <v>2017</v>
      </c>
      <c r="C16" s="34">
        <v>209277</v>
      </c>
      <c r="D16" s="34">
        <v>157762</v>
      </c>
      <c r="E16" s="35">
        <v>51515</v>
      </c>
      <c r="F16" s="37">
        <f t="shared" si="1"/>
        <v>7.1424183160459842E-2</v>
      </c>
      <c r="G16" s="37">
        <f t="shared" si="1"/>
        <v>6.3724201171861727E-2</v>
      </c>
      <c r="H16" s="37">
        <f t="shared" si="1"/>
        <v>9.5714133787089262E-2</v>
      </c>
      <c r="I16" s="30"/>
      <c r="J16" s="30"/>
      <c r="K16" s="30"/>
      <c r="L16" s="30"/>
    </row>
    <row r="17" spans="2:12" x14ac:dyDescent="0.25">
      <c r="B17" s="38">
        <v>2018</v>
      </c>
      <c r="C17" s="34">
        <v>235401</v>
      </c>
      <c r="D17" s="34">
        <v>173439</v>
      </c>
      <c r="E17" s="34">
        <v>61960</v>
      </c>
      <c r="F17" s="37">
        <f t="shared" si="1"/>
        <v>0.12482977106896609</v>
      </c>
      <c r="G17" s="37">
        <f t="shared" si="1"/>
        <v>9.9371204726106388E-2</v>
      </c>
      <c r="H17" s="37">
        <f t="shared" si="1"/>
        <v>0.2027564786955256</v>
      </c>
      <c r="I17" s="30"/>
      <c r="J17" s="30"/>
      <c r="K17" s="30"/>
      <c r="L17" s="30"/>
    </row>
    <row r="18" spans="2:12" x14ac:dyDescent="0.25">
      <c r="B18" s="38">
        <v>2019</v>
      </c>
      <c r="C18" s="34">
        <v>218697</v>
      </c>
      <c r="D18" s="34">
        <v>156552</v>
      </c>
      <c r="E18" s="34">
        <v>62145</v>
      </c>
      <c r="F18" s="37">
        <f>C18/C17-1</f>
        <v>-7.0959766526055512E-2</v>
      </c>
      <c r="G18" s="37">
        <f>D18/D17-1</f>
        <v>-9.7365644405237539E-2</v>
      </c>
      <c r="H18" s="37">
        <f>E18/E17-1</f>
        <v>2.9857972885731776E-3</v>
      </c>
      <c r="I18" s="30"/>
      <c r="J18" s="30"/>
      <c r="K18" s="30"/>
      <c r="L18" s="30"/>
    </row>
    <row r="19" spans="2:12" x14ac:dyDescent="0.25">
      <c r="B19" s="39"/>
      <c r="C19" s="30"/>
      <c r="D19" s="30"/>
      <c r="E19" s="30"/>
      <c r="F19" s="30"/>
      <c r="G19" s="30"/>
      <c r="H19" s="30"/>
      <c r="I19" s="30"/>
      <c r="J19" s="30"/>
      <c r="K19" s="30"/>
      <c r="L19" s="30"/>
    </row>
    <row r="20" spans="2:12" x14ac:dyDescent="0.25">
      <c r="B20" s="39" t="s">
        <v>143</v>
      </c>
      <c r="C20" s="30"/>
      <c r="D20" s="30"/>
      <c r="E20" s="30"/>
      <c r="F20" s="30"/>
      <c r="G20" s="30"/>
      <c r="H20" s="30"/>
      <c r="I20" s="30"/>
      <c r="J20" s="30"/>
      <c r="K20" s="30"/>
      <c r="L20" s="30"/>
    </row>
    <row r="21" spans="2:12" x14ac:dyDescent="0.25">
      <c r="B21" s="39" t="s">
        <v>249</v>
      </c>
      <c r="C21" s="30"/>
      <c r="D21" s="30"/>
      <c r="E21" s="30"/>
      <c r="F21" s="30"/>
      <c r="G21" s="30"/>
      <c r="H21" s="30"/>
      <c r="I21" s="30"/>
      <c r="J21" s="30"/>
      <c r="K21" s="30"/>
      <c r="L21" s="30"/>
    </row>
    <row r="22" spans="2:12" x14ac:dyDescent="0.25">
      <c r="B22" s="39" t="s">
        <v>177</v>
      </c>
      <c r="C22" s="30"/>
      <c r="D22" s="30"/>
      <c r="E22" s="30"/>
      <c r="F22" s="30"/>
      <c r="G22" s="30"/>
      <c r="H22" s="30"/>
      <c r="I22" s="30"/>
      <c r="J22" s="30"/>
      <c r="K22" s="30"/>
      <c r="L22" s="30"/>
    </row>
    <row r="23" spans="2:12" x14ac:dyDescent="0.25">
      <c r="B23" s="30"/>
      <c r="C23" s="30"/>
      <c r="D23" s="30"/>
      <c r="E23" s="30"/>
      <c r="F23" s="30"/>
      <c r="G23" s="30"/>
      <c r="H23" s="30"/>
      <c r="I23" s="30"/>
      <c r="J23" s="30"/>
      <c r="K23" s="30"/>
      <c r="L23" s="30"/>
    </row>
    <row r="24" spans="2:12" x14ac:dyDescent="0.25">
      <c r="B24" s="30"/>
      <c r="C24" s="30"/>
      <c r="D24" s="30"/>
      <c r="E24" s="30"/>
      <c r="F24" s="30"/>
      <c r="G24" s="30"/>
      <c r="H24" s="30"/>
      <c r="I24" s="30"/>
      <c r="J24" s="30"/>
      <c r="K24" s="30"/>
      <c r="L24" s="30"/>
    </row>
    <row r="25" spans="2:12" x14ac:dyDescent="0.25">
      <c r="B25" s="30"/>
      <c r="C25" s="30"/>
      <c r="D25" s="30"/>
      <c r="E25" s="30"/>
      <c r="F25" s="30"/>
      <c r="G25" s="30"/>
      <c r="H25" s="30"/>
      <c r="I25" s="30"/>
      <c r="J25" s="30"/>
      <c r="K25" s="30"/>
      <c r="L25"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F33" sqref="F33"/>
    </sheetView>
  </sheetViews>
  <sheetFormatPr baseColWidth="10" defaultRowHeight="15" x14ac:dyDescent="0.25"/>
  <sheetData>
    <row r="1" spans="2:2" x14ac:dyDescent="0.25">
      <c r="B1" s="246" t="s">
        <v>221</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selection activeCell="B30" sqref="B30:E30"/>
    </sheetView>
  </sheetViews>
  <sheetFormatPr baseColWidth="10" defaultRowHeight="15" x14ac:dyDescent="0.25"/>
  <cols>
    <col min="2" max="2" width="46" customWidth="1"/>
    <col min="3" max="3" width="14.42578125" customWidth="1"/>
    <col min="4" max="4" width="13.85546875" customWidth="1"/>
    <col min="5" max="5" width="13.7109375" customWidth="1"/>
  </cols>
  <sheetData>
    <row r="1" spans="2:8" ht="23.25" customHeight="1" x14ac:dyDescent="0.25">
      <c r="F1" s="229"/>
      <c r="G1" s="229"/>
      <c r="H1" s="227"/>
    </row>
    <row r="2" spans="2:8" x14ac:dyDescent="0.25">
      <c r="B2" s="246" t="s">
        <v>229</v>
      </c>
      <c r="F2" s="229"/>
      <c r="G2" s="229"/>
      <c r="H2" s="227"/>
    </row>
    <row r="3" spans="2:8" ht="22.5" customHeight="1" thickBot="1" x14ac:dyDescent="0.3">
      <c r="B3" s="94"/>
      <c r="C3" s="95">
        <v>2018</v>
      </c>
      <c r="D3" s="95" t="s">
        <v>96</v>
      </c>
      <c r="E3" s="96" t="s">
        <v>97</v>
      </c>
      <c r="F3" s="229"/>
      <c r="G3" s="229"/>
      <c r="H3" s="227"/>
    </row>
    <row r="4" spans="2:8" x14ac:dyDescent="0.25">
      <c r="B4" s="97" t="s">
        <v>0</v>
      </c>
      <c r="C4" s="101">
        <v>235401</v>
      </c>
      <c r="D4" s="102">
        <v>218697</v>
      </c>
      <c r="E4" s="103">
        <f>(D4/C4-1)*100</f>
        <v>-7.0959766526055512</v>
      </c>
    </row>
    <row r="5" spans="2:8" x14ac:dyDescent="0.25">
      <c r="B5" s="46" t="s">
        <v>118</v>
      </c>
      <c r="C5" s="11"/>
      <c r="D5" s="11"/>
      <c r="E5" s="104"/>
    </row>
    <row r="6" spans="2:8" x14ac:dyDescent="0.25">
      <c r="B6" s="253" t="s">
        <v>200</v>
      </c>
      <c r="C6" s="254">
        <f>SUM(C7:C19)</f>
        <v>97.645799999999994</v>
      </c>
      <c r="D6" s="254">
        <f>SUM(D7:D19)</f>
        <v>97.348399999999998</v>
      </c>
      <c r="E6" s="255">
        <f t="shared" ref="E6:E24" si="0">((D6*$D$4/100)/(C6*$C$4/100)-1)*100</f>
        <v>-7.3789346143767194</v>
      </c>
    </row>
    <row r="7" spans="2:8" x14ac:dyDescent="0.25">
      <c r="B7" s="14" t="s">
        <v>191</v>
      </c>
      <c r="C7" s="12">
        <v>5.9160000000000004</v>
      </c>
      <c r="D7" s="13">
        <v>5.5857999999999999</v>
      </c>
      <c r="E7" s="100">
        <f t="shared" si="0"/>
        <v>-12.281390531799218</v>
      </c>
    </row>
    <row r="8" spans="2:8" x14ac:dyDescent="0.25">
      <c r="B8" s="15" t="s">
        <v>194</v>
      </c>
      <c r="C8" s="12">
        <v>7.1784999999999997</v>
      </c>
      <c r="D8" s="13">
        <v>6.9977</v>
      </c>
      <c r="E8" s="100">
        <f t="shared" si="0"/>
        <v>-9.4358871382514309</v>
      </c>
    </row>
    <row r="9" spans="2:8" x14ac:dyDescent="0.25">
      <c r="B9" s="14" t="s">
        <v>196</v>
      </c>
      <c r="C9" s="12">
        <v>12.975</v>
      </c>
      <c r="D9" s="13">
        <v>12.263</v>
      </c>
      <c r="E9" s="100">
        <f t="shared" si="0"/>
        <v>-12.194062558065665</v>
      </c>
    </row>
    <row r="10" spans="2:8" x14ac:dyDescent="0.25">
      <c r="B10" s="14" t="s">
        <v>188</v>
      </c>
      <c r="C10" s="12">
        <v>3.0139</v>
      </c>
      <c r="D10" s="13">
        <v>3.0366</v>
      </c>
      <c r="E10" s="100">
        <f t="shared" si="0"/>
        <v>-6.396244966091114</v>
      </c>
    </row>
    <row r="11" spans="2:8" x14ac:dyDescent="0.25">
      <c r="B11" s="14" t="s">
        <v>193</v>
      </c>
      <c r="C11" s="45">
        <v>4.5956000000000001</v>
      </c>
      <c r="D11" s="106">
        <v>4.8224</v>
      </c>
      <c r="E11" s="100">
        <f t="shared" si="0"/>
        <v>-2.511018759144612</v>
      </c>
    </row>
    <row r="12" spans="2:8" x14ac:dyDescent="0.25">
      <c r="B12" s="14" t="s">
        <v>187</v>
      </c>
      <c r="C12" s="12">
        <v>2.2042000000000002</v>
      </c>
      <c r="D12" s="13">
        <v>2.2942999999999998</v>
      </c>
      <c r="E12" s="100">
        <f t="shared" si="0"/>
        <v>-3.2983845540663026</v>
      </c>
    </row>
    <row r="13" spans="2:8" x14ac:dyDescent="0.25">
      <c r="B13" s="15" t="s">
        <v>198</v>
      </c>
      <c r="C13" s="12">
        <v>0.1953</v>
      </c>
      <c r="D13" s="13">
        <v>0.16039999999999999</v>
      </c>
      <c r="E13" s="100">
        <f t="shared" si="0"/>
        <v>-23.697873297890084</v>
      </c>
    </row>
    <row r="14" spans="2:8" x14ac:dyDescent="0.25">
      <c r="B14" s="14" t="s">
        <v>186</v>
      </c>
      <c r="C14" s="12">
        <v>29.358599999999999</v>
      </c>
      <c r="D14" s="13">
        <v>30.030200000000001</v>
      </c>
      <c r="E14" s="100">
        <f t="shared" si="0"/>
        <v>-4.9707274213714125</v>
      </c>
    </row>
    <row r="15" spans="2:8" x14ac:dyDescent="0.25">
      <c r="B15" s="14" t="s">
        <v>195</v>
      </c>
      <c r="C15" s="12">
        <v>7.2584999999999997</v>
      </c>
      <c r="D15" s="13">
        <v>7.4099000000000004</v>
      </c>
      <c r="E15" s="100">
        <f t="shared" si="0"/>
        <v>-5.1581562854779772</v>
      </c>
    </row>
    <row r="16" spans="2:8" x14ac:dyDescent="0.25">
      <c r="B16" s="15" t="s">
        <v>190</v>
      </c>
      <c r="C16" s="12">
        <v>7.7165999999999997</v>
      </c>
      <c r="D16" s="13">
        <v>7.7824999999999998</v>
      </c>
      <c r="E16" s="100">
        <f t="shared" si="0"/>
        <v>-6.3025734518962544</v>
      </c>
    </row>
    <row r="17" spans="2:5" x14ac:dyDescent="0.25">
      <c r="B17" s="14" t="s">
        <v>189</v>
      </c>
      <c r="C17" s="12">
        <v>3.9409000000000001</v>
      </c>
      <c r="D17" s="13">
        <v>3.8277999999999999</v>
      </c>
      <c r="E17" s="100">
        <f t="shared" si="0"/>
        <v>-9.76223183304411</v>
      </c>
    </row>
    <row r="18" spans="2:5" x14ac:dyDescent="0.25">
      <c r="B18" s="14" t="s">
        <v>192</v>
      </c>
      <c r="C18" s="45">
        <v>6.5023999999999997</v>
      </c>
      <c r="D18" s="106">
        <v>6.8517000000000001</v>
      </c>
      <c r="E18" s="100">
        <f t="shared" si="0"/>
        <v>-2.1053000785336673</v>
      </c>
    </row>
    <row r="19" spans="2:5" x14ac:dyDescent="0.25">
      <c r="B19" s="15" t="s">
        <v>197</v>
      </c>
      <c r="C19" s="12">
        <v>6.7903000000000002</v>
      </c>
      <c r="D19" s="13">
        <v>6.2861000000000002</v>
      </c>
      <c r="E19" s="100">
        <f t="shared" si="0"/>
        <v>-13.994377102034349</v>
      </c>
    </row>
    <row r="20" spans="2:5" x14ac:dyDescent="0.25">
      <c r="B20" s="256" t="s">
        <v>201</v>
      </c>
      <c r="C20" s="257">
        <f>SUM(C21:C25)</f>
        <v>2.3537999999999997</v>
      </c>
      <c r="D20" s="257">
        <f>SUM(D21:D25)</f>
        <v>2.6514000000000002</v>
      </c>
      <c r="E20" s="255">
        <f t="shared" si="0"/>
        <v>4.6502368524435678</v>
      </c>
    </row>
    <row r="21" spans="2:5" x14ac:dyDescent="0.25">
      <c r="B21" s="14" t="s">
        <v>182</v>
      </c>
      <c r="C21" s="12">
        <v>0.29139999999999999</v>
      </c>
      <c r="D21" s="13">
        <v>0.3337</v>
      </c>
      <c r="E21" s="100">
        <f t="shared" si="0"/>
        <v>6.3900912526613673</v>
      </c>
    </row>
    <row r="22" spans="2:5" x14ac:dyDescent="0.25">
      <c r="B22" s="14" t="s">
        <v>184</v>
      </c>
      <c r="C22" s="12">
        <v>0.1176</v>
      </c>
      <c r="D22" s="13">
        <v>0.1013</v>
      </c>
      <c r="E22" s="100">
        <f t="shared" si="0"/>
        <v>-19.972979888681486</v>
      </c>
    </row>
    <row r="23" spans="2:5" x14ac:dyDescent="0.25">
      <c r="B23" s="15" t="s">
        <v>185</v>
      </c>
      <c r="C23" s="12">
        <v>1.7151000000000001</v>
      </c>
      <c r="D23" s="13">
        <v>2.0055000000000001</v>
      </c>
      <c r="E23" s="100">
        <f t="shared" si="0"/>
        <v>8.6344929293916231</v>
      </c>
    </row>
    <row r="24" spans="2:5" x14ac:dyDescent="0.25">
      <c r="B24" s="15" t="s">
        <v>183</v>
      </c>
      <c r="C24" s="12">
        <v>0.22969999999999999</v>
      </c>
      <c r="D24" s="13">
        <v>0.19800000000000001</v>
      </c>
      <c r="E24" s="100">
        <f t="shared" si="0"/>
        <v>-19.917298115872441</v>
      </c>
    </row>
    <row r="25" spans="2:5" x14ac:dyDescent="0.25">
      <c r="B25" s="15" t="s">
        <v>202</v>
      </c>
      <c r="C25" s="12" t="s">
        <v>120</v>
      </c>
      <c r="D25" s="13">
        <v>1.29E-2</v>
      </c>
      <c r="E25" s="258" t="s">
        <v>120</v>
      </c>
    </row>
    <row r="26" spans="2:5" x14ac:dyDescent="0.25">
      <c r="B26" s="48"/>
      <c r="C26" s="43">
        <f>SUM(C7:C19)+SUM(C21:C25)</f>
        <v>99.999599999999987</v>
      </c>
      <c r="D26" s="43">
        <f>SUM(D7:D19)+SUM(D21:D25)</f>
        <v>99.999799999999993</v>
      </c>
      <c r="E26" s="105"/>
    </row>
    <row r="27" spans="2:5" ht="28.5" customHeight="1" x14ac:dyDescent="0.25">
      <c r="B27" s="298" t="s">
        <v>144</v>
      </c>
      <c r="C27" s="298"/>
      <c r="D27" s="298"/>
      <c r="E27" s="298"/>
    </row>
    <row r="28" spans="2:5" ht="16.5" customHeight="1" x14ac:dyDescent="0.25">
      <c r="B28" s="260" t="s">
        <v>203</v>
      </c>
      <c r="C28" s="259"/>
      <c r="D28" s="259"/>
      <c r="E28" s="259"/>
    </row>
    <row r="29" spans="2:5" x14ac:dyDescent="0.25">
      <c r="B29" s="228" t="s">
        <v>250</v>
      </c>
      <c r="C29" s="229"/>
      <c r="D29" s="229"/>
      <c r="E29" s="229"/>
    </row>
    <row r="30" spans="2:5" ht="26.25" customHeight="1" x14ac:dyDescent="0.25">
      <c r="B30" s="299" t="s">
        <v>178</v>
      </c>
      <c r="C30" s="299"/>
      <c r="D30" s="299"/>
      <c r="E30" s="299"/>
    </row>
  </sheetData>
  <mergeCells count="2">
    <mergeCell ref="B27:E27"/>
    <mergeCell ref="B30:E30"/>
  </mergeCells>
  <pageMargins left="0.7" right="0.7" top="0.75" bottom="0.75" header="0.3" footer="0.3"/>
  <pageSetup paperSize="9" orientation="portrait" r:id="rId1"/>
  <ignoredErrors>
    <ignoredError sqref="C6:D6 C20:D20 C26:D2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5" workbookViewId="0">
      <selection activeCell="A19" sqref="A18:A19"/>
    </sheetView>
  </sheetViews>
  <sheetFormatPr baseColWidth="10" defaultRowHeight="15" x14ac:dyDescent="0.25"/>
  <cols>
    <col min="1" max="1" width="32.7109375" customWidth="1"/>
    <col min="2" max="9" width="13.5703125" bestFit="1" customWidth="1"/>
  </cols>
  <sheetData>
    <row r="1" spans="1:10" x14ac:dyDescent="0.25">
      <c r="A1" s="246" t="s">
        <v>247</v>
      </c>
    </row>
    <row r="2" spans="1:10" x14ac:dyDescent="0.25">
      <c r="A2" s="261"/>
      <c r="B2" s="263">
        <v>2012</v>
      </c>
      <c r="C2" s="263">
        <v>2013</v>
      </c>
      <c r="D2" s="263">
        <v>2014</v>
      </c>
      <c r="E2" s="263">
        <v>2015</v>
      </c>
      <c r="F2" s="263">
        <v>2016</v>
      </c>
      <c r="G2" s="263">
        <v>2017</v>
      </c>
      <c r="H2" s="263">
        <v>2018</v>
      </c>
      <c r="I2" s="263">
        <v>2019</v>
      </c>
    </row>
    <row r="3" spans="1:10" x14ac:dyDescent="0.25">
      <c r="A3" s="264" t="s">
        <v>17</v>
      </c>
      <c r="B3" s="262">
        <v>1818.113775</v>
      </c>
      <c r="C3" s="262">
        <v>1526.7007139999998</v>
      </c>
      <c r="D3" s="262">
        <v>1101.925</v>
      </c>
      <c r="E3" s="262">
        <v>1344.9842639999999</v>
      </c>
      <c r="F3" s="262">
        <v>1151.0561180000002</v>
      </c>
      <c r="G3" s="262">
        <v>1049.3148779999999</v>
      </c>
      <c r="H3" s="262">
        <v>1150.8657109999999</v>
      </c>
      <c r="I3" s="262">
        <v>1037.717265</v>
      </c>
    </row>
    <row r="4" spans="1:10" x14ac:dyDescent="0.25">
      <c r="A4" s="264" t="s">
        <v>210</v>
      </c>
      <c r="B4" s="262">
        <v>25312.321099999997</v>
      </c>
      <c r="C4" s="262">
        <v>25402.440327</v>
      </c>
      <c r="D4" s="262">
        <v>26531.533072000002</v>
      </c>
      <c r="E4" s="262">
        <v>28327.011726000001</v>
      </c>
      <c r="F4" s="262">
        <v>28959.423412</v>
      </c>
      <c r="G4" s="262">
        <v>30834.663903000001</v>
      </c>
      <c r="H4" s="262">
        <v>34035.164414999999</v>
      </c>
      <c r="I4" s="262">
        <v>31471.810481999997</v>
      </c>
    </row>
    <row r="5" spans="1:10" x14ac:dyDescent="0.25">
      <c r="A5" s="264" t="s">
        <v>26</v>
      </c>
      <c r="B5" s="262">
        <v>10938.188774999999</v>
      </c>
      <c r="C5" s="262">
        <v>9229.8511470000012</v>
      </c>
      <c r="D5" s="262">
        <v>8351.357344</v>
      </c>
      <c r="E5" s="262">
        <v>7405.5919079999994</v>
      </c>
      <c r="F5" s="262">
        <v>8641.4175660000001</v>
      </c>
      <c r="G5" s="262">
        <v>9259.879418999999</v>
      </c>
      <c r="H5" s="262">
        <v>11538.317384000002</v>
      </c>
      <c r="I5" s="262">
        <v>10612.053227999999</v>
      </c>
    </row>
    <row r="6" spans="1:10" x14ac:dyDescent="0.25">
      <c r="A6" s="264" t="s">
        <v>211</v>
      </c>
      <c r="B6" s="262">
        <v>140756.01869999999</v>
      </c>
      <c r="C6" s="262">
        <v>136661.83499099998</v>
      </c>
      <c r="D6" s="262">
        <v>140323.00827599998</v>
      </c>
      <c r="E6" s="262">
        <v>148796.412102</v>
      </c>
      <c r="F6" s="262">
        <v>156574.10290399997</v>
      </c>
      <c r="G6" s="262">
        <v>168132.93252300002</v>
      </c>
      <c r="H6" s="262">
        <v>188674.41709100004</v>
      </c>
      <c r="I6" s="262">
        <v>175575.41902500001</v>
      </c>
    </row>
    <row r="7" spans="1:10" x14ac:dyDescent="0.25">
      <c r="A7" s="267" t="s">
        <v>6</v>
      </c>
      <c r="B7" s="266">
        <f>SUM(B3:B6)</f>
        <v>178824.64234999998</v>
      </c>
      <c r="C7" s="266">
        <f t="shared" ref="C7:I7" si="0">SUM(C3:C6)</f>
        <v>172820.82717899999</v>
      </c>
      <c r="D7" s="266">
        <f t="shared" si="0"/>
        <v>176307.82369199998</v>
      </c>
      <c r="E7" s="266">
        <f t="shared" si="0"/>
        <v>185874</v>
      </c>
      <c r="F7" s="266">
        <f t="shared" si="0"/>
        <v>195325.99999999997</v>
      </c>
      <c r="G7" s="266">
        <f t="shared" si="0"/>
        <v>209276.79072300001</v>
      </c>
      <c r="H7" s="266">
        <f t="shared" si="0"/>
        <v>235398.76460100003</v>
      </c>
      <c r="I7" s="266">
        <f t="shared" si="0"/>
        <v>218697</v>
      </c>
    </row>
    <row r="8" spans="1:10" x14ac:dyDescent="0.25">
      <c r="B8" s="30"/>
      <c r="C8" s="30"/>
      <c r="D8" s="30"/>
      <c r="E8" s="30"/>
      <c r="F8" s="30"/>
      <c r="G8" s="30"/>
      <c r="H8" s="30"/>
      <c r="I8" s="30"/>
      <c r="J8" s="30"/>
    </row>
    <row r="9" spans="1:10" x14ac:dyDescent="0.25">
      <c r="B9" s="30"/>
      <c r="C9" s="30"/>
      <c r="D9" s="30"/>
      <c r="E9" s="30"/>
      <c r="F9" s="30"/>
      <c r="G9" s="30"/>
      <c r="H9" s="30"/>
      <c r="I9" s="30"/>
      <c r="J9" s="30"/>
    </row>
    <row r="11" spans="1:10" x14ac:dyDescent="0.25">
      <c r="A11" s="246" t="s">
        <v>230</v>
      </c>
    </row>
    <row r="12" spans="1:10" x14ac:dyDescent="0.25">
      <c r="A12" s="261"/>
      <c r="B12" s="263">
        <v>2017</v>
      </c>
      <c r="C12" s="263">
        <v>2018</v>
      </c>
      <c r="D12" s="263">
        <v>2019</v>
      </c>
    </row>
    <row r="13" spans="1:10" x14ac:dyDescent="0.25">
      <c r="A13" s="264" t="s">
        <v>17</v>
      </c>
      <c r="B13" s="280">
        <f t="shared" ref="B13:D17" si="1">(G3-F3)/F3</f>
        <v>-8.8389469817318045E-2</v>
      </c>
      <c r="C13" s="280">
        <f t="shared" si="1"/>
        <v>9.6778226563942818E-2</v>
      </c>
      <c r="D13" s="280">
        <f t="shared" si="1"/>
        <v>-9.8315941572091836E-2</v>
      </c>
    </row>
    <row r="14" spans="1:10" x14ac:dyDescent="0.25">
      <c r="A14" s="264" t="s">
        <v>210</v>
      </c>
      <c r="B14" s="280">
        <f t="shared" si="1"/>
        <v>6.4754068626343975E-2</v>
      </c>
      <c r="C14" s="280">
        <f t="shared" si="1"/>
        <v>0.10379553745317821</v>
      </c>
      <c r="D14" s="280">
        <f t="shared" si="1"/>
        <v>-7.5314868520813705E-2</v>
      </c>
    </row>
    <row r="15" spans="1:10" x14ac:dyDescent="0.25">
      <c r="A15" s="264" t="s">
        <v>26</v>
      </c>
      <c r="B15" s="280">
        <f t="shared" si="1"/>
        <v>7.1569490569852984E-2</v>
      </c>
      <c r="C15" s="280">
        <f t="shared" si="1"/>
        <v>0.24605482014430571</v>
      </c>
      <c r="D15" s="280">
        <f t="shared" si="1"/>
        <v>-8.027722978780584E-2</v>
      </c>
    </row>
    <row r="16" spans="1:10" x14ac:dyDescent="0.25">
      <c r="A16" s="264" t="s">
        <v>211</v>
      </c>
      <c r="B16" s="280">
        <f t="shared" si="1"/>
        <v>7.3823380780199024E-2</v>
      </c>
      <c r="C16" s="280">
        <f t="shared" si="1"/>
        <v>0.12217406940897797</v>
      </c>
      <c r="D16" s="280">
        <f t="shared" si="1"/>
        <v>-6.9426466332646555E-2</v>
      </c>
    </row>
    <row r="17" spans="1:4" x14ac:dyDescent="0.25">
      <c r="A17" s="265" t="s">
        <v>6</v>
      </c>
      <c r="B17" s="281">
        <f t="shared" si="1"/>
        <v>7.1423111736277009E-2</v>
      </c>
      <c r="C17" s="281">
        <f t="shared" si="1"/>
        <v>0.12482021435704839</v>
      </c>
      <c r="D17" s="281">
        <f t="shared" si="1"/>
        <v>-7.0950944153464257E-2</v>
      </c>
    </row>
    <row r="18" spans="1:4" x14ac:dyDescent="0.25">
      <c r="A18" s="39" t="s">
        <v>249</v>
      </c>
    </row>
    <row r="19" spans="1:4" x14ac:dyDescent="0.25">
      <c r="A19" s="39" t="s">
        <v>177</v>
      </c>
    </row>
  </sheetData>
  <pageMargins left="0.7" right="0.7" top="0.75" bottom="0.75" header="0.3" footer="0.3"/>
  <pageSetup paperSize="9" orientation="portrait" r:id="rId1"/>
  <ignoredErrors>
    <ignoredError sqref="B7:I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A12" sqref="A12"/>
    </sheetView>
  </sheetViews>
  <sheetFormatPr baseColWidth="10" defaultRowHeight="15" x14ac:dyDescent="0.25"/>
  <cols>
    <col min="1" max="1" width="21.140625" customWidth="1"/>
  </cols>
  <sheetData>
    <row r="1" spans="1:11" x14ac:dyDescent="0.25">
      <c r="A1" t="s">
        <v>222</v>
      </c>
      <c r="B1" s="246" t="s">
        <v>231</v>
      </c>
      <c r="C1" s="246"/>
      <c r="D1" s="246"/>
      <c r="E1" s="246"/>
    </row>
    <row r="3" spans="1:11" x14ac:dyDescent="0.25">
      <c r="A3" s="261"/>
      <c r="B3" s="263">
        <v>2012</v>
      </c>
      <c r="C3" s="263">
        <v>2013</v>
      </c>
      <c r="D3" s="263">
        <v>2014</v>
      </c>
      <c r="E3" s="263">
        <v>2015</v>
      </c>
      <c r="F3" s="263">
        <v>2016</v>
      </c>
      <c r="G3" s="263">
        <v>2017</v>
      </c>
      <c r="H3" s="263">
        <v>2018</v>
      </c>
      <c r="I3" s="263">
        <v>2019</v>
      </c>
    </row>
    <row r="4" spans="1:11" x14ac:dyDescent="0.25">
      <c r="A4" s="264" t="s">
        <v>204</v>
      </c>
      <c r="B4" s="262">
        <v>45487.178774999993</v>
      </c>
      <c r="C4" s="262">
        <v>40743.242033999995</v>
      </c>
      <c r="D4" s="262">
        <v>36910.785032</v>
      </c>
      <c r="E4" s="262">
        <v>39690.232841999998</v>
      </c>
      <c r="F4" s="262">
        <v>45834.417856</v>
      </c>
      <c r="G4" s="262">
        <v>50359.789449000004</v>
      </c>
      <c r="H4" s="262">
        <v>70600.86808</v>
      </c>
      <c r="I4" s="262">
        <v>50573.243855999994</v>
      </c>
    </row>
    <row r="5" spans="1:11" x14ac:dyDescent="0.25">
      <c r="A5" s="264" t="s">
        <v>205</v>
      </c>
      <c r="B5" s="262">
        <v>20680.395949999998</v>
      </c>
      <c r="C5" s="262">
        <v>18450.024318</v>
      </c>
      <c r="D5" s="262">
        <v>18181.762500000001</v>
      </c>
      <c r="E5" s="262">
        <v>19018.441805999999</v>
      </c>
      <c r="F5" s="262">
        <v>19297.232169999999</v>
      </c>
      <c r="G5" s="262">
        <v>20075.105501999999</v>
      </c>
      <c r="H5" s="262">
        <v>21234.166795000001</v>
      </c>
      <c r="I5" s="262">
        <v>20061.731900999999</v>
      </c>
    </row>
    <row r="6" spans="1:11" x14ac:dyDescent="0.25">
      <c r="A6" s="264" t="s">
        <v>206</v>
      </c>
      <c r="B6" s="262">
        <v>38141.941899999998</v>
      </c>
      <c r="C6" s="262">
        <v>34047.465210000002</v>
      </c>
      <c r="D6" s="262">
        <v>34124.237091999996</v>
      </c>
      <c r="E6" s="262">
        <v>36542.642526000003</v>
      </c>
      <c r="F6" s="262">
        <v>37025.801233999999</v>
      </c>
      <c r="G6" s="262">
        <v>40587.599934000005</v>
      </c>
      <c r="H6" s="262">
        <v>42889.933198999992</v>
      </c>
      <c r="I6" s="262">
        <v>43381.174314000004</v>
      </c>
    </row>
    <row r="7" spans="1:11" x14ac:dyDescent="0.25">
      <c r="A7" s="264" t="s">
        <v>207</v>
      </c>
      <c r="B7" s="262">
        <v>24840.759575</v>
      </c>
      <c r="C7" s="262">
        <v>22211.300562</v>
      </c>
      <c r="D7" s="262">
        <v>22547.148580000001</v>
      </c>
      <c r="E7" s="262">
        <v>24511.390253999998</v>
      </c>
      <c r="F7" s="262">
        <v>26580.548057999997</v>
      </c>
      <c r="G7" s="262">
        <v>27793.031984999998</v>
      </c>
      <c r="H7" s="262">
        <v>28570.376630000002</v>
      </c>
      <c r="I7" s="262">
        <v>28946.078829000002</v>
      </c>
    </row>
    <row r="8" spans="1:11" x14ac:dyDescent="0.25">
      <c r="A8" s="264" t="s">
        <v>208</v>
      </c>
      <c r="B8" s="262">
        <v>4526.2395749999996</v>
      </c>
      <c r="C8" s="262">
        <v>4860.7634459999999</v>
      </c>
      <c r="D8" s="262">
        <v>6177.6560119999995</v>
      </c>
      <c r="E8" s="262">
        <v>4795.920948</v>
      </c>
      <c r="F8" s="262">
        <v>5157.1923779999997</v>
      </c>
      <c r="G8" s="262">
        <v>5670.9881460000006</v>
      </c>
      <c r="H8" s="262">
        <v>5480.3241190000008</v>
      </c>
      <c r="I8" s="262">
        <v>5623.1372640000009</v>
      </c>
    </row>
    <row r="9" spans="1:11" x14ac:dyDescent="0.25">
      <c r="A9" s="264" t="s">
        <v>209</v>
      </c>
      <c r="B9" s="262">
        <v>45148.663049999996</v>
      </c>
      <c r="C9" s="262">
        <v>52508.031608999998</v>
      </c>
      <c r="D9" s="262">
        <v>58366.410783999992</v>
      </c>
      <c r="E9" s="262">
        <v>61315.18574999999</v>
      </c>
      <c r="F9" s="262">
        <v>61430.808303999991</v>
      </c>
      <c r="G9" s="262">
        <v>64790.275707000001</v>
      </c>
      <c r="H9" s="262">
        <v>66623.331177</v>
      </c>
      <c r="I9" s="262">
        <v>70108.572077999997</v>
      </c>
    </row>
    <row r="10" spans="1:11" x14ac:dyDescent="0.25">
      <c r="A10" s="265" t="s">
        <v>6</v>
      </c>
      <c r="B10" s="266">
        <f>SUM(B4:B9)</f>
        <v>178825.17882499998</v>
      </c>
      <c r="C10" s="266">
        <f t="shared" ref="C10:I10" si="0">SUM(C4:C9)</f>
        <v>172820.82717900001</v>
      </c>
      <c r="D10" s="266">
        <f t="shared" si="0"/>
        <v>176308</v>
      </c>
      <c r="E10" s="266">
        <f t="shared" si="0"/>
        <v>185873.81412599998</v>
      </c>
      <c r="F10" s="266">
        <f t="shared" si="0"/>
        <v>195326</v>
      </c>
      <c r="G10" s="266">
        <f t="shared" si="0"/>
        <v>209276.79072299998</v>
      </c>
      <c r="H10" s="266">
        <f t="shared" si="0"/>
        <v>235399</v>
      </c>
      <c r="I10" s="266">
        <f t="shared" si="0"/>
        <v>218693.93824199997</v>
      </c>
    </row>
    <row r="11" spans="1:11" x14ac:dyDescent="0.25">
      <c r="A11" s="39" t="s">
        <v>249</v>
      </c>
      <c r="B11" s="30"/>
      <c r="C11" s="30"/>
      <c r="D11" s="30"/>
      <c r="E11" s="30"/>
      <c r="F11" s="30"/>
      <c r="G11" s="30"/>
      <c r="H11" s="30"/>
      <c r="I11" s="30"/>
      <c r="J11" s="30"/>
      <c r="K11" s="30"/>
    </row>
    <row r="12" spans="1:11" x14ac:dyDescent="0.25">
      <c r="A12" s="39" t="s">
        <v>177</v>
      </c>
      <c r="B12" s="30"/>
      <c r="C12" s="30"/>
      <c r="D12" s="30"/>
      <c r="E12" s="30"/>
      <c r="F12" s="30"/>
      <c r="G12" s="30"/>
      <c r="H12" s="30"/>
      <c r="I12" s="30"/>
      <c r="J12" s="30"/>
      <c r="K12" s="30"/>
    </row>
  </sheetData>
  <pageMargins left="0.7" right="0.7" top="0.75" bottom="0.75" header="0.3" footer="0.3"/>
  <pageSetup paperSize="9" orientation="portrait" r:id="rId1"/>
  <ignoredErrors>
    <ignoredError sqref="B10:I10"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opLeftCell="A26" workbookViewId="0">
      <selection activeCell="B40" sqref="B40:E40"/>
    </sheetView>
  </sheetViews>
  <sheetFormatPr baseColWidth="10" defaultRowHeight="15" x14ac:dyDescent="0.25"/>
  <cols>
    <col min="2" max="2" width="32.42578125" customWidth="1"/>
    <col min="3" max="3" width="12.7109375" customWidth="1"/>
    <col min="4" max="4" width="13" customWidth="1"/>
    <col min="5" max="5" width="15.140625" customWidth="1"/>
    <col min="7" max="7" width="17.7109375" customWidth="1"/>
    <col min="8" max="9" width="15.140625" customWidth="1"/>
  </cols>
  <sheetData>
    <row r="1" spans="2:9" x14ac:dyDescent="0.25">
      <c r="B1" s="17" t="s">
        <v>223</v>
      </c>
      <c r="C1" s="18"/>
      <c r="D1" s="18"/>
      <c r="E1" s="18"/>
    </row>
    <row r="2" spans="2:9" ht="15.75" thickBot="1" x14ac:dyDescent="0.3">
      <c r="B2" s="19"/>
      <c r="C2" s="20"/>
      <c r="D2" s="20"/>
      <c r="E2" s="18"/>
    </row>
    <row r="3" spans="2:9" ht="15" customHeight="1" x14ac:dyDescent="0.25">
      <c r="B3" s="304"/>
      <c r="C3" s="306">
        <v>2018</v>
      </c>
      <c r="D3" s="308">
        <v>2019</v>
      </c>
      <c r="E3" s="310" t="s">
        <v>105</v>
      </c>
    </row>
    <row r="4" spans="2:9" ht="24.75" customHeight="1" x14ac:dyDescent="0.25">
      <c r="B4" s="305"/>
      <c r="C4" s="307"/>
      <c r="D4" s="309"/>
      <c r="E4" s="311"/>
    </row>
    <row r="5" spans="2:9" x14ac:dyDescent="0.25">
      <c r="B5" s="21" t="s">
        <v>0</v>
      </c>
      <c r="C5" s="22">
        <v>235401</v>
      </c>
      <c r="D5" s="23">
        <v>218697</v>
      </c>
      <c r="E5" s="130">
        <f>(D5/C5-1)*100</f>
        <v>-7.0959766526055512</v>
      </c>
    </row>
    <row r="6" spans="2:9" ht="17.25" customHeight="1" x14ac:dyDescent="0.25">
      <c r="B6" s="131" t="s">
        <v>136</v>
      </c>
      <c r="C6" s="24"/>
      <c r="D6" s="24"/>
      <c r="E6" s="132"/>
    </row>
    <row r="7" spans="2:9" ht="11.25" customHeight="1" x14ac:dyDescent="0.25">
      <c r="B7" s="133" t="s">
        <v>17</v>
      </c>
      <c r="C7" s="25">
        <v>0.4889</v>
      </c>
      <c r="D7" s="25">
        <v>0.47449999999999998</v>
      </c>
      <c r="E7" s="134">
        <f t="shared" ref="E7:E27" si="0">((D7*$D$5/100)/(C7*$C$5/100)-1)*100</f>
        <v>-9.8323602406654498</v>
      </c>
    </row>
    <row r="8" spans="2:9" x14ac:dyDescent="0.25">
      <c r="B8" s="135" t="s">
        <v>18</v>
      </c>
      <c r="C8" s="25">
        <v>14.458500000000001</v>
      </c>
      <c r="D8" s="25">
        <v>14.390599999999999</v>
      </c>
      <c r="E8" s="134">
        <f t="shared" si="0"/>
        <v>-7.5322724775727545</v>
      </c>
    </row>
    <row r="9" spans="2:9" ht="30" customHeight="1" x14ac:dyDescent="0.25">
      <c r="B9" s="136" t="s">
        <v>19</v>
      </c>
      <c r="C9" s="26">
        <v>1.8955</v>
      </c>
      <c r="D9" s="26">
        <v>1.7685</v>
      </c>
      <c r="E9" s="134">
        <f t="shared" si="0"/>
        <v>-13.320619736287487</v>
      </c>
      <c r="G9" s="89"/>
    </row>
    <row r="10" spans="2:9" ht="27.75" customHeight="1" x14ac:dyDescent="0.25">
      <c r="B10" s="137" t="s">
        <v>20</v>
      </c>
      <c r="C10" s="26">
        <v>2.5697000000000001</v>
      </c>
      <c r="D10" s="26">
        <v>2.7193000000000001</v>
      </c>
      <c r="E10" s="134">
        <f t="shared" si="0"/>
        <v>-1.6873912563452165</v>
      </c>
    </row>
    <row r="11" spans="2:9" ht="39" customHeight="1" x14ac:dyDescent="0.25">
      <c r="B11" s="137" t="s">
        <v>21</v>
      </c>
      <c r="C11" s="26">
        <v>2.8883999999999999</v>
      </c>
      <c r="D11" s="26">
        <v>2.5596999999999999</v>
      </c>
      <c r="E11" s="134">
        <f t="shared" si="0"/>
        <v>-17.668457082701295</v>
      </c>
    </row>
    <row r="12" spans="2:9" ht="26.25" customHeight="1" x14ac:dyDescent="0.25">
      <c r="B12" s="137" t="s">
        <v>22</v>
      </c>
      <c r="C12" s="26">
        <v>1.2545999999999999</v>
      </c>
      <c r="D12" s="26">
        <v>1.1093999999999999</v>
      </c>
      <c r="E12" s="134">
        <f t="shared" si="0"/>
        <v>-17.848140043360917</v>
      </c>
      <c r="G12" s="303"/>
      <c r="H12" s="303"/>
      <c r="I12" s="91"/>
    </row>
    <row r="13" spans="2:9" ht="21.75" customHeight="1" x14ac:dyDescent="0.25">
      <c r="B13" s="137" t="s">
        <v>23</v>
      </c>
      <c r="C13" s="26">
        <v>1.4009</v>
      </c>
      <c r="D13" s="26">
        <v>1.7393000000000001</v>
      </c>
      <c r="E13" s="134">
        <f t="shared" si="0"/>
        <v>15.345826117583815</v>
      </c>
    </row>
    <row r="14" spans="2:9" ht="21" customHeight="1" x14ac:dyDescent="0.25">
      <c r="B14" s="137" t="s">
        <v>24</v>
      </c>
      <c r="C14" s="26">
        <v>1.3227</v>
      </c>
      <c r="D14" s="26">
        <v>1.3553999999999999</v>
      </c>
      <c r="E14" s="134">
        <f t="shared" si="0"/>
        <v>-4.7991885952533231</v>
      </c>
    </row>
    <row r="15" spans="2:9" ht="14.25" customHeight="1" x14ac:dyDescent="0.25">
      <c r="B15" s="137" t="s">
        <v>25</v>
      </c>
      <c r="C15" s="26">
        <v>3.1267</v>
      </c>
      <c r="D15" s="26">
        <v>3.1389999999999998</v>
      </c>
      <c r="E15" s="134">
        <f t="shared" si="0"/>
        <v>-6.7305052331623871</v>
      </c>
    </row>
    <row r="16" spans="2:9" x14ac:dyDescent="0.25">
      <c r="B16" s="135" t="s">
        <v>26</v>
      </c>
      <c r="C16" s="25">
        <v>4.9016000000000002</v>
      </c>
      <c r="D16" s="25">
        <v>4.8524000000000003</v>
      </c>
      <c r="E16" s="134">
        <f t="shared" si="0"/>
        <v>-8.0285043881800462</v>
      </c>
      <c r="G16" s="90"/>
      <c r="H16" s="90"/>
      <c r="I16" s="90"/>
    </row>
    <row r="17" spans="2:10" x14ac:dyDescent="0.25">
      <c r="B17" s="135" t="s">
        <v>27</v>
      </c>
      <c r="C17" s="25">
        <v>80.150899999999993</v>
      </c>
      <c r="D17" s="25">
        <v>80.282499999999999</v>
      </c>
      <c r="E17" s="134">
        <f t="shared" si="0"/>
        <v>-6.9434372616253075</v>
      </c>
    </row>
    <row r="18" spans="2:10" ht="24.75" customHeight="1" x14ac:dyDescent="0.25">
      <c r="B18" s="136" t="s">
        <v>28</v>
      </c>
      <c r="C18" s="26">
        <v>21.2623</v>
      </c>
      <c r="D18" s="26">
        <v>19.740500000000001</v>
      </c>
      <c r="E18" s="134">
        <f t="shared" si="0"/>
        <v>-13.745367486619953</v>
      </c>
    </row>
    <row r="19" spans="2:10" ht="15" customHeight="1" x14ac:dyDescent="0.25">
      <c r="B19" s="137" t="s">
        <v>29</v>
      </c>
      <c r="C19" s="26">
        <v>6.4043999999999999</v>
      </c>
      <c r="D19" s="26">
        <v>6.5475000000000003</v>
      </c>
      <c r="E19" s="134">
        <f t="shared" si="0"/>
        <v>-5.0201279015887117</v>
      </c>
    </row>
    <row r="20" spans="2:10" ht="15.75" customHeight="1" x14ac:dyDescent="0.25">
      <c r="B20" s="137" t="s">
        <v>30</v>
      </c>
      <c r="C20" s="26">
        <v>4.218</v>
      </c>
      <c r="D20" s="26">
        <v>3.9079999999999999</v>
      </c>
      <c r="E20" s="134">
        <f t="shared" si="0"/>
        <v>-13.923915779607043</v>
      </c>
      <c r="J20" s="92"/>
    </row>
    <row r="21" spans="2:10" ht="12.75" customHeight="1" x14ac:dyDescent="0.25">
      <c r="B21" s="137" t="s">
        <v>31</v>
      </c>
      <c r="C21" s="26">
        <v>6.9059999999999997</v>
      </c>
      <c r="D21" s="26">
        <v>6.4480000000000004</v>
      </c>
      <c r="E21" s="134">
        <f t="shared" si="0"/>
        <v>-13.257291841297491</v>
      </c>
    </row>
    <row r="22" spans="2:10" ht="13.5" customHeight="1" x14ac:dyDescent="0.25">
      <c r="B22" s="137" t="s">
        <v>32</v>
      </c>
      <c r="C22" s="26">
        <v>6.8228</v>
      </c>
      <c r="D22" s="26">
        <v>6.8106999999999998</v>
      </c>
      <c r="E22" s="134">
        <f t="shared" si="0"/>
        <v>-7.2607387271942159</v>
      </c>
    </row>
    <row r="23" spans="2:10" ht="17.25" customHeight="1" x14ac:dyDescent="0.25">
      <c r="B23" s="137" t="s">
        <v>33</v>
      </c>
      <c r="C23" s="26">
        <v>2.3210999999999999</v>
      </c>
      <c r="D23" s="26">
        <v>2.4983</v>
      </c>
      <c r="E23" s="134">
        <f t="shared" si="0"/>
        <v>-3.3942834020250778E-3</v>
      </c>
    </row>
    <row r="24" spans="2:10" ht="15.75" customHeight="1" x14ac:dyDescent="0.25">
      <c r="B24" s="137" t="s">
        <v>34</v>
      </c>
      <c r="C24" s="26">
        <v>21.928100000000001</v>
      </c>
      <c r="D24" s="26">
        <v>23.1631</v>
      </c>
      <c r="E24" s="134">
        <f t="shared" si="0"/>
        <v>-1.8635821982738054</v>
      </c>
    </row>
    <row r="25" spans="2:10" ht="25.5" customHeight="1" x14ac:dyDescent="0.25">
      <c r="B25" s="137" t="s">
        <v>35</v>
      </c>
      <c r="C25" s="26">
        <v>6.0430000000000001</v>
      </c>
      <c r="D25" s="26">
        <v>6.6501000000000001</v>
      </c>
      <c r="E25" s="134">
        <f t="shared" si="0"/>
        <v>2.2374723916114059</v>
      </c>
    </row>
    <row r="26" spans="2:10" ht="16.5" customHeight="1" x14ac:dyDescent="0.25">
      <c r="B26" s="137" t="s">
        <v>36</v>
      </c>
      <c r="C26" s="26">
        <v>1.2921</v>
      </c>
      <c r="D26" s="26">
        <v>1.3947000000000001</v>
      </c>
      <c r="E26" s="134">
        <f t="shared" si="0"/>
        <v>0.28112480660245076</v>
      </c>
      <c r="G26" s="89"/>
    </row>
    <row r="27" spans="2:10" ht="14.25" customHeight="1" x14ac:dyDescent="0.25">
      <c r="B27" s="137" t="s">
        <v>37</v>
      </c>
      <c r="C27" s="26">
        <v>2.9531000000000001</v>
      </c>
      <c r="D27" s="26">
        <v>3.1215999999999999</v>
      </c>
      <c r="E27" s="134">
        <f t="shared" si="0"/>
        <v>-1.7949953333017965</v>
      </c>
    </row>
    <row r="28" spans="2:10" ht="11.25" customHeight="1" x14ac:dyDescent="0.25">
      <c r="B28" s="138" t="s">
        <v>6</v>
      </c>
      <c r="C28" s="27">
        <v>99.999899999999997</v>
      </c>
      <c r="D28" s="27">
        <f>D7+D8+D16+D17</f>
        <v>100</v>
      </c>
      <c r="E28" s="139"/>
    </row>
    <row r="29" spans="2:10" ht="15.75" customHeight="1" x14ac:dyDescent="0.25">
      <c r="B29" s="131" t="s">
        <v>38</v>
      </c>
      <c r="C29" s="28"/>
      <c r="D29" s="28"/>
      <c r="E29" s="132"/>
    </row>
    <row r="30" spans="2:10" ht="13.5" customHeight="1" x14ac:dyDescent="0.25">
      <c r="B30" s="140" t="s">
        <v>39</v>
      </c>
      <c r="C30" s="26">
        <v>29.992000000000001</v>
      </c>
      <c r="D30" s="26">
        <v>23.1251</v>
      </c>
      <c r="E30" s="134">
        <f t="shared" ref="E30:E35" si="1">((D30*$D$5/100)/(C30*$C$5/100)-1)*100</f>
        <v>-28.367070208361199</v>
      </c>
    </row>
    <row r="31" spans="2:10" ht="15" customHeight="1" x14ac:dyDescent="0.25">
      <c r="B31" s="140" t="s">
        <v>40</v>
      </c>
      <c r="C31" s="26">
        <v>9.0205000000000002</v>
      </c>
      <c r="D31" s="26">
        <v>9.1734000000000009</v>
      </c>
      <c r="E31" s="134">
        <f t="shared" si="1"/>
        <v>-5.5212274513620763</v>
      </c>
      <c r="F31" s="89"/>
      <c r="G31" s="89"/>
    </row>
    <row r="32" spans="2:10" ht="15.75" customHeight="1" x14ac:dyDescent="0.25">
      <c r="B32" s="140" t="s">
        <v>41</v>
      </c>
      <c r="C32" s="26">
        <v>18.220099999999999</v>
      </c>
      <c r="D32" s="26">
        <v>19.836500000000001</v>
      </c>
      <c r="E32" s="134">
        <f t="shared" si="1"/>
        <v>1.1460233001240328</v>
      </c>
    </row>
    <row r="33" spans="2:10" ht="15" customHeight="1" x14ac:dyDescent="0.25">
      <c r="B33" s="140" t="s">
        <v>42</v>
      </c>
      <c r="C33" s="26">
        <v>12.137</v>
      </c>
      <c r="D33" s="26">
        <v>13.235900000000001</v>
      </c>
      <c r="E33" s="134">
        <f t="shared" si="1"/>
        <v>1.3156762481485007</v>
      </c>
      <c r="F33" s="225"/>
    </row>
    <row r="34" spans="2:10" ht="18.75" customHeight="1" x14ac:dyDescent="0.25">
      <c r="B34" s="140" t="s">
        <v>43</v>
      </c>
      <c r="C34" s="26">
        <v>2.3281000000000001</v>
      </c>
      <c r="D34" s="26">
        <v>2.5712000000000002</v>
      </c>
      <c r="E34" s="134">
        <f t="shared" si="1"/>
        <v>2.6050534044158802</v>
      </c>
      <c r="J34" s="115"/>
    </row>
    <row r="35" spans="2:10" ht="16.5" customHeight="1" x14ac:dyDescent="0.25">
      <c r="B35" s="140" t="s">
        <v>44</v>
      </c>
      <c r="C35" s="26">
        <v>28.302299999999999</v>
      </c>
      <c r="D35" s="26">
        <v>32.0578</v>
      </c>
      <c r="E35" s="134">
        <f t="shared" si="1"/>
        <v>5.2316808056624975</v>
      </c>
      <c r="J35" s="115"/>
    </row>
    <row r="36" spans="2:10" ht="15.75" thickBot="1" x14ac:dyDescent="0.3">
      <c r="B36" s="141" t="s">
        <v>6</v>
      </c>
      <c r="C36" s="142">
        <v>100.00000000000001</v>
      </c>
      <c r="D36" s="142">
        <f>SUM(D30:D35)</f>
        <v>99.999900000000011</v>
      </c>
      <c r="E36" s="143"/>
    </row>
    <row r="37" spans="2:10" ht="37.5" customHeight="1" x14ac:dyDescent="0.25">
      <c r="B37" s="300" t="s">
        <v>145</v>
      </c>
      <c r="C37" s="300"/>
      <c r="D37" s="300"/>
      <c r="E37" s="300"/>
      <c r="F37" s="231"/>
      <c r="G37" s="231"/>
    </row>
    <row r="38" spans="2:10" ht="27" customHeight="1" x14ac:dyDescent="0.25">
      <c r="B38" s="301" t="s">
        <v>148</v>
      </c>
      <c r="C38" s="301"/>
      <c r="D38" s="301"/>
      <c r="E38" s="301"/>
      <c r="F38" s="232"/>
      <c r="G38" s="232"/>
    </row>
    <row r="39" spans="2:10" x14ac:dyDescent="0.25">
      <c r="B39" s="230" t="s">
        <v>251</v>
      </c>
      <c r="C39" s="230"/>
      <c r="D39" s="230"/>
      <c r="E39" s="230"/>
      <c r="F39" s="230"/>
      <c r="G39" s="230"/>
    </row>
    <row r="40" spans="2:10" ht="27.75" customHeight="1" x14ac:dyDescent="0.25">
      <c r="B40" s="302" t="s">
        <v>179</v>
      </c>
      <c r="C40" s="302"/>
      <c r="D40" s="302"/>
      <c r="E40" s="302"/>
      <c r="F40" s="230"/>
      <c r="G40" s="230"/>
    </row>
  </sheetData>
  <mergeCells count="8">
    <mergeCell ref="B37:E37"/>
    <mergeCell ref="B38:E38"/>
    <mergeCell ref="B40:E40"/>
    <mergeCell ref="G12:H12"/>
    <mergeCell ref="B3:B4"/>
    <mergeCell ref="C3:C4"/>
    <mergeCell ref="D3:D4"/>
    <mergeCell ref="E3:E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25" workbookViewId="0">
      <selection activeCell="E46" sqref="E46"/>
    </sheetView>
  </sheetViews>
  <sheetFormatPr baseColWidth="10" defaultRowHeight="15" x14ac:dyDescent="0.25"/>
  <cols>
    <col min="2" max="2" width="32.28515625" customWidth="1"/>
    <col min="3" max="3" width="15.5703125" customWidth="1"/>
    <col min="4" max="4" width="15.140625" customWidth="1"/>
    <col min="5" max="5" width="15.28515625" customWidth="1"/>
  </cols>
  <sheetData>
    <row r="1" spans="1:14" x14ac:dyDescent="0.25">
      <c r="A1" s="1"/>
      <c r="B1" s="2" t="s">
        <v>219</v>
      </c>
      <c r="C1" s="3"/>
      <c r="D1" s="3"/>
      <c r="E1" s="3"/>
    </row>
    <row r="2" spans="1:14" ht="15.75" thickBot="1" x14ac:dyDescent="0.3">
      <c r="A2" s="1"/>
      <c r="B2" s="4"/>
      <c r="C2" s="3"/>
      <c r="D2" s="3"/>
      <c r="E2" s="3"/>
    </row>
    <row r="3" spans="1:14" ht="36" x14ac:dyDescent="0.25">
      <c r="A3" s="1"/>
      <c r="B3" s="158"/>
      <c r="C3" s="166">
        <v>2018</v>
      </c>
      <c r="D3" s="166">
        <v>2019</v>
      </c>
      <c r="E3" s="167" t="s">
        <v>97</v>
      </c>
    </row>
    <row r="4" spans="1:14" x14ac:dyDescent="0.25">
      <c r="A4" s="1"/>
      <c r="B4" s="159" t="s">
        <v>0</v>
      </c>
      <c r="C4" s="164">
        <v>235401</v>
      </c>
      <c r="D4" s="157">
        <v>218697</v>
      </c>
      <c r="E4" s="165">
        <f>(D4/C4-1)*100</f>
        <v>-7.0959766526055512</v>
      </c>
    </row>
    <row r="5" spans="1:14" x14ac:dyDescent="0.25">
      <c r="A5" s="1"/>
      <c r="B5" s="144" t="s">
        <v>1</v>
      </c>
      <c r="C5" s="5"/>
      <c r="D5" s="5"/>
      <c r="E5" s="145"/>
    </row>
    <row r="6" spans="1:14" x14ac:dyDescent="0.25">
      <c r="A6" s="1"/>
      <c r="B6" s="65" t="s">
        <v>2</v>
      </c>
      <c r="C6" s="6">
        <v>50.628599999999999</v>
      </c>
      <c r="D6" s="6">
        <v>49.922499999999999</v>
      </c>
      <c r="E6" s="146">
        <f>((D6*$D$4/100)/(C6*$C$4/100)-1)*100</f>
        <v>-8.3916777165416452</v>
      </c>
    </row>
    <row r="7" spans="1:14" x14ac:dyDescent="0.25">
      <c r="A7" s="1"/>
      <c r="B7" s="147" t="s">
        <v>3</v>
      </c>
      <c r="C7" s="16">
        <v>49.371400000000001</v>
      </c>
      <c r="D7" s="16">
        <v>50.077500000000001</v>
      </c>
      <c r="E7" s="155">
        <f>((D7*$D$4/100)/(C7*$C$4/100)-1)*100</f>
        <v>-5.7672816817196715</v>
      </c>
    </row>
    <row r="8" spans="1:14" x14ac:dyDescent="0.25">
      <c r="A8" s="1"/>
      <c r="B8" s="148" t="s">
        <v>4</v>
      </c>
      <c r="C8" s="7"/>
      <c r="D8" s="6"/>
      <c r="E8" s="146"/>
    </row>
    <row r="9" spans="1:14" x14ac:dyDescent="0.25">
      <c r="A9" s="1"/>
      <c r="B9" s="149" t="s">
        <v>98</v>
      </c>
      <c r="C9" s="6">
        <v>1.7355</v>
      </c>
      <c r="D9" s="6">
        <v>1.5778000000000001</v>
      </c>
      <c r="E9" s="146">
        <f>((D9*$D$4/100)/(C9*$C$4/100)-1)*100</f>
        <v>-15.537903752509962</v>
      </c>
    </row>
    <row r="10" spans="1:14" x14ac:dyDescent="0.25">
      <c r="A10" s="1"/>
      <c r="B10" s="149" t="s">
        <v>101</v>
      </c>
      <c r="C10" s="6">
        <v>71.943200000000004</v>
      </c>
      <c r="D10" s="6">
        <v>70.005600000000001</v>
      </c>
      <c r="E10" s="146">
        <f>((D10*$D$4/100)/(C10*$C$4/100)-1)*100</f>
        <v>-9.5981010457088836</v>
      </c>
      <c r="F10" s="89"/>
      <c r="G10" s="89"/>
      <c r="H10" s="89"/>
    </row>
    <row r="11" spans="1:14" x14ac:dyDescent="0.25">
      <c r="A11" s="1"/>
      <c r="B11" s="149" t="s">
        <v>100</v>
      </c>
      <c r="C11" s="6">
        <v>10.016999999999999</v>
      </c>
      <c r="D11" s="6">
        <v>9.5422999999999991</v>
      </c>
      <c r="E11" s="146">
        <f>((D11*$D$4/100)/(C11*$C$4/100)-1)*100</f>
        <v>-11.498646102840981</v>
      </c>
      <c r="H11" s="89"/>
    </row>
    <row r="12" spans="1:14" x14ac:dyDescent="0.25">
      <c r="A12" s="1"/>
      <c r="B12" s="149" t="s">
        <v>99</v>
      </c>
      <c r="C12" s="6">
        <v>12.653700000000001</v>
      </c>
      <c r="D12" s="6">
        <v>14.5657</v>
      </c>
      <c r="E12" s="146">
        <f>((D12*$D$4/100)/(C12*$C$4/100)-1)*100</f>
        <v>6.9420116543890797</v>
      </c>
    </row>
    <row r="13" spans="1:14" x14ac:dyDescent="0.25">
      <c r="A13" s="1"/>
      <c r="B13" s="149" t="s">
        <v>5</v>
      </c>
      <c r="C13" s="6">
        <v>3.6505999999999998</v>
      </c>
      <c r="D13" s="6">
        <v>4.3086000000000002</v>
      </c>
      <c r="E13" s="146">
        <f>((D13*$D$4/100)/(C13*$C$4/100)-1)*100</f>
        <v>9.6494480344556433</v>
      </c>
    </row>
    <row r="14" spans="1:14" x14ac:dyDescent="0.25">
      <c r="A14" s="1"/>
      <c r="B14" s="150" t="s">
        <v>6</v>
      </c>
      <c r="C14" s="8">
        <v>99.999899999999997</v>
      </c>
      <c r="D14" s="8">
        <f>SUM(D9:D13)</f>
        <v>99.999999999999986</v>
      </c>
      <c r="E14" s="155"/>
    </row>
    <row r="15" spans="1:14" ht="41.25" customHeight="1" x14ac:dyDescent="0.25">
      <c r="A15" s="1"/>
      <c r="B15" s="160" t="s">
        <v>7</v>
      </c>
      <c r="C15" s="5"/>
      <c r="D15" s="5"/>
      <c r="E15" s="156"/>
    </row>
    <row r="16" spans="1:14" ht="26.25" customHeight="1" x14ac:dyDescent="0.25">
      <c r="A16" s="1"/>
      <c r="B16" s="65" t="s">
        <v>127</v>
      </c>
      <c r="C16" s="6">
        <v>26.0716</v>
      </c>
      <c r="D16" s="6">
        <v>26.939800000000002</v>
      </c>
      <c r="E16" s="146">
        <f>((D16*$D$4/100)/(C16*$C$4/100)-1)*100</f>
        <v>-4.0022166581975434</v>
      </c>
      <c r="I16" s="88"/>
      <c r="J16" s="88"/>
      <c r="K16" s="88"/>
      <c r="L16" s="88"/>
      <c r="M16" s="88"/>
      <c r="N16" s="88"/>
    </row>
    <row r="17" spans="1:14" ht="25.5" customHeight="1" x14ac:dyDescent="0.25">
      <c r="A17" s="1"/>
      <c r="B17" s="65" t="s">
        <v>128</v>
      </c>
      <c r="C17" s="6">
        <v>21.938800000000001</v>
      </c>
      <c r="D17" s="6">
        <v>20.933800000000002</v>
      </c>
      <c r="E17" s="146">
        <f>((D17*$D$4/100)/(C17*$C$4/100)-1)*100</f>
        <v>-11.351840394657597</v>
      </c>
      <c r="I17" s="88"/>
      <c r="J17" s="88"/>
      <c r="K17" s="88"/>
      <c r="L17" s="88"/>
      <c r="M17" s="88"/>
      <c r="N17" s="88"/>
    </row>
    <row r="18" spans="1:14" ht="25.5" customHeight="1" x14ac:dyDescent="0.25">
      <c r="A18" s="1"/>
      <c r="B18" s="65" t="s">
        <v>129</v>
      </c>
      <c r="C18" s="6">
        <v>31.216899999999999</v>
      </c>
      <c r="D18" s="6">
        <v>30.046600000000002</v>
      </c>
      <c r="E18" s="146">
        <f>((D18*$D$4/100)/(C18*$C$4/100)-1)*100</f>
        <v>-10.578884261095055</v>
      </c>
    </row>
    <row r="19" spans="1:14" ht="18.75" customHeight="1" x14ac:dyDescent="0.25">
      <c r="A19" s="1"/>
      <c r="B19" s="65" t="s">
        <v>130</v>
      </c>
      <c r="C19" s="6">
        <v>12.009499999999999</v>
      </c>
      <c r="D19" s="6">
        <v>12.376099999999999</v>
      </c>
      <c r="E19" s="146">
        <f>((D19*$D$4/100)/(C19*$C$4/100)-1)*100</f>
        <v>-4.2600038844507804</v>
      </c>
    </row>
    <row r="20" spans="1:14" ht="17.25" customHeight="1" x14ac:dyDescent="0.25">
      <c r="A20" s="1"/>
      <c r="B20" s="65" t="s">
        <v>8</v>
      </c>
      <c r="C20" s="6">
        <v>8.7630999999999997</v>
      </c>
      <c r="D20" s="6">
        <v>9.7036999999999995</v>
      </c>
      <c r="E20" s="146">
        <f>((D20*$D$4/100)/(C20*$C$4/100)-1)*100</f>
        <v>2.8760109271960488</v>
      </c>
    </row>
    <row r="21" spans="1:14" x14ac:dyDescent="0.25">
      <c r="A21" s="1"/>
      <c r="B21" s="161" t="s">
        <v>6</v>
      </c>
      <c r="C21" s="9">
        <v>99.999899999999997</v>
      </c>
      <c r="D21" s="9">
        <f>SUM(D16:D20)</f>
        <v>100</v>
      </c>
      <c r="E21" s="155"/>
    </row>
    <row r="22" spans="1:14" ht="17.25" customHeight="1" x14ac:dyDescent="0.25">
      <c r="A22" s="1"/>
      <c r="B22" s="160" t="s">
        <v>246</v>
      </c>
      <c r="C22" s="5"/>
      <c r="D22" s="98"/>
      <c r="E22" s="151"/>
    </row>
    <row r="23" spans="1:14" x14ac:dyDescent="0.25">
      <c r="A23" s="1"/>
      <c r="B23" s="65" t="s">
        <v>9</v>
      </c>
      <c r="C23" s="6">
        <v>32.360700000000001</v>
      </c>
      <c r="D23" s="6">
        <v>29.573</v>
      </c>
      <c r="E23" s="189">
        <f t="shared" ref="E23:E32" si="0">((D23*$D$4/100)/(C23*$C$4/100)-1)*100</f>
        <v>-15.099157853430366</v>
      </c>
    </row>
    <row r="24" spans="1:14" ht="18.75" customHeight="1" x14ac:dyDescent="0.25">
      <c r="A24" s="1"/>
      <c r="B24" s="65" t="s">
        <v>10</v>
      </c>
      <c r="C24" s="6">
        <v>20.848299999999998</v>
      </c>
      <c r="D24" s="6">
        <v>21.4254</v>
      </c>
      <c r="E24" s="189">
        <f t="shared" si="0"/>
        <v>-4.5243083691588692</v>
      </c>
    </row>
    <row r="25" spans="1:14" ht="25.5" customHeight="1" x14ac:dyDescent="0.25">
      <c r="A25" s="1"/>
      <c r="B25" s="162" t="s">
        <v>135</v>
      </c>
      <c r="C25" s="10">
        <v>16.8232</v>
      </c>
      <c r="D25" s="10">
        <v>17.453900000000001</v>
      </c>
      <c r="E25" s="189">
        <f t="shared" si="0"/>
        <v>-3.6130145808711656</v>
      </c>
    </row>
    <row r="26" spans="1:14" x14ac:dyDescent="0.25">
      <c r="A26" s="1"/>
      <c r="B26" s="65" t="s">
        <v>11</v>
      </c>
      <c r="C26" s="6">
        <v>14.207800000000001</v>
      </c>
      <c r="D26" s="6">
        <v>14.5091</v>
      </c>
      <c r="E26" s="189">
        <f t="shared" si="0"/>
        <v>-5.1257925118821435</v>
      </c>
    </row>
    <row r="27" spans="1:14" ht="15.75" customHeight="1" x14ac:dyDescent="0.25">
      <c r="A27" s="1"/>
      <c r="B27" s="65" t="s">
        <v>12</v>
      </c>
      <c r="C27" s="6">
        <v>28.8809</v>
      </c>
      <c r="D27" s="6">
        <v>31.066800000000001</v>
      </c>
      <c r="E27" s="189">
        <f t="shared" si="0"/>
        <v>-6.437775385000899E-2</v>
      </c>
    </row>
    <row r="28" spans="1:14" x14ac:dyDescent="0.25">
      <c r="A28" s="1"/>
      <c r="B28" s="65" t="s">
        <v>13</v>
      </c>
      <c r="C28" s="6">
        <v>3.7023000000000001</v>
      </c>
      <c r="D28" s="6">
        <v>3.4257</v>
      </c>
      <c r="E28" s="189">
        <f t="shared" si="0"/>
        <v>-14.036865521116837</v>
      </c>
    </row>
    <row r="29" spans="1:14" x14ac:dyDescent="0.25">
      <c r="A29" s="1"/>
      <c r="B29" s="161" t="s">
        <v>6</v>
      </c>
      <c r="C29" s="9">
        <v>100</v>
      </c>
      <c r="D29" s="9">
        <f>D23+D24+D26+D27+D28</f>
        <v>100.00000000000001</v>
      </c>
      <c r="E29" s="190"/>
    </row>
    <row r="30" spans="1:14" x14ac:dyDescent="0.25">
      <c r="A30" s="1"/>
      <c r="B30" s="160" t="s">
        <v>102</v>
      </c>
      <c r="C30" s="5"/>
      <c r="D30" s="99"/>
      <c r="E30" s="146"/>
    </row>
    <row r="31" spans="1:14" x14ac:dyDescent="0.25">
      <c r="A31" s="1"/>
      <c r="B31" s="65" t="s">
        <v>103</v>
      </c>
      <c r="C31" s="6">
        <v>8.56</v>
      </c>
      <c r="D31" s="6">
        <v>9</v>
      </c>
      <c r="E31" s="146">
        <f t="shared" si="0"/>
        <v>-2.3205362001693985</v>
      </c>
    </row>
    <row r="32" spans="1:14" x14ac:dyDescent="0.25">
      <c r="A32" s="1"/>
      <c r="B32" s="65" t="s">
        <v>104</v>
      </c>
      <c r="C32" s="6">
        <v>91.44</v>
      </c>
      <c r="D32" s="6">
        <v>91</v>
      </c>
      <c r="E32" s="146">
        <f t="shared" si="0"/>
        <v>-7.5430213843734162</v>
      </c>
    </row>
    <row r="33" spans="1:17" ht="20.25" customHeight="1" thickBot="1" x14ac:dyDescent="0.3">
      <c r="A33" s="1"/>
      <c r="B33" s="163"/>
      <c r="C33" s="154">
        <f>SUM(C31:C32)</f>
        <v>100</v>
      </c>
      <c r="D33" s="154">
        <f>SUM(D31:D32)</f>
        <v>100</v>
      </c>
      <c r="E33" s="191"/>
    </row>
    <row r="34" spans="1:17" ht="15" customHeight="1" x14ac:dyDescent="0.25">
      <c r="B34" s="230" t="s">
        <v>147</v>
      </c>
      <c r="C34" s="230"/>
      <c r="D34" s="230"/>
      <c r="E34" s="230"/>
      <c r="I34" s="248"/>
      <c r="J34" s="248"/>
      <c r="K34" s="248"/>
      <c r="L34" s="248"/>
      <c r="M34" s="248"/>
      <c r="N34" s="248"/>
      <c r="O34" s="248"/>
      <c r="P34" s="248"/>
      <c r="Q34" s="248"/>
    </row>
    <row r="35" spans="1:17" ht="15" customHeight="1" x14ac:dyDescent="0.25">
      <c r="B35" s="230" t="s">
        <v>146</v>
      </c>
      <c r="C35" s="230"/>
      <c r="D35" s="230"/>
      <c r="E35" s="230"/>
      <c r="I35" s="248"/>
      <c r="J35" s="248"/>
      <c r="K35" s="248"/>
      <c r="L35" s="249"/>
      <c r="M35" s="250"/>
      <c r="N35" s="250"/>
      <c r="O35" s="248"/>
      <c r="P35" s="248"/>
      <c r="Q35" s="248"/>
    </row>
    <row r="36" spans="1:17" ht="27.75" customHeight="1" x14ac:dyDescent="0.25">
      <c r="B36" s="301" t="s">
        <v>248</v>
      </c>
      <c r="C36" s="301"/>
      <c r="D36" s="301"/>
      <c r="E36" s="301"/>
      <c r="H36" s="93"/>
      <c r="I36" s="251"/>
      <c r="J36" s="251"/>
      <c r="K36" s="251"/>
      <c r="L36" s="252"/>
      <c r="M36" s="252"/>
      <c r="N36" s="252"/>
      <c r="O36" s="248"/>
      <c r="P36" s="248"/>
      <c r="Q36" s="248"/>
    </row>
    <row r="37" spans="1:17" x14ac:dyDescent="0.25">
      <c r="B37" s="230" t="s">
        <v>251</v>
      </c>
      <c r="C37" s="230"/>
      <c r="D37" s="230"/>
      <c r="E37" s="230"/>
      <c r="I37" s="248"/>
      <c r="J37" s="248"/>
      <c r="K37" s="248"/>
      <c r="L37" s="248"/>
      <c r="M37" s="248"/>
      <c r="N37" s="248"/>
      <c r="O37" s="248"/>
      <c r="P37" s="248"/>
      <c r="Q37" s="248"/>
    </row>
    <row r="38" spans="1:17" ht="27.75" customHeight="1" x14ac:dyDescent="0.25">
      <c r="B38" s="301" t="s">
        <v>180</v>
      </c>
      <c r="C38" s="301"/>
      <c r="D38" s="301"/>
      <c r="E38" s="301"/>
    </row>
    <row r="41" spans="1:17" x14ac:dyDescent="0.25">
      <c r="G41" s="93"/>
    </row>
    <row r="42" spans="1:17" x14ac:dyDescent="0.25">
      <c r="G42" s="93"/>
    </row>
    <row r="43" spans="1:17" x14ac:dyDescent="0.25">
      <c r="G43" s="93"/>
    </row>
  </sheetData>
  <mergeCells count="2">
    <mergeCell ref="B36:E36"/>
    <mergeCell ref="B38:E38"/>
  </mergeCells>
  <pageMargins left="0.7" right="0.7" top="0.75" bottom="0.75" header="0.3" footer="0.3"/>
  <pageSetup paperSize="9" orientation="portrait" r:id="rId1"/>
  <ignoredErrors>
    <ignoredError sqref="D29 C33:D33 D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Graphe 1</vt:lpstr>
      <vt:lpstr>Graphe1 données</vt:lpstr>
      <vt:lpstr>Carte 1_régions</vt:lpstr>
      <vt:lpstr>Régions_données</vt:lpstr>
      <vt:lpstr>Graphe 2_secteur d'activités</vt:lpstr>
      <vt:lpstr>Graphe 3_taille entreprises</vt:lpstr>
      <vt:lpstr>Sect. act. _ taille ent. _data</vt:lpstr>
      <vt:lpstr>Table 1 bénéficiaires cp</vt:lpstr>
      <vt:lpstr>Graphe 4_salaires</vt:lpstr>
      <vt:lpstr>Salaires_données détaillées</vt:lpstr>
      <vt:lpstr>Table 2 caractéristiques cp </vt:lpstr>
      <vt:lpstr>Graphe_saisonnalité</vt:lpstr>
      <vt:lpstr>Caract. sel situation av cp</vt:lpstr>
      <vt:lpstr>Caract. sel specialités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contrat de professionalisation en 2019</dc:title>
  <dc:subject>Un recul des embauches chez les jeunes de moins de 30 ans</dc:subject>
  <dc:creator>Dares-service statistique du ministère du Travail</dc:creator>
  <cp:keywords>Dares Résultats; contrats de professionnalisation; régions; secteurs d'activité; formation; qualification; jeunes; Macoura Touré; Selma Mahfouz.</cp:keywords>
  <cp:lastModifiedBy>KESAEV, Elda (DARES)</cp:lastModifiedBy>
  <dcterms:created xsi:type="dcterms:W3CDTF">2019-10-11T12:46:07Z</dcterms:created>
  <dcterms:modified xsi:type="dcterms:W3CDTF">2021-06-04T13:57:57Z</dcterms:modified>
</cp:coreProperties>
</file>